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SONEHARA\Desktop\"/>
    </mc:Choice>
  </mc:AlternateContent>
  <xr:revisionPtr revIDLastSave="0" documentId="13_ncr:1_{1B18E79B-3E9B-4FD2-8F8F-6AA2B9F70B22}" xr6:coauthVersionLast="47" xr6:coauthVersionMax="47" xr10:uidLastSave="{00000000-0000-0000-0000-000000000000}"/>
  <workbookProtection workbookAlgorithmName="SHA-512" workbookHashValue="+10a/i0rPiYxq6XXLjviqSgmkm5W+mzldE77MEVwcMQVqk3LQanfjfqLbbepmdeF9qlSFXV7zao+d9r7DMIvEg==" workbookSaltValue="2M65u4568oPZliGnSAv2lQ==" workbookSpinCount="100000" lockStructure="1"/>
  <bookViews>
    <workbookView xWindow="-120" yWindow="-120" windowWidth="29040" windowHeight="15840" tabRatio="903" xr2:uid="{00000000-000D-0000-FFFF-FFFF00000000}"/>
  </bookViews>
  <sheets>
    <sheet name="使い方" sheetId="71" r:id="rId1"/>
    <sheet name="★入力画面" sheetId="64" r:id="rId2"/>
    <sheet name="トップ" sheetId="2" r:id="rId3"/>
    <sheet name="①入会申込書" sheetId="1" r:id="rId4"/>
    <sheet name="②弁済業務保証金分担金納付書" sheetId="10" r:id="rId5"/>
    <sheet name="③連帯保証人届出書（法人の場合）" sheetId="17" r:id="rId6"/>
    <sheet name="④誓約書" sheetId="37" r:id="rId7"/>
    <sheet name="⑤確約書" sheetId="65" r:id="rId8"/>
    <sheet name="⑥写真・取引士証の表裏写し" sheetId="11" r:id="rId9"/>
    <sheet name="⑦個人情報（全日）" sheetId="14" r:id="rId10"/>
    <sheet name="⑧個人情報（保証）" sheetId="15" r:id="rId11"/>
    <sheet name="⑨東日本レインズ、ラビーネット加入申込書" sheetId="44" r:id="rId12"/>
    <sheet name="⑩入会申込書（ＴＲＡ）" sheetId="39" r:id="rId13"/>
    <sheet name="◆個人情報（ＴＲＡ）" sheetId="46" r:id="rId14"/>
    <sheet name="専任取引士届" sheetId="19" r:id="rId15"/>
    <sheet name="写真・取引士証の表裏写し (追加用)" sheetId="72" r:id="rId16"/>
    <sheet name="〔都〕(第一面)免許申請書" sheetId="47" r:id="rId17"/>
    <sheet name="〔都〕(第二面)役員に関する事項" sheetId="48" r:id="rId18"/>
    <sheet name="〔都〕(第三面)事務所に関する事項" sheetId="49" r:id="rId19"/>
    <sheet name="〔都〕(第四面)専任の宅地建物取引士に関する事項続き" sheetId="50" r:id="rId20"/>
    <sheet name="〔都〕(第五面)小紙はり付け欄" sheetId="51" r:id="rId21"/>
    <sheet name="〔都〕相談役及び顧問" sheetId="55" r:id="rId22"/>
    <sheet name="〔都〕株主" sheetId="56" r:id="rId23"/>
    <sheet name="〔都〕略歴書（代表）" sheetId="60" r:id="rId24"/>
    <sheet name="〔都〕略歴書（専任）" sheetId="61" r:id="rId25"/>
    <sheet name="〔都〕専任の宅地建物取引士設置証明書" sheetId="58" r:id="rId26"/>
    <sheet name="〔都〕宅地建物取引業に従事する者の名簿" sheetId="57" r:id="rId27"/>
    <sheet name="〔都〕専任写真" sheetId="66" r:id="rId28"/>
    <sheet name="〔都〕宅地建物取引業経歴書" sheetId="52" r:id="rId29"/>
    <sheet name="〔都〕売買交換の実績" sheetId="53" r:id="rId30"/>
    <sheet name="〔都〕誓約書" sheetId="54" r:id="rId31"/>
    <sheet name="〔都〕事務所を使用する権原に関する書面" sheetId="59" r:id="rId32"/>
    <sheet name="〔都〕案内図" sheetId="67" r:id="rId33"/>
    <sheet name="〔都〕写真（1）" sheetId="68" r:id="rId34"/>
    <sheet name="〔都〕写真（2）" sheetId="69" r:id="rId35"/>
    <sheet name="〔都〕写真（3）" sheetId="70" r:id="rId36"/>
  </sheets>
  <definedNames>
    <definedName name="_xlnm.Print_Area" localSheetId="16">'〔都〕(第一面)免許申請書'!$A$2:$AG$51</definedName>
    <definedName name="_xlnm.Print_Area" localSheetId="32">〔都〕案内図!$A$1:$AD$50</definedName>
    <definedName name="_xlnm.Print_Area" localSheetId="31">〔都〕事務所を使用する権原に関する書面!$A$1:$AG$57</definedName>
    <definedName name="_xlnm.Print_Area" localSheetId="33">'〔都〕写真（1）'!$A$1:$AD$50</definedName>
    <definedName name="_xlnm.Print_Area" localSheetId="34">'〔都〕写真（2）'!$A$1:$AD$51</definedName>
    <definedName name="_xlnm.Print_Area" localSheetId="35">'〔都〕写真（3）'!$A$1:$AD$51</definedName>
    <definedName name="_xlnm.Print_Area" localSheetId="30">〔都〕誓約書!$A$1:$AD$50</definedName>
    <definedName name="_xlnm.Print_Area" localSheetId="25">〔都〕専任の宅地建物取引士設置証明書!$A$1:$AC$44</definedName>
    <definedName name="_xlnm.Print_Area" localSheetId="27">〔都〕専任写真!$A$1:$AK$55</definedName>
    <definedName name="_xlnm.Print_Area" localSheetId="28">〔都〕宅地建物取引業経歴書!$A$1:$AK$55</definedName>
    <definedName name="_xlnm.Print_Area" localSheetId="24">'〔都〕略歴書（専任）'!$A$1:$AG$60</definedName>
    <definedName name="_xlnm.Print_Area" localSheetId="23">'〔都〕略歴書（代表）'!$A$1:$AG$60</definedName>
    <definedName name="_xlnm.Print_Area" localSheetId="3">①入会申込書!$A$1:$BA$86</definedName>
    <definedName name="_xlnm.Print_Area" localSheetId="5">'③連帯保証人届出書（法人の場合）'!$A$1:$BB$96</definedName>
    <definedName name="_xlnm.Print_Area" localSheetId="7">⑤確約書!$A$1:$O$46</definedName>
    <definedName name="_xlnm.Print_Area" localSheetId="8">⑥写真・取引士証の表裏写し!$A$1:$K$52</definedName>
    <definedName name="_xlnm.Print_Area" localSheetId="12">'⑩入会申込書（ＴＲＡ）'!$A$1:$AT$80</definedName>
    <definedName name="_xlnm.Print_Area" localSheetId="2">トップ!$A$1:$V$40</definedName>
    <definedName name="_xlnm.Print_Area" localSheetId="0">使い方!$A$1:$AD$39</definedName>
    <definedName name="_xlnm.Print_Area" localSheetId="15">'写真・取引士証の表裏写し (追加用)'!$A$1:$K$40</definedName>
    <definedName name="_xlnm.Print_Area" localSheetId="14">専任取引士届!$A$1:$BB$79</definedName>
    <definedName name="愛知県">★入力画面!$AY$1695:$AY$1765</definedName>
    <definedName name="愛媛県">★入力画面!$AY$2218:$AY$2238</definedName>
    <definedName name="茨城県">★入力画面!$AY$1040:$AY$1084</definedName>
    <definedName name="岡山県">★入力画面!$AY$2091:$AY$2122</definedName>
    <definedName name="沖縄県">★入力画面!$AY$2533:$AY$2574</definedName>
    <definedName name="岩手県">★入力画面!$AY$843:$AY$876</definedName>
    <definedName name="岐阜県">★入力画面!$AY$1606:$AY$1648</definedName>
    <definedName name="宮崎県">★入力画面!$AY$2462:$AY$2488</definedName>
    <definedName name="宮城県">★入力画面!$AY$877:$AY$917</definedName>
    <definedName name="京都府">★入力画面!$AY$1816:$AY$1853</definedName>
    <definedName name="熊本県">★入力画面!$AY$2392:$AY$2442</definedName>
    <definedName name="群馬県">★入力画面!$AY$1111:$AY$1146</definedName>
    <definedName name="広島県">★入力画面!$AY$2123:$AY$2154</definedName>
    <definedName name="香川県">★入力画面!$AY$2200:$AY$2217</definedName>
    <definedName name="高知県">★入力画面!$AY$2239:$AY$2273</definedName>
    <definedName name="佐賀県">★入力画面!$AY$2349:$AY$2369</definedName>
    <definedName name="埼玉県">★入力画面!$AY$1147:$AY$1220</definedName>
    <definedName name="三重県">★入力画面!$AY$1766:$AY$1795</definedName>
    <definedName name="山形県">★入力画面!$AY$944:$AY$979</definedName>
    <definedName name="山口県">★入力画面!$AY$2155:$AY$2174</definedName>
    <definedName name="山梨県">★入力画面!$AY$1500:$AY$1527</definedName>
    <definedName name="滋賀県">★入力画面!$AY$1796:$AY$1815</definedName>
    <definedName name="鹿児島県">★入力画面!$AY$2489:$AY$2532</definedName>
    <definedName name="秋田県">★入力画面!$AY$918:$AY$943</definedName>
    <definedName name="新潟県">★入力画面!$AY$1407:$AY$1445</definedName>
    <definedName name="神奈川県">★入力画面!$AY$1345:$AY$1406</definedName>
    <definedName name="青森県">★入力画面!$AY$802:$AY$842</definedName>
    <definedName name="静岡県">★入力画面!$AY$1649:$AY$1694</definedName>
    <definedName name="石川県">★入力画面!$AY$1462:$AY$1481</definedName>
    <definedName name="千葉県">★入力画面!$AY$1221:$AY$1281</definedName>
    <definedName name="大阪府">★入力画面!$AY$1854:$AY$1928</definedName>
    <definedName name="大分県">★入力画面!$AY$2443:$AY$2461</definedName>
    <definedName name="長崎県">★入力画面!$AY$2370:$AY$2391</definedName>
    <definedName name="長野県">★入力画面!$AY$1528:$AY$1605</definedName>
    <definedName name="鳥取県">★入力画面!$AY$2051:$AY$2070</definedName>
    <definedName name="島根県">★入力画面!$AY$2071:$AY$2090</definedName>
    <definedName name="東京都">★入力画面!$AY$1282:$AY$1344</definedName>
    <definedName name="徳島県">★入力画面!$AY$2175:$AY$2199</definedName>
    <definedName name="栃木県">★入力画面!$AY$1085:$AY$1110</definedName>
    <definedName name="奈良県">★入力画面!$AY$1980:$AY$2019</definedName>
    <definedName name="富山県">★入力画面!$AY$1446:$AY$1461</definedName>
    <definedName name="福井県">★入力画面!$AY$1482:$AY$1499</definedName>
    <definedName name="福岡県">★入力画面!$AY$2274:$AY$2348</definedName>
    <definedName name="福島県">★入力画面!$AY$980:$AY$1039</definedName>
    <definedName name="兵庫県">★入力画面!$AY$1929:$AY$1979</definedName>
    <definedName name="北海道">★入力画面!$AY$606:$AY$801</definedName>
    <definedName name="和歌山県">★入力画面!$AY$2020:$AY$2050</definedName>
  </definedNames>
  <calcPr calcId="181029"/>
</workbook>
</file>

<file path=xl/calcChain.xml><?xml version="1.0" encoding="utf-8"?>
<calcChain xmlns="http://schemas.openxmlformats.org/spreadsheetml/2006/main">
  <c r="A7" i="37" l="1"/>
  <c r="E1" i="72"/>
  <c r="A24" i="39"/>
  <c r="I6" i="46"/>
  <c r="A4" i="15"/>
  <c r="A4" i="14"/>
  <c r="S67" i="10"/>
  <c r="U52" i="56"/>
  <c r="U40" i="56"/>
  <c r="U28" i="56"/>
  <c r="U16" i="56"/>
  <c r="U46" i="55"/>
  <c r="U36" i="55"/>
  <c r="U26" i="55"/>
  <c r="U16" i="55"/>
  <c r="M27" i="2"/>
  <c r="K27" i="2"/>
  <c r="H27" i="2"/>
  <c r="AG134" i="64"/>
  <c r="E16" i="2"/>
  <c r="A14" i="59" l="1"/>
  <c r="U12" i="47"/>
  <c r="AD5" i="44"/>
  <c r="AA5" i="44"/>
  <c r="X5" i="44"/>
  <c r="L13" i="59" l="1"/>
  <c r="L9" i="59"/>
  <c r="L12" i="59"/>
  <c r="I13" i="59"/>
  <c r="I9" i="59"/>
  <c r="AE46" i="47"/>
  <c r="AE47" i="47"/>
  <c r="AE48" i="47"/>
  <c r="AE49" i="47"/>
  <c r="AE45" i="47"/>
  <c r="AC46" i="47"/>
  <c r="AC47" i="47"/>
  <c r="AC48" i="47"/>
  <c r="AC49" i="47"/>
  <c r="AC45" i="47"/>
  <c r="AA45" i="47"/>
  <c r="AA47" i="47"/>
  <c r="AA48" i="47"/>
  <c r="AA49" i="47"/>
  <c r="AA46" i="47"/>
  <c r="AM77" i="1"/>
  <c r="N77" i="1"/>
  <c r="AY68" i="1"/>
  <c r="AF68" i="1"/>
  <c r="AF59" i="1"/>
  <c r="AY59" i="1"/>
  <c r="M57" i="1"/>
  <c r="V7" i="70"/>
  <c r="V7" i="69"/>
  <c r="V7" i="68"/>
  <c r="AA49" i="66"/>
  <c r="AA33" i="66"/>
  <c r="AA17" i="66"/>
  <c r="V8" i="55"/>
  <c r="AD48" i="55" l="1"/>
  <c r="AC48" i="55"/>
  <c r="AB48" i="55"/>
  <c r="AA48" i="55"/>
  <c r="Z48" i="55"/>
  <c r="Y48" i="55"/>
  <c r="X48" i="55"/>
  <c r="W48" i="55"/>
  <c r="V48" i="55"/>
  <c r="U48" i="55"/>
  <c r="T48" i="55"/>
  <c r="S48" i="55"/>
  <c r="R48" i="55"/>
  <c r="Q48" i="55"/>
  <c r="P48" i="55"/>
  <c r="O48" i="55"/>
  <c r="N48" i="55"/>
  <c r="M48" i="55"/>
  <c r="L48" i="55"/>
  <c r="K48" i="55"/>
  <c r="AD47" i="55"/>
  <c r="AC47" i="55"/>
  <c r="AB47" i="55"/>
  <c r="AA47" i="55"/>
  <c r="Z47" i="55"/>
  <c r="Y47" i="55"/>
  <c r="X47" i="55"/>
  <c r="W47" i="55"/>
  <c r="V47" i="55"/>
  <c r="U47" i="55"/>
  <c r="T47" i="55"/>
  <c r="S47" i="55"/>
  <c r="R47" i="55"/>
  <c r="Q47" i="55"/>
  <c r="P47" i="55"/>
  <c r="O47" i="55"/>
  <c r="N47" i="55"/>
  <c r="M47" i="55"/>
  <c r="L47" i="55"/>
  <c r="K47" i="55"/>
  <c r="AD14" i="49"/>
  <c r="AC14" i="49"/>
  <c r="AB14" i="49"/>
  <c r="AA14" i="49"/>
  <c r="Z14" i="49"/>
  <c r="Y14" i="49"/>
  <c r="X14" i="49"/>
  <c r="W14" i="49"/>
  <c r="V14" i="49"/>
  <c r="U14" i="49"/>
  <c r="T14" i="49"/>
  <c r="S14" i="49"/>
  <c r="R14" i="49"/>
  <c r="Q14" i="49"/>
  <c r="P14" i="49"/>
  <c r="O14" i="49"/>
  <c r="N14" i="49"/>
  <c r="M14" i="49"/>
  <c r="L14" i="49"/>
  <c r="K14" i="49"/>
  <c r="AD13" i="49"/>
  <c r="AC13" i="49"/>
  <c r="AB13" i="49"/>
  <c r="AA13" i="49"/>
  <c r="Z13" i="49"/>
  <c r="Y13" i="49"/>
  <c r="X13" i="49"/>
  <c r="W13" i="49"/>
  <c r="V13" i="49"/>
  <c r="U13" i="49"/>
  <c r="T13" i="49"/>
  <c r="S13" i="49"/>
  <c r="R13" i="49"/>
  <c r="Q13" i="49"/>
  <c r="P13" i="49"/>
  <c r="O13" i="49"/>
  <c r="N13" i="49"/>
  <c r="M13" i="49"/>
  <c r="L13" i="49"/>
  <c r="K13" i="49"/>
  <c r="X48" i="67"/>
  <c r="M48" i="67"/>
  <c r="F48" i="67"/>
  <c r="U43" i="59"/>
  <c r="U42" i="59"/>
  <c r="X9" i="59"/>
  <c r="X14" i="59"/>
  <c r="AB9" i="59"/>
  <c r="T13" i="59"/>
  <c r="T10" i="59"/>
  <c r="P10" i="59"/>
  <c r="I12" i="59"/>
  <c r="Z48" i="66"/>
  <c r="Z32" i="66"/>
  <c r="Y51" i="66"/>
  <c r="Y35" i="66"/>
  <c r="Y39" i="66"/>
  <c r="Y45" i="66" s="1"/>
  <c r="Y23" i="66"/>
  <c r="Y29" i="66" s="1"/>
  <c r="AG42" i="66"/>
  <c r="AD42" i="66"/>
  <c r="AA42" i="66"/>
  <c r="Y42" i="66"/>
  <c r="AG26" i="66"/>
  <c r="AD26" i="66"/>
  <c r="AA26" i="66"/>
  <c r="Y26" i="66"/>
  <c r="D50" i="66"/>
  <c r="D34" i="66"/>
  <c r="F52" i="66"/>
  <c r="F36" i="66"/>
  <c r="D18" i="66"/>
  <c r="F20" i="66"/>
  <c r="Y19" i="66"/>
  <c r="Z16" i="66"/>
  <c r="Y10" i="66"/>
  <c r="AA10" i="66"/>
  <c r="AD10" i="66"/>
  <c r="AG10" i="66"/>
  <c r="Y7" i="66"/>
  <c r="Y13" i="66" s="1"/>
  <c r="V40" i="57"/>
  <c r="X40" i="57"/>
  <c r="V39" i="57"/>
  <c r="X39" i="57"/>
  <c r="V38" i="57"/>
  <c r="X38" i="57"/>
  <c r="V37" i="57"/>
  <c r="X37" i="57"/>
  <c r="V36" i="57"/>
  <c r="X36" i="57"/>
  <c r="V35" i="57"/>
  <c r="X35" i="57"/>
  <c r="V34" i="57"/>
  <c r="X34" i="57"/>
  <c r="V33" i="57"/>
  <c r="X33" i="57"/>
  <c r="V32" i="57"/>
  <c r="X32" i="57"/>
  <c r="V31" i="57"/>
  <c r="X31" i="57"/>
  <c r="V30" i="57"/>
  <c r="X30" i="57"/>
  <c r="V29" i="57"/>
  <c r="X29" i="57"/>
  <c r="V28" i="57"/>
  <c r="X28" i="57"/>
  <c r="X27" i="57"/>
  <c r="V27" i="57"/>
  <c r="V26" i="57"/>
  <c r="X26" i="57"/>
  <c r="V25" i="57"/>
  <c r="X25" i="57"/>
  <c r="V24" i="57"/>
  <c r="X24" i="57"/>
  <c r="V23" i="57"/>
  <c r="X23" i="57"/>
  <c r="V22" i="57"/>
  <c r="X22" i="57"/>
  <c r="V21" i="57"/>
  <c r="X21" i="57"/>
  <c r="V20" i="57"/>
  <c r="X20" i="57"/>
  <c r="V19" i="57"/>
  <c r="X19" i="57"/>
  <c r="V18" i="57"/>
  <c r="V17" i="57"/>
  <c r="V16" i="57"/>
  <c r="X18" i="57"/>
  <c r="X17" i="57"/>
  <c r="AA20" i="57"/>
  <c r="AA21" i="57"/>
  <c r="AA22" i="57"/>
  <c r="AA23" i="57"/>
  <c r="AA24" i="57"/>
  <c r="AA25" i="57"/>
  <c r="AA26" i="57"/>
  <c r="AA27" i="57"/>
  <c r="AA28" i="57"/>
  <c r="AA29" i="57"/>
  <c r="AA30" i="57"/>
  <c r="AA31" i="57"/>
  <c r="AA32" i="57"/>
  <c r="AA33" i="57"/>
  <c r="AA34" i="57"/>
  <c r="AA35" i="57"/>
  <c r="AA36" i="57"/>
  <c r="AA37" i="57"/>
  <c r="AA38" i="57"/>
  <c r="AA39" i="57"/>
  <c r="AA40" i="57"/>
  <c r="AA19" i="57"/>
  <c r="AA18" i="57"/>
  <c r="AA17" i="57"/>
  <c r="AA16" i="57"/>
  <c r="S40" i="57"/>
  <c r="R40" i="57"/>
  <c r="Q40" i="57"/>
  <c r="P40" i="57"/>
  <c r="O40" i="57"/>
  <c r="N40" i="57"/>
  <c r="S39" i="57"/>
  <c r="R39" i="57"/>
  <c r="Q39" i="57"/>
  <c r="P39" i="57"/>
  <c r="O39" i="57"/>
  <c r="N39" i="57"/>
  <c r="S38" i="57"/>
  <c r="R38" i="57"/>
  <c r="Q38" i="57"/>
  <c r="P38" i="57"/>
  <c r="O38" i="57"/>
  <c r="N38" i="57"/>
  <c r="S37" i="57"/>
  <c r="R37" i="57"/>
  <c r="Q37" i="57"/>
  <c r="P37" i="57"/>
  <c r="O37" i="57"/>
  <c r="N37" i="57"/>
  <c r="S36" i="57"/>
  <c r="R36" i="57"/>
  <c r="Q36" i="57"/>
  <c r="P36" i="57"/>
  <c r="O36" i="57"/>
  <c r="N36" i="57"/>
  <c r="S35" i="57"/>
  <c r="R35" i="57"/>
  <c r="Q35" i="57"/>
  <c r="P35" i="57"/>
  <c r="O35" i="57"/>
  <c r="N35" i="57"/>
  <c r="S34" i="57"/>
  <c r="R34" i="57"/>
  <c r="Q34" i="57"/>
  <c r="P34" i="57"/>
  <c r="O34" i="57"/>
  <c r="N34" i="57"/>
  <c r="S33" i="57"/>
  <c r="R33" i="57"/>
  <c r="Q33" i="57"/>
  <c r="P33" i="57"/>
  <c r="O33" i="57"/>
  <c r="N33" i="57"/>
  <c r="S32" i="57"/>
  <c r="R32" i="57"/>
  <c r="Q32" i="57"/>
  <c r="P32" i="57"/>
  <c r="O32" i="57"/>
  <c r="N32" i="57"/>
  <c r="S31" i="57"/>
  <c r="R31" i="57"/>
  <c r="Q31" i="57"/>
  <c r="P31" i="57"/>
  <c r="O31" i="57"/>
  <c r="N31" i="57"/>
  <c r="S30" i="57"/>
  <c r="R30" i="57"/>
  <c r="Q30" i="57"/>
  <c r="P30" i="57"/>
  <c r="O30" i="57"/>
  <c r="N30" i="57"/>
  <c r="S29" i="57"/>
  <c r="R29" i="57"/>
  <c r="Q29" i="57"/>
  <c r="P29" i="57"/>
  <c r="O29" i="57"/>
  <c r="N29" i="57"/>
  <c r="S28" i="57"/>
  <c r="R28" i="57"/>
  <c r="Q28" i="57"/>
  <c r="P28" i="57"/>
  <c r="O28" i="57"/>
  <c r="N28" i="57"/>
  <c r="S27" i="57"/>
  <c r="R27" i="57"/>
  <c r="Q27" i="57"/>
  <c r="P27" i="57"/>
  <c r="O27" i="57"/>
  <c r="N27" i="57"/>
  <c r="S26" i="57"/>
  <c r="R26" i="57"/>
  <c r="Q26" i="57"/>
  <c r="P26" i="57"/>
  <c r="O26" i="57"/>
  <c r="S25" i="57"/>
  <c r="R25" i="57"/>
  <c r="Q25" i="57"/>
  <c r="P25" i="57"/>
  <c r="O25" i="57"/>
  <c r="N25" i="57"/>
  <c r="N26" i="57"/>
  <c r="S24" i="57"/>
  <c r="R24" i="57"/>
  <c r="Q24" i="57"/>
  <c r="P24" i="57"/>
  <c r="O24" i="57"/>
  <c r="N24" i="57"/>
  <c r="S23" i="57"/>
  <c r="R23" i="57"/>
  <c r="Q23" i="57"/>
  <c r="P23" i="57"/>
  <c r="O23" i="57"/>
  <c r="N23" i="57"/>
  <c r="S22" i="57"/>
  <c r="R22" i="57"/>
  <c r="Q22" i="57"/>
  <c r="P22" i="57"/>
  <c r="O22" i="57"/>
  <c r="N22" i="57"/>
  <c r="S21" i="57"/>
  <c r="R21" i="57"/>
  <c r="Q21" i="57"/>
  <c r="P21" i="57"/>
  <c r="O21" i="57"/>
  <c r="N21" i="57"/>
  <c r="S20" i="57"/>
  <c r="R20" i="57"/>
  <c r="Q20" i="57"/>
  <c r="P20" i="57"/>
  <c r="O20" i="57"/>
  <c r="N20" i="57"/>
  <c r="S19" i="57"/>
  <c r="R19" i="57"/>
  <c r="Q19" i="57"/>
  <c r="P19" i="57"/>
  <c r="O19" i="57"/>
  <c r="N19" i="57"/>
  <c r="S18" i="57"/>
  <c r="R18" i="57"/>
  <c r="Q18" i="57"/>
  <c r="P18" i="57"/>
  <c r="O18" i="57"/>
  <c r="N18" i="57"/>
  <c r="S17" i="57"/>
  <c r="R17" i="57"/>
  <c r="Q17" i="57"/>
  <c r="P17" i="57"/>
  <c r="O17" i="57"/>
  <c r="N17" i="57"/>
  <c r="S16" i="57"/>
  <c r="R16" i="57"/>
  <c r="Q16" i="57"/>
  <c r="P16" i="57"/>
  <c r="O16" i="57"/>
  <c r="N16" i="57"/>
  <c r="M40" i="57"/>
  <c r="M39" i="57"/>
  <c r="M38" i="57"/>
  <c r="M37" i="57"/>
  <c r="M36" i="57"/>
  <c r="M35" i="57"/>
  <c r="M34" i="57"/>
  <c r="M33" i="57"/>
  <c r="M32" i="57"/>
  <c r="M31" i="57"/>
  <c r="M30" i="57"/>
  <c r="M29" i="57"/>
  <c r="M28" i="57"/>
  <c r="M27" i="57"/>
  <c r="M26" i="57"/>
  <c r="M25" i="57"/>
  <c r="M24" i="57"/>
  <c r="M23" i="57"/>
  <c r="M22" i="57"/>
  <c r="M21" i="57"/>
  <c r="M20" i="57"/>
  <c r="M19" i="57"/>
  <c r="M18" i="57"/>
  <c r="H34" i="57"/>
  <c r="M17" i="57"/>
  <c r="M16" i="57"/>
  <c r="T40" i="57"/>
  <c r="T39" i="57"/>
  <c r="T38" i="57"/>
  <c r="T37" i="57"/>
  <c r="T36" i="57"/>
  <c r="T35" i="57"/>
  <c r="T34" i="57"/>
  <c r="T33" i="57"/>
  <c r="T32" i="57"/>
  <c r="T31" i="57"/>
  <c r="T30" i="57"/>
  <c r="T29" i="57"/>
  <c r="T28" i="57"/>
  <c r="T27" i="57"/>
  <c r="T26" i="57"/>
  <c r="T25" i="57"/>
  <c r="T24" i="57"/>
  <c r="T23" i="57"/>
  <c r="T22" i="57"/>
  <c r="T21" i="57"/>
  <c r="T20" i="57"/>
  <c r="T19" i="57"/>
  <c r="T18" i="57"/>
  <c r="T17" i="57"/>
  <c r="T16" i="57"/>
  <c r="L40" i="57"/>
  <c r="K40" i="57"/>
  <c r="J40" i="57"/>
  <c r="I40" i="57"/>
  <c r="H40" i="57"/>
  <c r="G40" i="57"/>
  <c r="F40" i="57"/>
  <c r="E40" i="57"/>
  <c r="D40" i="57"/>
  <c r="C40" i="57"/>
  <c r="L39" i="57"/>
  <c r="K39" i="57"/>
  <c r="J39" i="57"/>
  <c r="I39" i="57"/>
  <c r="H39" i="57"/>
  <c r="G39" i="57"/>
  <c r="F39" i="57"/>
  <c r="E39" i="57"/>
  <c r="D39" i="57"/>
  <c r="C39" i="57"/>
  <c r="L38" i="57"/>
  <c r="K38" i="57"/>
  <c r="J38" i="57"/>
  <c r="I38" i="57"/>
  <c r="H38" i="57"/>
  <c r="G38" i="57"/>
  <c r="F38" i="57"/>
  <c r="E38" i="57"/>
  <c r="D38" i="57"/>
  <c r="C38" i="57"/>
  <c r="L37" i="57"/>
  <c r="K37" i="57"/>
  <c r="J37" i="57"/>
  <c r="I37" i="57"/>
  <c r="H37" i="57"/>
  <c r="G37" i="57"/>
  <c r="F37" i="57"/>
  <c r="E37" i="57"/>
  <c r="D37" i="57"/>
  <c r="C37" i="57"/>
  <c r="L36" i="57"/>
  <c r="K36" i="57"/>
  <c r="J36" i="57"/>
  <c r="I36" i="57"/>
  <c r="H36" i="57"/>
  <c r="G36" i="57"/>
  <c r="F36" i="57"/>
  <c r="E36" i="57"/>
  <c r="D36" i="57"/>
  <c r="C36" i="57"/>
  <c r="L35" i="57"/>
  <c r="K35" i="57"/>
  <c r="J35" i="57"/>
  <c r="I35" i="57"/>
  <c r="H35" i="57"/>
  <c r="G35" i="57"/>
  <c r="F35" i="57"/>
  <c r="E35" i="57"/>
  <c r="D35" i="57"/>
  <c r="C35" i="57"/>
  <c r="L34" i="57"/>
  <c r="K34" i="57"/>
  <c r="J34" i="57"/>
  <c r="I34" i="57"/>
  <c r="G34" i="57"/>
  <c r="F34" i="57"/>
  <c r="E34" i="57"/>
  <c r="D34" i="57"/>
  <c r="C34" i="57"/>
  <c r="L33" i="57"/>
  <c r="K33" i="57"/>
  <c r="J33" i="57"/>
  <c r="I33" i="57"/>
  <c r="H33" i="57"/>
  <c r="G33" i="57"/>
  <c r="F33" i="57"/>
  <c r="E33" i="57"/>
  <c r="D33" i="57"/>
  <c r="C33" i="57"/>
  <c r="L32" i="57"/>
  <c r="K32" i="57"/>
  <c r="J32" i="57"/>
  <c r="I32" i="57"/>
  <c r="H32" i="57"/>
  <c r="G32" i="57"/>
  <c r="F32" i="57"/>
  <c r="E32" i="57"/>
  <c r="D32" i="57"/>
  <c r="C32" i="57"/>
  <c r="L31" i="57"/>
  <c r="K31" i="57"/>
  <c r="J31" i="57"/>
  <c r="I31" i="57"/>
  <c r="H31" i="57"/>
  <c r="G31" i="57"/>
  <c r="F31" i="57"/>
  <c r="E31" i="57"/>
  <c r="D31" i="57"/>
  <c r="C31" i="57"/>
  <c r="L30" i="57"/>
  <c r="K30" i="57"/>
  <c r="J30" i="57"/>
  <c r="I30" i="57"/>
  <c r="H30" i="57"/>
  <c r="G30" i="57"/>
  <c r="F30" i="57"/>
  <c r="E30" i="57"/>
  <c r="D30" i="57"/>
  <c r="C30" i="57"/>
  <c r="L29" i="57"/>
  <c r="K29" i="57"/>
  <c r="J29" i="57"/>
  <c r="I29" i="57"/>
  <c r="H29" i="57"/>
  <c r="G29" i="57"/>
  <c r="F29" i="57"/>
  <c r="E29" i="57"/>
  <c r="D29" i="57"/>
  <c r="C29" i="57"/>
  <c r="L28" i="57"/>
  <c r="K28" i="57"/>
  <c r="J28" i="57"/>
  <c r="I28" i="57"/>
  <c r="H28" i="57"/>
  <c r="G28" i="57"/>
  <c r="F28" i="57"/>
  <c r="E28" i="57"/>
  <c r="D28" i="57"/>
  <c r="C28" i="57"/>
  <c r="L27" i="57"/>
  <c r="K27" i="57"/>
  <c r="J27" i="57"/>
  <c r="I27" i="57"/>
  <c r="H27" i="57"/>
  <c r="G27" i="57"/>
  <c r="F27" i="57"/>
  <c r="E27" i="57"/>
  <c r="D27" i="57"/>
  <c r="C27" i="57"/>
  <c r="L26" i="57"/>
  <c r="K26" i="57"/>
  <c r="J26" i="57"/>
  <c r="I26" i="57"/>
  <c r="H26" i="57"/>
  <c r="G26" i="57"/>
  <c r="F26" i="57"/>
  <c r="E26" i="57"/>
  <c r="D26" i="57"/>
  <c r="C26" i="57"/>
  <c r="L25" i="57"/>
  <c r="K25" i="57"/>
  <c r="J25" i="57"/>
  <c r="I25" i="57"/>
  <c r="H25" i="57"/>
  <c r="G25" i="57"/>
  <c r="F25" i="57"/>
  <c r="E25" i="57"/>
  <c r="D25" i="57"/>
  <c r="C25" i="57"/>
  <c r="L24" i="57"/>
  <c r="K24" i="57"/>
  <c r="J24" i="57"/>
  <c r="I24" i="57"/>
  <c r="H24" i="57"/>
  <c r="G24" i="57"/>
  <c r="F24" i="57"/>
  <c r="E24" i="57"/>
  <c r="D24" i="57"/>
  <c r="C24" i="57"/>
  <c r="L23" i="57"/>
  <c r="K23" i="57"/>
  <c r="J23" i="57"/>
  <c r="I23" i="57"/>
  <c r="H23" i="57"/>
  <c r="G23" i="57"/>
  <c r="F23" i="57"/>
  <c r="E23" i="57"/>
  <c r="D23" i="57"/>
  <c r="C23" i="57"/>
  <c r="L22" i="57"/>
  <c r="K22" i="57"/>
  <c r="J22" i="57"/>
  <c r="I22" i="57"/>
  <c r="H22" i="57"/>
  <c r="G22" i="57"/>
  <c r="F22" i="57"/>
  <c r="E22" i="57"/>
  <c r="D22" i="57"/>
  <c r="C22" i="57"/>
  <c r="L21" i="57"/>
  <c r="K21" i="57"/>
  <c r="J21" i="57"/>
  <c r="I21" i="57"/>
  <c r="H21" i="57"/>
  <c r="G21" i="57"/>
  <c r="F21" i="57"/>
  <c r="E21" i="57"/>
  <c r="D21" i="57"/>
  <c r="C21" i="57"/>
  <c r="L20" i="57"/>
  <c r="K20" i="57"/>
  <c r="J20" i="57"/>
  <c r="I20" i="57"/>
  <c r="H20" i="57"/>
  <c r="G20" i="57"/>
  <c r="F20" i="57"/>
  <c r="E20" i="57"/>
  <c r="D20" i="57"/>
  <c r="C20" i="57"/>
  <c r="L19" i="57"/>
  <c r="K19" i="57"/>
  <c r="J19" i="57"/>
  <c r="I19" i="57"/>
  <c r="H19" i="57"/>
  <c r="G19" i="57"/>
  <c r="F19" i="57"/>
  <c r="E19" i="57"/>
  <c r="D19" i="57"/>
  <c r="C19" i="57"/>
  <c r="L18" i="57"/>
  <c r="K18" i="57"/>
  <c r="J18" i="57"/>
  <c r="I18" i="57"/>
  <c r="H18" i="57"/>
  <c r="G18" i="57"/>
  <c r="F18" i="57"/>
  <c r="E18" i="57"/>
  <c r="D18" i="57"/>
  <c r="C18" i="57"/>
  <c r="L17" i="57"/>
  <c r="K17" i="57"/>
  <c r="J17" i="57"/>
  <c r="I17" i="57"/>
  <c r="H17" i="57"/>
  <c r="G17" i="57"/>
  <c r="F17" i="57"/>
  <c r="E17" i="57"/>
  <c r="D17" i="57"/>
  <c r="C17" i="57"/>
  <c r="L16" i="57"/>
  <c r="K16" i="57"/>
  <c r="J16" i="57"/>
  <c r="I16" i="57"/>
  <c r="H16" i="57"/>
  <c r="G16" i="57"/>
  <c r="F16" i="57"/>
  <c r="E16" i="57"/>
  <c r="D16" i="57"/>
  <c r="C16" i="57"/>
  <c r="T7" i="57"/>
  <c r="S7" i="57"/>
  <c r="R7" i="57"/>
  <c r="Q7" i="57"/>
  <c r="P7" i="57"/>
  <c r="O7" i="57"/>
  <c r="M7" i="57"/>
  <c r="L7" i="57"/>
  <c r="K7" i="57"/>
  <c r="X11" i="57"/>
  <c r="J11" i="57"/>
  <c r="Y32" i="58"/>
  <c r="U32" i="58"/>
  <c r="P18" i="58"/>
  <c r="P16" i="58"/>
  <c r="W57" i="61"/>
  <c r="L52" i="61"/>
  <c r="L50" i="61"/>
  <c r="L48" i="61"/>
  <c r="L46" i="61"/>
  <c r="L44" i="61"/>
  <c r="L42" i="61"/>
  <c r="L40" i="61"/>
  <c r="L38" i="61"/>
  <c r="L36" i="61"/>
  <c r="L34" i="61"/>
  <c r="L32" i="61"/>
  <c r="L30" i="61"/>
  <c r="L28" i="61"/>
  <c r="L26" i="61"/>
  <c r="L24" i="61"/>
  <c r="L22" i="61"/>
  <c r="L20" i="61"/>
  <c r="L18" i="61"/>
  <c r="L16" i="61"/>
  <c r="L14" i="61"/>
  <c r="L52" i="60"/>
  <c r="L50" i="60"/>
  <c r="L48" i="60"/>
  <c r="L46" i="60"/>
  <c r="L44" i="60"/>
  <c r="L42" i="60"/>
  <c r="L40" i="60"/>
  <c r="L38" i="60"/>
  <c r="L36" i="60"/>
  <c r="L34" i="60"/>
  <c r="L32" i="60"/>
  <c r="L30" i="60"/>
  <c r="L28" i="60"/>
  <c r="L26" i="60"/>
  <c r="L24" i="60"/>
  <c r="L22" i="60"/>
  <c r="L20" i="60"/>
  <c r="L18" i="60"/>
  <c r="L16" i="60"/>
  <c r="L14" i="60"/>
  <c r="J52" i="61"/>
  <c r="J50" i="61"/>
  <c r="J48" i="61"/>
  <c r="J46" i="61"/>
  <c r="J44" i="61"/>
  <c r="J42" i="61"/>
  <c r="J40" i="61"/>
  <c r="J38" i="61"/>
  <c r="J36" i="61"/>
  <c r="J34" i="61"/>
  <c r="J32" i="61"/>
  <c r="J30" i="61"/>
  <c r="J28" i="61"/>
  <c r="J26" i="61"/>
  <c r="J24" i="61"/>
  <c r="J22" i="61"/>
  <c r="J20" i="61"/>
  <c r="J18" i="61"/>
  <c r="J16" i="61"/>
  <c r="J14" i="61"/>
  <c r="G52" i="61"/>
  <c r="G50" i="61"/>
  <c r="G48" i="61"/>
  <c r="G46" i="61"/>
  <c r="G44" i="61"/>
  <c r="G42" i="61"/>
  <c r="G40" i="61"/>
  <c r="G38" i="61"/>
  <c r="G36" i="61"/>
  <c r="G34" i="61"/>
  <c r="G32" i="61"/>
  <c r="G30" i="61"/>
  <c r="G28" i="61"/>
  <c r="G26" i="61"/>
  <c r="G24" i="61"/>
  <c r="G22" i="61"/>
  <c r="G20" i="61"/>
  <c r="G18" i="61"/>
  <c r="G16" i="61"/>
  <c r="G14" i="61"/>
  <c r="N50" i="61"/>
  <c r="N46" i="61"/>
  <c r="N42" i="61"/>
  <c r="N38" i="61"/>
  <c r="N34" i="61"/>
  <c r="N30" i="61"/>
  <c r="N26" i="61"/>
  <c r="N22" i="61"/>
  <c r="N18" i="61"/>
  <c r="N14" i="61"/>
  <c r="Y10" i="61"/>
  <c r="AD8" i="61"/>
  <c r="AB8" i="61"/>
  <c r="Y8" i="61"/>
  <c r="AD7" i="61"/>
  <c r="AA7" i="61"/>
  <c r="Y7" i="61"/>
  <c r="F9" i="61"/>
  <c r="F8" i="61"/>
  <c r="F6" i="61"/>
  <c r="J56" i="61"/>
  <c r="G56" i="61"/>
  <c r="D56" i="61"/>
  <c r="B56" i="61"/>
  <c r="F10" i="60"/>
  <c r="W57" i="60"/>
  <c r="J52" i="60"/>
  <c r="G52" i="60"/>
  <c r="J50" i="60"/>
  <c r="G50" i="60"/>
  <c r="J48" i="60"/>
  <c r="G48" i="60"/>
  <c r="J46" i="60"/>
  <c r="G46" i="60"/>
  <c r="J44" i="60"/>
  <c r="G44" i="60"/>
  <c r="J42" i="60"/>
  <c r="G42" i="60"/>
  <c r="J40" i="60"/>
  <c r="G40" i="60"/>
  <c r="J38" i="60"/>
  <c r="G38" i="60"/>
  <c r="J36" i="60"/>
  <c r="G36" i="60"/>
  <c r="J34" i="60"/>
  <c r="G34" i="60"/>
  <c r="J32" i="60"/>
  <c r="G32" i="60"/>
  <c r="J30" i="60"/>
  <c r="G30" i="60"/>
  <c r="J28" i="60"/>
  <c r="G28" i="60"/>
  <c r="J26" i="60"/>
  <c r="G26" i="60"/>
  <c r="J24" i="60"/>
  <c r="G24" i="60"/>
  <c r="J22" i="60"/>
  <c r="G22" i="60"/>
  <c r="J20" i="60"/>
  <c r="G20" i="60"/>
  <c r="J18" i="60"/>
  <c r="G18" i="60"/>
  <c r="J16" i="60"/>
  <c r="G16" i="60"/>
  <c r="G14" i="60"/>
  <c r="J14" i="60"/>
  <c r="N26" i="60"/>
  <c r="N22" i="60"/>
  <c r="N18" i="60"/>
  <c r="N50" i="60"/>
  <c r="N46" i="60"/>
  <c r="N42" i="60"/>
  <c r="N38" i="60"/>
  <c r="N34" i="60"/>
  <c r="N30" i="60"/>
  <c r="N14" i="60"/>
  <c r="Y10" i="60"/>
  <c r="AD8" i="60"/>
  <c r="AB8" i="60"/>
  <c r="Y8" i="60"/>
  <c r="AD7" i="60"/>
  <c r="AA7" i="60"/>
  <c r="Y7" i="60"/>
  <c r="F6" i="60"/>
  <c r="F9" i="60"/>
  <c r="F8" i="60"/>
  <c r="L22" i="64" l="1"/>
  <c r="J20" i="15" s="1"/>
  <c r="M32" i="65"/>
  <c r="K32" i="65"/>
  <c r="I32" i="65"/>
  <c r="G31" i="58" l="1"/>
  <c r="A13" i="59"/>
  <c r="M39" i="1"/>
  <c r="U14" i="47"/>
  <c r="AC38" i="55"/>
  <c r="AB38" i="55"/>
  <c r="AA38" i="55"/>
  <c r="Z38" i="55"/>
  <c r="Y38" i="55"/>
  <c r="X38" i="55"/>
  <c r="W38" i="55"/>
  <c r="V38" i="55"/>
  <c r="U38" i="55"/>
  <c r="T38" i="55"/>
  <c r="S38" i="55"/>
  <c r="R38" i="55"/>
  <c r="Q38" i="55"/>
  <c r="P38" i="55"/>
  <c r="O38" i="55"/>
  <c r="N38" i="55"/>
  <c r="M38" i="55"/>
  <c r="L38" i="55"/>
  <c r="AC37" i="55"/>
  <c r="AB37" i="55"/>
  <c r="AA37" i="55"/>
  <c r="Z37" i="55"/>
  <c r="Y37" i="55"/>
  <c r="X37" i="55"/>
  <c r="W37" i="55"/>
  <c r="V37" i="55"/>
  <c r="U37" i="55"/>
  <c r="T37" i="55"/>
  <c r="S37" i="55"/>
  <c r="R37" i="55"/>
  <c r="Q37" i="55"/>
  <c r="P37" i="55"/>
  <c r="O37" i="55"/>
  <c r="N37" i="55"/>
  <c r="M37" i="55"/>
  <c r="L37" i="55"/>
  <c r="AD38" i="55"/>
  <c r="K38" i="55"/>
  <c r="AD37" i="55"/>
  <c r="K37" i="55"/>
  <c r="AD28" i="55"/>
  <c r="AC28" i="55"/>
  <c r="AB28" i="55"/>
  <c r="AA28" i="55"/>
  <c r="Z28" i="55"/>
  <c r="Y28" i="55"/>
  <c r="X28" i="55"/>
  <c r="W28" i="55"/>
  <c r="V28" i="55"/>
  <c r="U28" i="55"/>
  <c r="T28" i="55"/>
  <c r="S28" i="55"/>
  <c r="R28" i="55"/>
  <c r="Q28" i="55"/>
  <c r="P28" i="55"/>
  <c r="O28" i="55"/>
  <c r="N28" i="55"/>
  <c r="M28" i="55"/>
  <c r="L28" i="55"/>
  <c r="K28" i="55"/>
  <c r="AD27" i="55"/>
  <c r="AC27" i="55"/>
  <c r="AB27" i="55"/>
  <c r="AA27" i="55"/>
  <c r="Z27" i="55"/>
  <c r="Y27" i="55"/>
  <c r="X27" i="55"/>
  <c r="W27" i="55"/>
  <c r="V27" i="55"/>
  <c r="U27" i="55"/>
  <c r="T27" i="55"/>
  <c r="S27" i="55"/>
  <c r="R27" i="55"/>
  <c r="Q27" i="55"/>
  <c r="P27" i="55"/>
  <c r="O27" i="55"/>
  <c r="N27" i="55"/>
  <c r="M27" i="55"/>
  <c r="L27" i="55"/>
  <c r="K27" i="55"/>
  <c r="AC18" i="55"/>
  <c r="AB18" i="55"/>
  <c r="AA18" i="55"/>
  <c r="Z18" i="55"/>
  <c r="Y18" i="55"/>
  <c r="X18" i="55"/>
  <c r="W18" i="55"/>
  <c r="V18" i="55"/>
  <c r="U18" i="55"/>
  <c r="T18" i="55"/>
  <c r="S18" i="55"/>
  <c r="R18" i="55"/>
  <c r="Q18" i="55"/>
  <c r="P18" i="55"/>
  <c r="O18" i="55"/>
  <c r="N18" i="55"/>
  <c r="M18" i="55"/>
  <c r="L18" i="55"/>
  <c r="AC17" i="55"/>
  <c r="AB17" i="55"/>
  <c r="AA17" i="55"/>
  <c r="Z17" i="55"/>
  <c r="Y17" i="55"/>
  <c r="X17" i="55"/>
  <c r="W17" i="55"/>
  <c r="V17" i="55"/>
  <c r="U17" i="55"/>
  <c r="T17" i="55"/>
  <c r="S17" i="55"/>
  <c r="R17" i="55"/>
  <c r="Q17" i="55"/>
  <c r="P17" i="55"/>
  <c r="O17" i="55"/>
  <c r="N17" i="55"/>
  <c r="M17" i="55"/>
  <c r="L17" i="55"/>
  <c r="AD18" i="55"/>
  <c r="K18" i="55"/>
  <c r="AD17" i="55"/>
  <c r="K17" i="55"/>
  <c r="R14" i="56"/>
  <c r="K15" i="56"/>
  <c r="K14" i="56"/>
  <c r="AD54" i="56"/>
  <c r="AC54" i="56"/>
  <c r="AB54" i="56"/>
  <c r="AA54" i="56"/>
  <c r="Z54" i="56"/>
  <c r="Y54" i="56"/>
  <c r="X54" i="56"/>
  <c r="W54" i="56"/>
  <c r="V54" i="56"/>
  <c r="U54" i="56"/>
  <c r="T54" i="56"/>
  <c r="S54" i="56"/>
  <c r="R54" i="56"/>
  <c r="Q54" i="56"/>
  <c r="P54" i="56"/>
  <c r="O54" i="56"/>
  <c r="N54" i="56"/>
  <c r="M54" i="56"/>
  <c r="L54" i="56"/>
  <c r="K54" i="56"/>
  <c r="AD53" i="56"/>
  <c r="AC53" i="56"/>
  <c r="AB53" i="56"/>
  <c r="AA53" i="56"/>
  <c r="Z53" i="56"/>
  <c r="Y53" i="56"/>
  <c r="X53" i="56"/>
  <c r="W53" i="56"/>
  <c r="V53" i="56"/>
  <c r="U53" i="56"/>
  <c r="T53" i="56"/>
  <c r="S53" i="56"/>
  <c r="R53" i="56"/>
  <c r="Q53" i="56"/>
  <c r="P53" i="56"/>
  <c r="O53" i="56"/>
  <c r="N53" i="56"/>
  <c r="M53" i="56"/>
  <c r="L53" i="56"/>
  <c r="K53" i="56"/>
  <c r="L52" i="56"/>
  <c r="P52" i="56"/>
  <c r="K51" i="56"/>
  <c r="R50" i="56"/>
  <c r="K50" i="56"/>
  <c r="T49" i="56"/>
  <c r="S49" i="56"/>
  <c r="Q49" i="56"/>
  <c r="P49" i="56"/>
  <c r="N49" i="56"/>
  <c r="M49" i="56"/>
  <c r="K49" i="56"/>
  <c r="AD48" i="56"/>
  <c r="AC48" i="56"/>
  <c r="AB48" i="56"/>
  <c r="AA48" i="56"/>
  <c r="Z48" i="56"/>
  <c r="Y48" i="56"/>
  <c r="X48" i="56"/>
  <c r="W48" i="56"/>
  <c r="V48" i="56"/>
  <c r="U48" i="56"/>
  <c r="T48" i="56"/>
  <c r="S48" i="56"/>
  <c r="R48" i="56"/>
  <c r="Q48" i="56"/>
  <c r="P48" i="56"/>
  <c r="O48" i="56"/>
  <c r="N48" i="56"/>
  <c r="M48" i="56"/>
  <c r="L48" i="56"/>
  <c r="K48" i="56"/>
  <c r="AD47" i="56"/>
  <c r="AC47" i="56"/>
  <c r="AB47" i="56"/>
  <c r="AA47" i="56"/>
  <c r="Z47" i="56"/>
  <c r="Y47" i="56"/>
  <c r="X47" i="56"/>
  <c r="W47" i="56"/>
  <c r="V47" i="56"/>
  <c r="U47" i="56"/>
  <c r="T47" i="56"/>
  <c r="S47" i="56"/>
  <c r="R47" i="56"/>
  <c r="Q47" i="56"/>
  <c r="P47" i="56"/>
  <c r="O47" i="56"/>
  <c r="N47" i="56"/>
  <c r="M47" i="56"/>
  <c r="L47" i="56"/>
  <c r="K47" i="56"/>
  <c r="K39" i="56"/>
  <c r="R38" i="56"/>
  <c r="K38" i="56"/>
  <c r="K27" i="56"/>
  <c r="K26" i="56"/>
  <c r="R26" i="56"/>
  <c r="P28" i="56"/>
  <c r="AD42" i="56"/>
  <c r="AC42" i="56"/>
  <c r="AB42" i="56"/>
  <c r="AA42" i="56"/>
  <c r="Z42" i="56"/>
  <c r="Y42" i="56"/>
  <c r="X42" i="56"/>
  <c r="W42" i="56"/>
  <c r="V42" i="56"/>
  <c r="U42" i="56"/>
  <c r="T42" i="56"/>
  <c r="S42" i="56"/>
  <c r="R42" i="56"/>
  <c r="Q42" i="56"/>
  <c r="P42" i="56"/>
  <c r="O42" i="56"/>
  <c r="N42" i="56"/>
  <c r="M42" i="56"/>
  <c r="L42" i="56"/>
  <c r="K42" i="56"/>
  <c r="AD41" i="56"/>
  <c r="AC41" i="56"/>
  <c r="AB41" i="56"/>
  <c r="AA41" i="56"/>
  <c r="Z41" i="56"/>
  <c r="Y41" i="56"/>
  <c r="X41" i="56"/>
  <c r="W41" i="56"/>
  <c r="V41" i="56"/>
  <c r="U41" i="56"/>
  <c r="T41" i="56"/>
  <c r="S41" i="56"/>
  <c r="R41" i="56"/>
  <c r="Q41" i="56"/>
  <c r="P41" i="56"/>
  <c r="O41" i="56"/>
  <c r="N41" i="56"/>
  <c r="M41" i="56"/>
  <c r="L41" i="56"/>
  <c r="K41" i="56"/>
  <c r="O40" i="56"/>
  <c r="P40" i="56"/>
  <c r="T37" i="56"/>
  <c r="S37" i="56"/>
  <c r="Q37" i="56"/>
  <c r="P37" i="56"/>
  <c r="N37" i="56"/>
  <c r="M37" i="56"/>
  <c r="K37" i="56"/>
  <c r="AC30" i="56"/>
  <c r="AB30" i="56"/>
  <c r="AA30" i="56"/>
  <c r="Z30" i="56"/>
  <c r="Y30" i="56"/>
  <c r="X30" i="56"/>
  <c r="W30" i="56"/>
  <c r="V30" i="56"/>
  <c r="U30" i="56"/>
  <c r="T30" i="56"/>
  <c r="S30" i="56"/>
  <c r="R30" i="56"/>
  <c r="Q30" i="56"/>
  <c r="P30" i="56"/>
  <c r="O30" i="56"/>
  <c r="N30" i="56"/>
  <c r="M30" i="56"/>
  <c r="AC29" i="56"/>
  <c r="AB29" i="56"/>
  <c r="AA29" i="56"/>
  <c r="Z29" i="56"/>
  <c r="Y29" i="56"/>
  <c r="X29" i="56"/>
  <c r="W29" i="56"/>
  <c r="V29" i="56"/>
  <c r="U29" i="56"/>
  <c r="T29" i="56"/>
  <c r="S29" i="56"/>
  <c r="R29" i="56"/>
  <c r="Q29" i="56"/>
  <c r="P29" i="56"/>
  <c r="O29" i="56"/>
  <c r="N29" i="56"/>
  <c r="M29" i="56"/>
  <c r="L29" i="56"/>
  <c r="AD30" i="56"/>
  <c r="AD29" i="56"/>
  <c r="L30" i="56"/>
  <c r="K30" i="56"/>
  <c r="K29" i="56"/>
  <c r="AC18" i="56"/>
  <c r="AB18" i="56"/>
  <c r="AA18" i="56"/>
  <c r="Z18" i="56"/>
  <c r="Y18" i="56"/>
  <c r="X18" i="56"/>
  <c r="W18" i="56"/>
  <c r="V18" i="56"/>
  <c r="U18" i="56"/>
  <c r="T18" i="56"/>
  <c r="S18" i="56"/>
  <c r="R18" i="56"/>
  <c r="Q18" i="56"/>
  <c r="P18" i="56"/>
  <c r="O18" i="56"/>
  <c r="N18" i="56"/>
  <c r="M18" i="56"/>
  <c r="L18" i="56"/>
  <c r="AC17" i="56"/>
  <c r="AB17" i="56"/>
  <c r="AA17" i="56"/>
  <c r="Z17" i="56"/>
  <c r="Y17" i="56"/>
  <c r="X17" i="56"/>
  <c r="W17" i="56"/>
  <c r="V17" i="56"/>
  <c r="U17" i="56"/>
  <c r="T17" i="56"/>
  <c r="S17" i="56"/>
  <c r="R17" i="56"/>
  <c r="Q17" i="56"/>
  <c r="P17" i="56"/>
  <c r="O17" i="56"/>
  <c r="N17" i="56"/>
  <c r="M17" i="56"/>
  <c r="L17" i="56"/>
  <c r="AD17" i="56"/>
  <c r="AD18" i="56"/>
  <c r="K18" i="56"/>
  <c r="K17" i="56"/>
  <c r="L28" i="56"/>
  <c r="T25" i="56"/>
  <c r="S25" i="56"/>
  <c r="Q25" i="56"/>
  <c r="P25" i="56"/>
  <c r="N25" i="56"/>
  <c r="M25" i="56"/>
  <c r="K25" i="56"/>
  <c r="AD36" i="56"/>
  <c r="AC36" i="56"/>
  <c r="AB36" i="56"/>
  <c r="AA36" i="56"/>
  <c r="Z36" i="56"/>
  <c r="Y36" i="56"/>
  <c r="X36" i="56"/>
  <c r="W36" i="56"/>
  <c r="V36" i="56"/>
  <c r="U36" i="56"/>
  <c r="T36" i="56"/>
  <c r="S36" i="56"/>
  <c r="R36" i="56"/>
  <c r="Q36" i="56"/>
  <c r="P36" i="56"/>
  <c r="O36" i="56"/>
  <c r="N36" i="56"/>
  <c r="M36" i="56"/>
  <c r="L36" i="56"/>
  <c r="K36" i="56"/>
  <c r="AD35" i="56"/>
  <c r="AC35" i="56"/>
  <c r="AB35" i="56"/>
  <c r="AA35" i="56"/>
  <c r="Z35" i="56"/>
  <c r="Y35" i="56"/>
  <c r="X35" i="56"/>
  <c r="W35" i="56"/>
  <c r="V35" i="56"/>
  <c r="U35" i="56"/>
  <c r="T35" i="56"/>
  <c r="S35" i="56"/>
  <c r="R35" i="56"/>
  <c r="Q35" i="56"/>
  <c r="P35" i="56"/>
  <c r="O35" i="56"/>
  <c r="N35" i="56"/>
  <c r="M35" i="56"/>
  <c r="L35" i="56"/>
  <c r="K35" i="56"/>
  <c r="AD24" i="56"/>
  <c r="AC24" i="56"/>
  <c r="AB24" i="56"/>
  <c r="AA24" i="56"/>
  <c r="Z24" i="56"/>
  <c r="Y24" i="56"/>
  <c r="X24" i="56"/>
  <c r="W24" i="56"/>
  <c r="V24" i="56"/>
  <c r="U24" i="56"/>
  <c r="T24" i="56"/>
  <c r="S24" i="56"/>
  <c r="R24" i="56"/>
  <c r="Q24" i="56"/>
  <c r="P24" i="56"/>
  <c r="O24" i="56"/>
  <c r="N24" i="56"/>
  <c r="M24" i="56"/>
  <c r="L24" i="56"/>
  <c r="K24" i="56"/>
  <c r="AC23" i="56"/>
  <c r="AB23" i="56"/>
  <c r="AA23" i="56"/>
  <c r="Z23" i="56"/>
  <c r="Y23" i="56"/>
  <c r="X23" i="56"/>
  <c r="W23" i="56"/>
  <c r="V23" i="56"/>
  <c r="U23" i="56"/>
  <c r="T23" i="56"/>
  <c r="S23" i="56"/>
  <c r="R23" i="56"/>
  <c r="Q23" i="56"/>
  <c r="P23" i="56"/>
  <c r="O23" i="56"/>
  <c r="N23" i="56"/>
  <c r="M23" i="56"/>
  <c r="AD23" i="56"/>
  <c r="L23" i="56"/>
  <c r="K23" i="56"/>
  <c r="M16" i="56"/>
  <c r="P16" i="56"/>
  <c r="T13" i="56"/>
  <c r="S13" i="56"/>
  <c r="Q13" i="56"/>
  <c r="P13" i="56"/>
  <c r="N13" i="56"/>
  <c r="M13" i="56"/>
  <c r="K13" i="56"/>
  <c r="AC12" i="56"/>
  <c r="AB12" i="56"/>
  <c r="AA12" i="56"/>
  <c r="Z12" i="56"/>
  <c r="Y12" i="56"/>
  <c r="X12" i="56"/>
  <c r="W12" i="56"/>
  <c r="V12" i="56"/>
  <c r="U12" i="56"/>
  <c r="T12" i="56"/>
  <c r="S12" i="56"/>
  <c r="R12" i="56"/>
  <c r="Q12" i="56"/>
  <c r="P12" i="56"/>
  <c r="O12" i="56"/>
  <c r="N12" i="56"/>
  <c r="M12" i="56"/>
  <c r="AD12" i="56"/>
  <c r="L12" i="56"/>
  <c r="K12" i="56"/>
  <c r="AC11" i="56"/>
  <c r="AB11" i="56"/>
  <c r="AA11" i="56"/>
  <c r="Z11" i="56"/>
  <c r="Y11" i="56"/>
  <c r="X11" i="56"/>
  <c r="W11" i="56"/>
  <c r="V11" i="56"/>
  <c r="U11" i="56"/>
  <c r="T11" i="56"/>
  <c r="S11" i="56"/>
  <c r="R11" i="56"/>
  <c r="Q11" i="56"/>
  <c r="P11" i="56"/>
  <c r="O11" i="56"/>
  <c r="N11" i="56"/>
  <c r="M11" i="56"/>
  <c r="AD11" i="56"/>
  <c r="L11" i="56"/>
  <c r="K11" i="56"/>
  <c r="T7" i="56"/>
  <c r="S7" i="56"/>
  <c r="R7" i="56"/>
  <c r="Q7" i="56"/>
  <c r="P7" i="56"/>
  <c r="O7" i="56"/>
  <c r="M7" i="56"/>
  <c r="L7" i="56"/>
  <c r="K7" i="56"/>
  <c r="AD44" i="55"/>
  <c r="AC44" i="55"/>
  <c r="AB44" i="55"/>
  <c r="AA44" i="55"/>
  <c r="Z44" i="55"/>
  <c r="Y44" i="55"/>
  <c r="X44" i="55"/>
  <c r="W44" i="55"/>
  <c r="V44" i="55"/>
  <c r="U44" i="55"/>
  <c r="T44" i="55"/>
  <c r="S44" i="55"/>
  <c r="R44" i="55"/>
  <c r="Q44" i="55"/>
  <c r="P44" i="55"/>
  <c r="O44" i="55"/>
  <c r="N44" i="55"/>
  <c r="M44" i="55"/>
  <c r="L44" i="55"/>
  <c r="K44" i="55"/>
  <c r="AD43" i="55"/>
  <c r="AC43" i="55"/>
  <c r="AB43" i="55"/>
  <c r="AA43" i="55"/>
  <c r="Z43" i="55"/>
  <c r="Y43" i="55"/>
  <c r="X43" i="55"/>
  <c r="W43" i="55"/>
  <c r="V43" i="55"/>
  <c r="U43" i="55"/>
  <c r="T43" i="55"/>
  <c r="S43" i="55"/>
  <c r="R43" i="55"/>
  <c r="Q43" i="55"/>
  <c r="P43" i="55"/>
  <c r="O43" i="55"/>
  <c r="N43" i="55"/>
  <c r="M43" i="55"/>
  <c r="L43" i="55"/>
  <c r="K43" i="55"/>
  <c r="L42" i="55"/>
  <c r="K42" i="55"/>
  <c r="AC42" i="55"/>
  <c r="AB42" i="55"/>
  <c r="Z42" i="55"/>
  <c r="Y42" i="55"/>
  <c r="W42" i="55"/>
  <c r="V42" i="55"/>
  <c r="T42" i="55"/>
  <c r="T45" i="55"/>
  <c r="S45" i="55"/>
  <c r="Q45" i="55"/>
  <c r="P45" i="55"/>
  <c r="N45" i="55"/>
  <c r="M45" i="55"/>
  <c r="K45" i="55"/>
  <c r="L46" i="55"/>
  <c r="P46" i="55"/>
  <c r="P26" i="55"/>
  <c r="T35" i="55"/>
  <c r="S35" i="55"/>
  <c r="Q35" i="55"/>
  <c r="P35" i="55"/>
  <c r="N35" i="55"/>
  <c r="M35" i="55"/>
  <c r="K35" i="55"/>
  <c r="AC34" i="55"/>
  <c r="AB34" i="55"/>
  <c r="AA34" i="55"/>
  <c r="Z34" i="55"/>
  <c r="Y34" i="55"/>
  <c r="X34" i="55"/>
  <c r="W34" i="55"/>
  <c r="V34" i="55"/>
  <c r="U34" i="55"/>
  <c r="T34" i="55"/>
  <c r="S34" i="55"/>
  <c r="R34" i="55"/>
  <c r="Q34" i="55"/>
  <c r="P34" i="55"/>
  <c r="O34" i="55"/>
  <c r="N34" i="55"/>
  <c r="M34" i="55"/>
  <c r="AD34" i="55"/>
  <c r="L34" i="55"/>
  <c r="K34" i="55"/>
  <c r="AC33" i="55"/>
  <c r="AB33" i="55"/>
  <c r="AA33" i="55"/>
  <c r="Z33" i="55"/>
  <c r="Y33" i="55"/>
  <c r="X33" i="55"/>
  <c r="W33" i="55"/>
  <c r="V33" i="55"/>
  <c r="U33" i="55"/>
  <c r="T33" i="55"/>
  <c r="S33" i="55"/>
  <c r="R33" i="55"/>
  <c r="Q33" i="55"/>
  <c r="P33" i="55"/>
  <c r="O33" i="55"/>
  <c r="N33" i="55"/>
  <c r="M33" i="55"/>
  <c r="AD33" i="55"/>
  <c r="L33" i="55"/>
  <c r="K33" i="55"/>
  <c r="AC32" i="55"/>
  <c r="AB32" i="55"/>
  <c r="Z32" i="55"/>
  <c r="Y32" i="55"/>
  <c r="W32" i="55"/>
  <c r="V32" i="55"/>
  <c r="T32" i="55"/>
  <c r="L32" i="55"/>
  <c r="K32" i="55"/>
  <c r="O26" i="55"/>
  <c r="T25" i="55"/>
  <c r="S25" i="55"/>
  <c r="Q25" i="55"/>
  <c r="P25" i="55"/>
  <c r="N25" i="55"/>
  <c r="M25" i="55"/>
  <c r="K25" i="55"/>
  <c r="AC24" i="55"/>
  <c r="AB24" i="55"/>
  <c r="AA24" i="55"/>
  <c r="Z24" i="55"/>
  <c r="Y24" i="55"/>
  <c r="X24" i="55"/>
  <c r="W24" i="55"/>
  <c r="V24" i="55"/>
  <c r="U24" i="55"/>
  <c r="T24" i="55"/>
  <c r="S24" i="55"/>
  <c r="R24" i="55"/>
  <c r="Q24" i="55"/>
  <c r="P24" i="55"/>
  <c r="O24" i="55"/>
  <c r="N24" i="55"/>
  <c r="M24" i="55"/>
  <c r="AD24" i="55"/>
  <c r="L24" i="55"/>
  <c r="K24" i="55"/>
  <c r="AC23" i="55"/>
  <c r="AB23" i="55"/>
  <c r="AA23" i="55"/>
  <c r="Z23" i="55"/>
  <c r="Y23" i="55"/>
  <c r="X23" i="55"/>
  <c r="W23" i="55"/>
  <c r="V23" i="55"/>
  <c r="U23" i="55"/>
  <c r="T23" i="55"/>
  <c r="S23" i="55"/>
  <c r="R23" i="55"/>
  <c r="Q23" i="55"/>
  <c r="P23" i="55"/>
  <c r="O23" i="55"/>
  <c r="N23" i="55"/>
  <c r="M23" i="55"/>
  <c r="AD23" i="55"/>
  <c r="L23" i="55"/>
  <c r="K23" i="55"/>
  <c r="AC22" i="55"/>
  <c r="AB22" i="55"/>
  <c r="Z22" i="55"/>
  <c r="Y22" i="55"/>
  <c r="W22" i="55"/>
  <c r="V22" i="55"/>
  <c r="T22" i="55"/>
  <c r="L22" i="55"/>
  <c r="K22" i="55"/>
  <c r="O36" i="55"/>
  <c r="P36" i="55"/>
  <c r="L12" i="55"/>
  <c r="K12" i="55"/>
  <c r="N16" i="55"/>
  <c r="P16" i="55"/>
  <c r="T15" i="55"/>
  <c r="S15" i="55"/>
  <c r="Q15" i="55"/>
  <c r="P15" i="55"/>
  <c r="N15" i="55"/>
  <c r="M15" i="55"/>
  <c r="K15" i="55"/>
  <c r="AC14" i="55"/>
  <c r="AB14" i="55"/>
  <c r="AA14" i="55"/>
  <c r="Z14" i="55"/>
  <c r="Y14" i="55"/>
  <c r="X14" i="55"/>
  <c r="W14" i="55"/>
  <c r="V14" i="55"/>
  <c r="U14" i="55"/>
  <c r="T14" i="55"/>
  <c r="S14" i="55"/>
  <c r="R14" i="55"/>
  <c r="Q14" i="55"/>
  <c r="P14" i="55"/>
  <c r="O14" i="55"/>
  <c r="N14" i="55"/>
  <c r="M14" i="55"/>
  <c r="AD14" i="55"/>
  <c r="L14" i="55"/>
  <c r="K14" i="55"/>
  <c r="AC13" i="55"/>
  <c r="AB13" i="55"/>
  <c r="AA13" i="55"/>
  <c r="Z13" i="55"/>
  <c r="Y13" i="55"/>
  <c r="X13" i="55"/>
  <c r="W13" i="55"/>
  <c r="V13" i="55"/>
  <c r="U13" i="55"/>
  <c r="T13" i="55"/>
  <c r="S13" i="55"/>
  <c r="R13" i="55"/>
  <c r="Q13" i="55"/>
  <c r="P13" i="55"/>
  <c r="O13" i="55"/>
  <c r="N13" i="55"/>
  <c r="M13" i="55"/>
  <c r="AD13" i="55"/>
  <c r="L13" i="55"/>
  <c r="K13" i="55"/>
  <c r="AC12" i="55"/>
  <c r="Z12" i="55"/>
  <c r="AB12" i="55"/>
  <c r="Y12" i="55"/>
  <c r="W12" i="55"/>
  <c r="V12" i="55"/>
  <c r="T12" i="55"/>
  <c r="T8" i="55"/>
  <c r="S8" i="55"/>
  <c r="R8" i="55"/>
  <c r="Q8" i="55"/>
  <c r="P8" i="55"/>
  <c r="O8" i="55"/>
  <c r="M8" i="55"/>
  <c r="L8" i="55"/>
  <c r="K8" i="55"/>
  <c r="R28" i="54"/>
  <c r="R24" i="54"/>
  <c r="T37" i="50"/>
  <c r="S37" i="50"/>
  <c r="Q37" i="50"/>
  <c r="P37" i="50"/>
  <c r="N37" i="50"/>
  <c r="M37" i="50"/>
  <c r="K37" i="50"/>
  <c r="AD36" i="50"/>
  <c r="AC36" i="50"/>
  <c r="AB36" i="50"/>
  <c r="AA36" i="50"/>
  <c r="Z36" i="50"/>
  <c r="Y36" i="50"/>
  <c r="X36" i="50"/>
  <c r="W36" i="50"/>
  <c r="V36" i="50"/>
  <c r="U36" i="50"/>
  <c r="T36" i="50"/>
  <c r="S36" i="50"/>
  <c r="R36" i="50"/>
  <c r="Q36" i="50"/>
  <c r="P36" i="50"/>
  <c r="O36" i="50"/>
  <c r="N36" i="50"/>
  <c r="M36" i="50"/>
  <c r="L36" i="50"/>
  <c r="K36" i="50"/>
  <c r="AD35" i="50"/>
  <c r="AC35" i="50"/>
  <c r="AB35" i="50"/>
  <c r="AA35" i="50"/>
  <c r="Z35" i="50"/>
  <c r="Y35" i="50"/>
  <c r="X35" i="50"/>
  <c r="W35" i="50"/>
  <c r="V35" i="50"/>
  <c r="U35" i="50"/>
  <c r="T35" i="50"/>
  <c r="S35" i="50"/>
  <c r="R35" i="50"/>
  <c r="Q35" i="50"/>
  <c r="P35" i="50"/>
  <c r="O35" i="50"/>
  <c r="N35" i="50"/>
  <c r="M35" i="50"/>
  <c r="L35" i="50"/>
  <c r="K35" i="50"/>
  <c r="S34" i="50"/>
  <c r="R34" i="50"/>
  <c r="Q34" i="50"/>
  <c r="P34" i="50"/>
  <c r="O34" i="50"/>
  <c r="N34" i="50"/>
  <c r="L34" i="50"/>
  <c r="K34" i="50"/>
  <c r="T31" i="50"/>
  <c r="S31" i="50"/>
  <c r="Q31" i="50"/>
  <c r="P31" i="50"/>
  <c r="N31" i="50"/>
  <c r="M31" i="50"/>
  <c r="K31" i="50"/>
  <c r="AD30" i="50"/>
  <c r="AC30" i="50"/>
  <c r="AB30" i="50"/>
  <c r="AA30" i="50"/>
  <c r="Z30" i="50"/>
  <c r="Y30" i="50"/>
  <c r="X30" i="50"/>
  <c r="W30" i="50"/>
  <c r="V30" i="50"/>
  <c r="U30" i="50"/>
  <c r="T30" i="50"/>
  <c r="S30" i="50"/>
  <c r="R30" i="50"/>
  <c r="Q30" i="50"/>
  <c r="P30" i="50"/>
  <c r="O30" i="50"/>
  <c r="N30" i="50"/>
  <c r="M30" i="50"/>
  <c r="L30" i="50"/>
  <c r="K30" i="50"/>
  <c r="AD29" i="50"/>
  <c r="AC29" i="50"/>
  <c r="AB29" i="50"/>
  <c r="AA29" i="50"/>
  <c r="Z29" i="50"/>
  <c r="Y29" i="50"/>
  <c r="X29" i="50"/>
  <c r="W29" i="50"/>
  <c r="V29" i="50"/>
  <c r="U29" i="50"/>
  <c r="T29" i="50"/>
  <c r="S29" i="50"/>
  <c r="R29" i="50"/>
  <c r="Q29" i="50"/>
  <c r="P29" i="50"/>
  <c r="O29" i="50"/>
  <c r="N29" i="50"/>
  <c r="M29" i="50"/>
  <c r="L29" i="50"/>
  <c r="K29" i="50"/>
  <c r="S28" i="50"/>
  <c r="R28" i="50"/>
  <c r="Q28" i="50"/>
  <c r="P28" i="50"/>
  <c r="O28" i="50"/>
  <c r="N28" i="50"/>
  <c r="L28" i="50"/>
  <c r="K28" i="50"/>
  <c r="T25" i="50"/>
  <c r="S25" i="50"/>
  <c r="Q25" i="50"/>
  <c r="P25" i="50"/>
  <c r="N25" i="50"/>
  <c r="M25" i="50"/>
  <c r="K25" i="50"/>
  <c r="AD24" i="50"/>
  <c r="AC24" i="50"/>
  <c r="AB24" i="50"/>
  <c r="AA24" i="50"/>
  <c r="Z24" i="50"/>
  <c r="Y24" i="50"/>
  <c r="X24" i="50"/>
  <c r="W24" i="50"/>
  <c r="V24" i="50"/>
  <c r="U24" i="50"/>
  <c r="T24" i="50"/>
  <c r="S24" i="50"/>
  <c r="R24" i="50"/>
  <c r="Q24" i="50"/>
  <c r="P24" i="50"/>
  <c r="O24" i="50"/>
  <c r="N24" i="50"/>
  <c r="M24" i="50"/>
  <c r="L24" i="50"/>
  <c r="K24" i="50"/>
  <c r="AD23" i="50"/>
  <c r="AC23" i="50"/>
  <c r="AB23" i="50"/>
  <c r="AA23" i="50"/>
  <c r="Z23" i="50"/>
  <c r="Y23" i="50"/>
  <c r="X23" i="50"/>
  <c r="W23" i="50"/>
  <c r="V23" i="50"/>
  <c r="U23" i="50"/>
  <c r="T23" i="50"/>
  <c r="S23" i="50"/>
  <c r="R23" i="50"/>
  <c r="Q23" i="50"/>
  <c r="P23" i="50"/>
  <c r="O23" i="50"/>
  <c r="N23" i="50"/>
  <c r="M23" i="50"/>
  <c r="L23" i="50"/>
  <c r="K23" i="50"/>
  <c r="S22" i="50"/>
  <c r="R22" i="50"/>
  <c r="Q22" i="50"/>
  <c r="P22" i="50"/>
  <c r="O22" i="50"/>
  <c r="N22" i="50"/>
  <c r="L22" i="50"/>
  <c r="K22" i="50"/>
  <c r="T19" i="50"/>
  <c r="S19" i="50"/>
  <c r="Q19" i="50"/>
  <c r="P19" i="50"/>
  <c r="N19" i="50"/>
  <c r="M19" i="50"/>
  <c r="K19" i="50"/>
  <c r="AD18" i="50"/>
  <c r="AC18" i="50"/>
  <c r="AB18" i="50"/>
  <c r="AA18" i="50"/>
  <c r="Z18" i="50"/>
  <c r="Y18" i="50"/>
  <c r="X18" i="50"/>
  <c r="W18" i="50"/>
  <c r="V18" i="50"/>
  <c r="U18" i="50"/>
  <c r="T18" i="50"/>
  <c r="S18" i="50"/>
  <c r="R18" i="50"/>
  <c r="Q18" i="50"/>
  <c r="P18" i="50"/>
  <c r="O18" i="50"/>
  <c r="N18" i="50"/>
  <c r="M18" i="50"/>
  <c r="L18" i="50"/>
  <c r="K18" i="50"/>
  <c r="AD17" i="50"/>
  <c r="AC17" i="50"/>
  <c r="AB17" i="50"/>
  <c r="AA17" i="50"/>
  <c r="Z17" i="50"/>
  <c r="Y17" i="50"/>
  <c r="X17" i="50"/>
  <c r="W17" i="50"/>
  <c r="V17" i="50"/>
  <c r="U17" i="50"/>
  <c r="T17" i="50"/>
  <c r="S17" i="50"/>
  <c r="R17" i="50"/>
  <c r="Q17" i="50"/>
  <c r="P17" i="50"/>
  <c r="O17" i="50"/>
  <c r="N17" i="50"/>
  <c r="M17" i="50"/>
  <c r="L17" i="50"/>
  <c r="K17" i="50"/>
  <c r="S16" i="50"/>
  <c r="R16" i="50"/>
  <c r="Q16" i="50"/>
  <c r="P16" i="50"/>
  <c r="O16" i="50"/>
  <c r="N16" i="50"/>
  <c r="L16" i="50"/>
  <c r="K16" i="50"/>
  <c r="T13" i="50"/>
  <c r="S13" i="50"/>
  <c r="Q13" i="50"/>
  <c r="P13" i="50"/>
  <c r="N13" i="50"/>
  <c r="M13" i="50"/>
  <c r="K13" i="50"/>
  <c r="AD12" i="50"/>
  <c r="AC12" i="50"/>
  <c r="AB12" i="50"/>
  <c r="AA12" i="50"/>
  <c r="Z12" i="50"/>
  <c r="Y12" i="50"/>
  <c r="X12" i="50"/>
  <c r="W12" i="50"/>
  <c r="V12" i="50"/>
  <c r="U12" i="50"/>
  <c r="T12" i="50"/>
  <c r="S12" i="50"/>
  <c r="R12" i="50"/>
  <c r="Q12" i="50"/>
  <c r="P12" i="50"/>
  <c r="O12" i="50"/>
  <c r="N12" i="50"/>
  <c r="M12" i="50"/>
  <c r="L12" i="50"/>
  <c r="K12" i="50"/>
  <c r="AD11" i="50"/>
  <c r="AC11" i="50"/>
  <c r="AB11" i="50"/>
  <c r="AA11" i="50"/>
  <c r="Z11" i="50"/>
  <c r="Y11" i="50"/>
  <c r="X11" i="50"/>
  <c r="W11" i="50"/>
  <c r="V11" i="50"/>
  <c r="U11" i="50"/>
  <c r="T11" i="50"/>
  <c r="S11" i="50"/>
  <c r="R11" i="50"/>
  <c r="Q11" i="50"/>
  <c r="P11" i="50"/>
  <c r="O11" i="50"/>
  <c r="N11" i="50"/>
  <c r="M11" i="50"/>
  <c r="L11" i="50"/>
  <c r="K11" i="50"/>
  <c r="S10" i="50"/>
  <c r="R10" i="50"/>
  <c r="Q10" i="50"/>
  <c r="P10" i="50"/>
  <c r="O10" i="50"/>
  <c r="N10" i="50"/>
  <c r="L10" i="50"/>
  <c r="K10" i="50"/>
  <c r="S4" i="50"/>
  <c r="R4" i="50"/>
  <c r="Q4" i="50"/>
  <c r="P4" i="50"/>
  <c r="O4" i="50"/>
  <c r="N4" i="50"/>
  <c r="L4" i="50"/>
  <c r="K4" i="50"/>
  <c r="J4" i="50"/>
  <c r="T42" i="49"/>
  <c r="S42" i="49"/>
  <c r="Q42" i="49"/>
  <c r="P42" i="49"/>
  <c r="N42" i="49"/>
  <c r="M42" i="49"/>
  <c r="K42" i="49"/>
  <c r="T36" i="49"/>
  <c r="S36" i="49"/>
  <c r="Q36" i="49"/>
  <c r="P36" i="49"/>
  <c r="N36" i="49"/>
  <c r="M36" i="49"/>
  <c r="K36" i="49"/>
  <c r="S39" i="49"/>
  <c r="R39" i="49"/>
  <c r="Q39" i="49"/>
  <c r="P39" i="49"/>
  <c r="O39" i="49"/>
  <c r="N39" i="49"/>
  <c r="L39" i="49"/>
  <c r="K39" i="49"/>
  <c r="S33" i="49"/>
  <c r="R33" i="49"/>
  <c r="Q33" i="49"/>
  <c r="P33" i="49"/>
  <c r="O33" i="49"/>
  <c r="N33" i="49"/>
  <c r="L33" i="49"/>
  <c r="K33" i="49"/>
  <c r="AD41" i="49"/>
  <c r="AC41" i="49"/>
  <c r="AB41" i="49"/>
  <c r="AA41" i="49"/>
  <c r="Z41" i="49"/>
  <c r="Y41" i="49"/>
  <c r="X41" i="49"/>
  <c r="W41" i="49"/>
  <c r="V41" i="49"/>
  <c r="U41" i="49"/>
  <c r="T41" i="49"/>
  <c r="S41" i="49"/>
  <c r="R41" i="49"/>
  <c r="Q41" i="49"/>
  <c r="P41" i="49"/>
  <c r="O41" i="49"/>
  <c r="N41" i="49"/>
  <c r="M41" i="49"/>
  <c r="L41" i="49"/>
  <c r="K41" i="49"/>
  <c r="AD40" i="49"/>
  <c r="AC40" i="49"/>
  <c r="AB40" i="49"/>
  <c r="AA40" i="49"/>
  <c r="Z40" i="49"/>
  <c r="Y40" i="49"/>
  <c r="X40" i="49"/>
  <c r="W40" i="49"/>
  <c r="V40" i="49"/>
  <c r="U40" i="49"/>
  <c r="T40" i="49"/>
  <c r="S40" i="49"/>
  <c r="R40" i="49"/>
  <c r="Q40" i="49"/>
  <c r="P40" i="49"/>
  <c r="O40" i="49"/>
  <c r="N40" i="49"/>
  <c r="M40" i="49"/>
  <c r="L40" i="49"/>
  <c r="K40" i="49"/>
  <c r="AD35" i="49"/>
  <c r="AC35" i="49"/>
  <c r="AB35" i="49"/>
  <c r="AA35" i="49"/>
  <c r="Z35" i="49"/>
  <c r="Y35" i="49"/>
  <c r="X35" i="49"/>
  <c r="W35" i="49"/>
  <c r="V35" i="49"/>
  <c r="U35" i="49"/>
  <c r="T35" i="49"/>
  <c r="S35" i="49"/>
  <c r="R35" i="49"/>
  <c r="Q35" i="49"/>
  <c r="P35" i="49"/>
  <c r="O35" i="49"/>
  <c r="N35" i="49"/>
  <c r="M35" i="49"/>
  <c r="L35" i="49"/>
  <c r="K35" i="49"/>
  <c r="AD34" i="49"/>
  <c r="AC34" i="49"/>
  <c r="AB34" i="49"/>
  <c r="AA34" i="49"/>
  <c r="Z34" i="49"/>
  <c r="Y34" i="49"/>
  <c r="X34" i="49"/>
  <c r="W34" i="49"/>
  <c r="V34" i="49"/>
  <c r="U34" i="49"/>
  <c r="T34" i="49"/>
  <c r="S34" i="49"/>
  <c r="R34" i="49"/>
  <c r="Q34" i="49"/>
  <c r="P34" i="49"/>
  <c r="O34" i="49"/>
  <c r="N34" i="49"/>
  <c r="M34" i="49"/>
  <c r="L34" i="49"/>
  <c r="K34" i="49"/>
  <c r="AD29" i="49"/>
  <c r="AC29" i="49"/>
  <c r="AB29" i="49"/>
  <c r="AA29" i="49"/>
  <c r="Z29" i="49"/>
  <c r="Y29" i="49"/>
  <c r="X29" i="49"/>
  <c r="W29" i="49"/>
  <c r="V29" i="49"/>
  <c r="U29" i="49"/>
  <c r="T29" i="49"/>
  <c r="S29" i="49"/>
  <c r="R29" i="49"/>
  <c r="Q29" i="49"/>
  <c r="P29" i="49"/>
  <c r="O29" i="49"/>
  <c r="N29" i="49"/>
  <c r="M29" i="49"/>
  <c r="L29" i="49"/>
  <c r="K29" i="49"/>
  <c r="AD28" i="49"/>
  <c r="AC28" i="49"/>
  <c r="AB28" i="49"/>
  <c r="AA28" i="49"/>
  <c r="Z28" i="49"/>
  <c r="Y28" i="49"/>
  <c r="X28" i="49"/>
  <c r="W28" i="49"/>
  <c r="V28" i="49"/>
  <c r="U28" i="49"/>
  <c r="T28" i="49"/>
  <c r="S28" i="49"/>
  <c r="R28" i="49"/>
  <c r="Q28" i="49"/>
  <c r="P28" i="49"/>
  <c r="O28" i="49"/>
  <c r="N28" i="49"/>
  <c r="M28" i="49"/>
  <c r="L28" i="49"/>
  <c r="K28" i="49"/>
  <c r="T30" i="49"/>
  <c r="S30" i="49"/>
  <c r="Q30" i="49"/>
  <c r="P30" i="49"/>
  <c r="N30" i="49"/>
  <c r="M30" i="49"/>
  <c r="K30" i="49"/>
  <c r="S27" i="49"/>
  <c r="R27" i="49"/>
  <c r="Q27" i="49"/>
  <c r="P27" i="49"/>
  <c r="O27" i="49"/>
  <c r="N27" i="49"/>
  <c r="S20" i="49"/>
  <c r="R20" i="49"/>
  <c r="Q20" i="49"/>
  <c r="P20" i="49"/>
  <c r="O20" i="49"/>
  <c r="N20" i="49"/>
  <c r="L27" i="49"/>
  <c r="K27" i="49"/>
  <c r="T23" i="49"/>
  <c r="S23" i="49"/>
  <c r="Q23" i="49"/>
  <c r="P23" i="49"/>
  <c r="N23" i="49"/>
  <c r="M23" i="49"/>
  <c r="K23" i="49"/>
  <c r="AD22" i="49"/>
  <c r="AC22" i="49"/>
  <c r="AB22" i="49"/>
  <c r="AA22" i="49"/>
  <c r="Z22" i="49"/>
  <c r="Y22" i="49"/>
  <c r="X22" i="49"/>
  <c r="W22" i="49"/>
  <c r="V22" i="49"/>
  <c r="U22" i="49"/>
  <c r="T22" i="49"/>
  <c r="S22" i="49"/>
  <c r="R22" i="49"/>
  <c r="Q22" i="49"/>
  <c r="P22" i="49"/>
  <c r="O22" i="49"/>
  <c r="N22" i="49"/>
  <c r="M22" i="49"/>
  <c r="L22" i="49"/>
  <c r="K22" i="49"/>
  <c r="AC21" i="49"/>
  <c r="AB21" i="49"/>
  <c r="AA21" i="49"/>
  <c r="Z21" i="49"/>
  <c r="Y21" i="49"/>
  <c r="X21" i="49"/>
  <c r="W21" i="49"/>
  <c r="V21" i="49"/>
  <c r="U21" i="49"/>
  <c r="T21" i="49"/>
  <c r="S21" i="49"/>
  <c r="R21" i="49"/>
  <c r="Q21" i="49"/>
  <c r="P21" i="49"/>
  <c r="O21" i="49"/>
  <c r="N21" i="49"/>
  <c r="M21" i="49"/>
  <c r="AD21" i="49"/>
  <c r="L21" i="49"/>
  <c r="K21" i="49"/>
  <c r="L20" i="49"/>
  <c r="K20" i="49"/>
  <c r="W15" i="49"/>
  <c r="V15" i="49"/>
  <c r="U15" i="49"/>
  <c r="T15" i="49"/>
  <c r="S15" i="49"/>
  <c r="R15" i="49"/>
  <c r="Q15" i="49"/>
  <c r="P15" i="49"/>
  <c r="O15" i="49"/>
  <c r="N15" i="49"/>
  <c r="M15" i="49"/>
  <c r="L15" i="49"/>
  <c r="K15" i="49"/>
  <c r="N16" i="49"/>
  <c r="M16" i="49"/>
  <c r="L16" i="49"/>
  <c r="K16" i="49"/>
  <c r="V12" i="49"/>
  <c r="M12" i="49" s="1"/>
  <c r="R11" i="49"/>
  <c r="Q11" i="49"/>
  <c r="P11" i="49"/>
  <c r="O11" i="49"/>
  <c r="M11" i="49"/>
  <c r="L11" i="49"/>
  <c r="K11" i="49"/>
  <c r="S4" i="49"/>
  <c r="R4" i="49"/>
  <c r="Q4" i="49"/>
  <c r="P4" i="49"/>
  <c r="O4" i="49"/>
  <c r="N4" i="49"/>
  <c r="L4" i="49"/>
  <c r="K4" i="49"/>
  <c r="J4" i="49"/>
  <c r="S5" i="48"/>
  <c r="R5" i="48"/>
  <c r="Q5" i="48"/>
  <c r="P5" i="48"/>
  <c r="O5" i="48"/>
  <c r="N5" i="48"/>
  <c r="L5" i="48"/>
  <c r="K5" i="48"/>
  <c r="J5" i="48"/>
  <c r="U44" i="48"/>
  <c r="T44" i="48"/>
  <c r="U35" i="48"/>
  <c r="T35" i="48"/>
  <c r="U26" i="48"/>
  <c r="T26" i="48"/>
  <c r="U17" i="48"/>
  <c r="T17" i="48"/>
  <c r="U8" i="48"/>
  <c r="T8" i="48"/>
  <c r="AB44" i="48"/>
  <c r="AA44" i="48"/>
  <c r="Z44" i="48"/>
  <c r="Y44" i="48"/>
  <c r="X44" i="48"/>
  <c r="W44" i="48"/>
  <c r="AB35" i="48"/>
  <c r="AA35" i="48"/>
  <c r="Z35" i="48"/>
  <c r="Y35" i="48"/>
  <c r="X35" i="48"/>
  <c r="W35" i="48"/>
  <c r="AB26" i="48"/>
  <c r="AA26" i="48"/>
  <c r="Z26" i="48"/>
  <c r="Y26" i="48"/>
  <c r="X26" i="48"/>
  <c r="W26" i="48"/>
  <c r="AB17" i="48"/>
  <c r="AA17" i="48"/>
  <c r="Z17" i="48"/>
  <c r="Y17" i="48"/>
  <c r="X17" i="48"/>
  <c r="W17" i="48"/>
  <c r="AB8" i="48"/>
  <c r="AA8" i="48"/>
  <c r="Z8" i="48"/>
  <c r="Y8" i="48"/>
  <c r="X8" i="48"/>
  <c r="W8" i="48"/>
  <c r="Z37" i="47"/>
  <c r="Y37" i="47"/>
  <c r="X37" i="47"/>
  <c r="W37" i="47"/>
  <c r="V37" i="47"/>
  <c r="U37" i="47"/>
  <c r="W9" i="48"/>
  <c r="X9" i="48"/>
  <c r="AD46" i="48"/>
  <c r="AC46" i="48"/>
  <c r="AB46" i="48"/>
  <c r="AA46" i="48"/>
  <c r="Z46" i="48"/>
  <c r="Y46" i="48"/>
  <c r="X46" i="48"/>
  <c r="W46" i="48"/>
  <c r="V46" i="48"/>
  <c r="U46" i="48"/>
  <c r="T46" i="48"/>
  <c r="S46" i="48"/>
  <c r="R46" i="48"/>
  <c r="Q46" i="48"/>
  <c r="P46" i="48"/>
  <c r="O46" i="48"/>
  <c r="N46" i="48"/>
  <c r="M46" i="48"/>
  <c r="L46" i="48"/>
  <c r="K46" i="48"/>
  <c r="AD37" i="48"/>
  <c r="AC37" i="48"/>
  <c r="AB37" i="48"/>
  <c r="AA37" i="48"/>
  <c r="Z37" i="48"/>
  <c r="Y37" i="48"/>
  <c r="X37" i="48"/>
  <c r="W37" i="48"/>
  <c r="V37" i="48"/>
  <c r="U37" i="48"/>
  <c r="T37" i="48"/>
  <c r="S37" i="48"/>
  <c r="R37" i="48"/>
  <c r="Q37" i="48"/>
  <c r="P37" i="48"/>
  <c r="O37" i="48"/>
  <c r="N37" i="48"/>
  <c r="M37" i="48"/>
  <c r="L37" i="48"/>
  <c r="K37" i="48"/>
  <c r="AD28" i="48"/>
  <c r="AC28" i="48"/>
  <c r="AB28" i="48"/>
  <c r="AA28" i="48"/>
  <c r="Z28" i="48"/>
  <c r="Y28" i="48"/>
  <c r="X28" i="48"/>
  <c r="W28" i="48"/>
  <c r="V28" i="48"/>
  <c r="U28" i="48"/>
  <c r="T28" i="48"/>
  <c r="S28" i="48"/>
  <c r="R28" i="48"/>
  <c r="Q28" i="48"/>
  <c r="P28" i="48"/>
  <c r="O28" i="48"/>
  <c r="N28" i="48"/>
  <c r="M28" i="48"/>
  <c r="L28" i="48"/>
  <c r="K28" i="48"/>
  <c r="AD19" i="48"/>
  <c r="AC19" i="48"/>
  <c r="AB19" i="48"/>
  <c r="AA19" i="48"/>
  <c r="Z19" i="48"/>
  <c r="Y19" i="48"/>
  <c r="X19" i="48"/>
  <c r="W19" i="48"/>
  <c r="V19" i="48"/>
  <c r="U19" i="48"/>
  <c r="T19" i="48"/>
  <c r="S19" i="48"/>
  <c r="R19" i="48"/>
  <c r="Q19" i="48"/>
  <c r="P19" i="48"/>
  <c r="O19" i="48"/>
  <c r="N19" i="48"/>
  <c r="M19" i="48"/>
  <c r="L19" i="48"/>
  <c r="K19" i="48"/>
  <c r="AD10" i="48"/>
  <c r="AC10" i="48"/>
  <c r="AB10" i="48"/>
  <c r="AA10" i="48"/>
  <c r="Z10" i="48"/>
  <c r="Y10" i="48"/>
  <c r="X10" i="48"/>
  <c r="W10" i="48"/>
  <c r="V10" i="48"/>
  <c r="U10" i="48"/>
  <c r="T10" i="48"/>
  <c r="S10" i="48"/>
  <c r="R10" i="48"/>
  <c r="Q10" i="48"/>
  <c r="P10" i="48"/>
  <c r="O10" i="48"/>
  <c r="N10" i="48"/>
  <c r="M10" i="48"/>
  <c r="L10" i="48"/>
  <c r="K10" i="48"/>
  <c r="AD45" i="48"/>
  <c r="AC45" i="48"/>
  <c r="AB45" i="48"/>
  <c r="AA45" i="48"/>
  <c r="Z45" i="48"/>
  <c r="Y45" i="48"/>
  <c r="X45" i="48"/>
  <c r="W45" i="48"/>
  <c r="V45" i="48"/>
  <c r="U45" i="48"/>
  <c r="T45" i="48"/>
  <c r="S45" i="48"/>
  <c r="R45" i="48"/>
  <c r="Q45" i="48"/>
  <c r="P45" i="48"/>
  <c r="O45" i="48"/>
  <c r="N45" i="48"/>
  <c r="M45" i="48"/>
  <c r="L45" i="48"/>
  <c r="K45" i="48"/>
  <c r="AD36" i="48"/>
  <c r="AC36" i="48"/>
  <c r="AB36" i="48"/>
  <c r="AA36" i="48"/>
  <c r="Z36" i="48"/>
  <c r="Y36" i="48"/>
  <c r="X36" i="48"/>
  <c r="W36" i="48"/>
  <c r="V36" i="48"/>
  <c r="U36" i="48"/>
  <c r="T36" i="48"/>
  <c r="S36" i="48"/>
  <c r="R36" i="48"/>
  <c r="Q36" i="48"/>
  <c r="P36" i="48"/>
  <c r="O36" i="48"/>
  <c r="N36" i="48"/>
  <c r="M36" i="48"/>
  <c r="L36" i="48"/>
  <c r="K36" i="48"/>
  <c r="AD27" i="48"/>
  <c r="AC27" i="48"/>
  <c r="AB27" i="48"/>
  <c r="AA27" i="48"/>
  <c r="Z27" i="48"/>
  <c r="Y27" i="48"/>
  <c r="X27" i="48"/>
  <c r="W27" i="48"/>
  <c r="V27" i="48"/>
  <c r="U27" i="48"/>
  <c r="T27" i="48"/>
  <c r="S27" i="48"/>
  <c r="R27" i="48"/>
  <c r="Q27" i="48"/>
  <c r="P27" i="48"/>
  <c r="O27" i="48"/>
  <c r="N27" i="48"/>
  <c r="M27" i="48"/>
  <c r="L27" i="48"/>
  <c r="K27" i="48"/>
  <c r="AD18" i="48"/>
  <c r="AC18" i="48"/>
  <c r="AB18" i="48"/>
  <c r="AA18" i="48"/>
  <c r="Z18" i="48"/>
  <c r="Y18" i="48"/>
  <c r="X18" i="48"/>
  <c r="W18" i="48"/>
  <c r="V18" i="48"/>
  <c r="U18" i="48"/>
  <c r="T18" i="48"/>
  <c r="S18" i="48"/>
  <c r="R18" i="48"/>
  <c r="Q18" i="48"/>
  <c r="P18" i="48"/>
  <c r="O18" i="48"/>
  <c r="N18" i="48"/>
  <c r="M18" i="48"/>
  <c r="L18" i="48"/>
  <c r="K18" i="48"/>
  <c r="AD9" i="48"/>
  <c r="AC9" i="48"/>
  <c r="AB9" i="48"/>
  <c r="AA9" i="48"/>
  <c r="Z9" i="48"/>
  <c r="Y9" i="48"/>
  <c r="V9" i="48"/>
  <c r="U9" i="48"/>
  <c r="T9" i="48"/>
  <c r="S9" i="48"/>
  <c r="R9" i="48"/>
  <c r="Q9" i="48"/>
  <c r="P9" i="48"/>
  <c r="O9" i="48"/>
  <c r="N9" i="48"/>
  <c r="M9" i="48"/>
  <c r="L9" i="48"/>
  <c r="K9" i="48"/>
  <c r="L44" i="48"/>
  <c r="K44" i="48"/>
  <c r="L35" i="48"/>
  <c r="K35" i="48"/>
  <c r="L26" i="48"/>
  <c r="K26" i="48"/>
  <c r="L17" i="48"/>
  <c r="K17" i="48"/>
  <c r="L8" i="48"/>
  <c r="K8" i="48"/>
  <c r="T47" i="48"/>
  <c r="S47" i="48"/>
  <c r="Q47" i="48"/>
  <c r="P47" i="48"/>
  <c r="N47" i="48"/>
  <c r="M47" i="48"/>
  <c r="K47" i="48"/>
  <c r="T38" i="48"/>
  <c r="S38" i="48"/>
  <c r="Q38" i="48"/>
  <c r="P38" i="48"/>
  <c r="N38" i="48"/>
  <c r="M38" i="48"/>
  <c r="K38" i="48"/>
  <c r="T29" i="48"/>
  <c r="S29" i="48"/>
  <c r="Q29" i="48"/>
  <c r="P29" i="48"/>
  <c r="N29" i="48"/>
  <c r="M29" i="48"/>
  <c r="K29" i="48"/>
  <c r="T20" i="48"/>
  <c r="S20" i="48"/>
  <c r="Q20" i="48"/>
  <c r="P20" i="48"/>
  <c r="N20" i="48"/>
  <c r="M20" i="48"/>
  <c r="K20" i="48"/>
  <c r="T11" i="48"/>
  <c r="S11" i="48"/>
  <c r="Q11" i="48"/>
  <c r="P11" i="48"/>
  <c r="N11" i="48"/>
  <c r="M11" i="48"/>
  <c r="K11" i="48"/>
  <c r="C51" i="47"/>
  <c r="D51" i="47"/>
  <c r="E51" i="47"/>
  <c r="F51" i="47"/>
  <c r="G51" i="47"/>
  <c r="H51" i="47"/>
  <c r="I51" i="47"/>
  <c r="J51" i="47"/>
  <c r="K51" i="47"/>
  <c r="L51" i="47"/>
  <c r="AA22" i="47"/>
  <c r="Z22" i="47"/>
  <c r="Y22" i="47"/>
  <c r="X22" i="47"/>
  <c r="W22" i="47"/>
  <c r="V22" i="47"/>
  <c r="T22" i="47"/>
  <c r="S22" i="47"/>
  <c r="R22" i="47"/>
  <c r="Q49" i="47"/>
  <c r="P49" i="47" s="1"/>
  <c r="Q48" i="47"/>
  <c r="O48" i="47" s="1"/>
  <c r="Q47" i="47"/>
  <c r="P47" i="47" s="1"/>
  <c r="Q46" i="47"/>
  <c r="P46" i="47" s="1"/>
  <c r="Q45" i="47"/>
  <c r="P45" i="47" s="1"/>
  <c r="F47" i="47"/>
  <c r="E47" i="47" s="1"/>
  <c r="F46" i="47"/>
  <c r="E46" i="47" s="1"/>
  <c r="F45" i="47"/>
  <c r="E45" i="47" s="1"/>
  <c r="R40" i="47"/>
  <c r="Q40" i="47"/>
  <c r="O40" i="47"/>
  <c r="N40" i="47"/>
  <c r="L40" i="47"/>
  <c r="K40" i="47"/>
  <c r="I40" i="47"/>
  <c r="AA39" i="47"/>
  <c r="Z39" i="47"/>
  <c r="Y39" i="47"/>
  <c r="X39" i="47"/>
  <c r="W39" i="47"/>
  <c r="V39" i="47"/>
  <c r="U39" i="47"/>
  <c r="T39" i="47"/>
  <c r="S39" i="47"/>
  <c r="R39" i="47"/>
  <c r="Q39" i="47"/>
  <c r="P39" i="47"/>
  <c r="O39" i="47"/>
  <c r="N39" i="47"/>
  <c r="M39" i="47"/>
  <c r="L39" i="47"/>
  <c r="K39" i="47"/>
  <c r="AB39" i="47"/>
  <c r="J39" i="47"/>
  <c r="I39" i="47"/>
  <c r="AA38" i="47"/>
  <c r="Z38" i="47"/>
  <c r="Y38" i="47"/>
  <c r="X38" i="47"/>
  <c r="W38" i="47"/>
  <c r="V38" i="47"/>
  <c r="U38" i="47"/>
  <c r="T38" i="47"/>
  <c r="S38" i="47"/>
  <c r="R38" i="47"/>
  <c r="Q38" i="47"/>
  <c r="P38" i="47"/>
  <c r="O38" i="47"/>
  <c r="N38" i="47"/>
  <c r="M38" i="47"/>
  <c r="L38" i="47"/>
  <c r="K38" i="47"/>
  <c r="AB38" i="47"/>
  <c r="J38" i="47"/>
  <c r="I38" i="47"/>
  <c r="S37" i="47"/>
  <c r="R37" i="47"/>
  <c r="J37" i="47"/>
  <c r="I37" i="47"/>
  <c r="Y34" i="47"/>
  <c r="X34" i="47"/>
  <c r="W34" i="47"/>
  <c r="V34" i="47"/>
  <c r="U34" i="47"/>
  <c r="T34" i="47"/>
  <c r="S34" i="47"/>
  <c r="R34" i="47"/>
  <c r="Q34" i="47"/>
  <c r="P34" i="47"/>
  <c r="O34" i="47"/>
  <c r="N34" i="47"/>
  <c r="M34" i="47"/>
  <c r="L34" i="47"/>
  <c r="K34" i="47"/>
  <c r="J34" i="47"/>
  <c r="I34" i="47"/>
  <c r="H34" i="47"/>
  <c r="G34" i="47"/>
  <c r="F34" i="47"/>
  <c r="Y33" i="47"/>
  <c r="X33" i="47"/>
  <c r="W33" i="47"/>
  <c r="V33" i="47"/>
  <c r="U33" i="47"/>
  <c r="T33" i="47"/>
  <c r="S33" i="47"/>
  <c r="R33" i="47"/>
  <c r="Q33" i="47"/>
  <c r="P33" i="47"/>
  <c r="O33" i="47"/>
  <c r="N33" i="47"/>
  <c r="M33" i="47"/>
  <c r="L33" i="47"/>
  <c r="K33" i="47"/>
  <c r="J33" i="47"/>
  <c r="I33" i="47"/>
  <c r="H33" i="47"/>
  <c r="G33" i="47"/>
  <c r="F33" i="47"/>
  <c r="X32" i="47"/>
  <c r="W32" i="47"/>
  <c r="V32" i="47"/>
  <c r="U32" i="47"/>
  <c r="T32" i="47"/>
  <c r="S32" i="47"/>
  <c r="R32" i="47"/>
  <c r="Q32" i="47"/>
  <c r="P32" i="47"/>
  <c r="O32" i="47"/>
  <c r="N32" i="47"/>
  <c r="M32" i="47"/>
  <c r="L32" i="47"/>
  <c r="K32" i="47"/>
  <c r="J32" i="47"/>
  <c r="I32" i="47"/>
  <c r="H32" i="47"/>
  <c r="Y32" i="47"/>
  <c r="G32" i="47"/>
  <c r="F32" i="47"/>
  <c r="X31" i="47"/>
  <c r="W31" i="47"/>
  <c r="V31" i="47"/>
  <c r="U31" i="47"/>
  <c r="T31" i="47"/>
  <c r="S31" i="47"/>
  <c r="R31" i="47"/>
  <c r="Q31" i="47"/>
  <c r="P31" i="47"/>
  <c r="O31" i="47"/>
  <c r="N31" i="47"/>
  <c r="M31" i="47"/>
  <c r="L31" i="47"/>
  <c r="K31" i="47"/>
  <c r="J31" i="47"/>
  <c r="I31" i="47"/>
  <c r="H31" i="47"/>
  <c r="Y31" i="47"/>
  <c r="G31" i="47"/>
  <c r="F31" i="47"/>
  <c r="AA32" i="47"/>
  <c r="AA20" i="47"/>
  <c r="W20" i="47"/>
  <c r="T20" i="47"/>
  <c r="AA19" i="47"/>
  <c r="W19" i="47"/>
  <c r="T19" i="47"/>
  <c r="U17" i="47"/>
  <c r="U15" i="47"/>
  <c r="X13" i="47"/>
  <c r="U13" i="47"/>
  <c r="J56" i="60"/>
  <c r="G56" i="60"/>
  <c r="D56" i="60"/>
  <c r="B56" i="60"/>
  <c r="K41" i="59"/>
  <c r="H41" i="59"/>
  <c r="E41" i="59"/>
  <c r="C41" i="59"/>
  <c r="Y12" i="58"/>
  <c r="V12" i="58"/>
  <c r="S12" i="58"/>
  <c r="Q12" i="58"/>
  <c r="L14" i="54"/>
  <c r="I14" i="54"/>
  <c r="F14" i="54"/>
  <c r="D14" i="54"/>
  <c r="AD9" i="47"/>
  <c r="Z9" i="47"/>
  <c r="AB9" i="47"/>
  <c r="X9" i="47"/>
  <c r="AY74" i="19"/>
  <c r="AU74" i="19"/>
  <c r="AQ74" i="19"/>
  <c r="AN74" i="19"/>
  <c r="AY63" i="19"/>
  <c r="AU63" i="19"/>
  <c r="AQ63" i="19"/>
  <c r="AN63" i="19"/>
  <c r="AY52" i="19"/>
  <c r="AU52" i="19"/>
  <c r="AQ52" i="19"/>
  <c r="AN52" i="19"/>
  <c r="AY41" i="19"/>
  <c r="AU41" i="19"/>
  <c r="AQ41" i="19"/>
  <c r="AN41" i="19"/>
  <c r="AY30" i="19"/>
  <c r="AU30" i="19"/>
  <c r="AQ30" i="19"/>
  <c r="AN30" i="19"/>
  <c r="AT68" i="19"/>
  <c r="AN68" i="19"/>
  <c r="AH68" i="19"/>
  <c r="AT57" i="19"/>
  <c r="AN57" i="19"/>
  <c r="AH57" i="19"/>
  <c r="AT46" i="19"/>
  <c r="AN46" i="19"/>
  <c r="AH46" i="19"/>
  <c r="AT35" i="19"/>
  <c r="AN35" i="19"/>
  <c r="AH35" i="19"/>
  <c r="AT24" i="19"/>
  <c r="AN24" i="19"/>
  <c r="AH24" i="19"/>
  <c r="Y74" i="19"/>
  <c r="O74" i="19"/>
  <c r="Y63" i="19"/>
  <c r="O63" i="19"/>
  <c r="Y52" i="19"/>
  <c r="O52" i="19"/>
  <c r="Y41" i="19"/>
  <c r="O41" i="19"/>
  <c r="Y30" i="19"/>
  <c r="O30" i="19"/>
  <c r="N71" i="19"/>
  <c r="N60" i="19"/>
  <c r="N49" i="19"/>
  <c r="N38" i="19"/>
  <c r="N27" i="19"/>
  <c r="T70" i="19"/>
  <c r="P70" i="19"/>
  <c r="T59" i="19"/>
  <c r="P59" i="19"/>
  <c r="T48" i="19"/>
  <c r="P48" i="19"/>
  <c r="P37" i="19"/>
  <c r="T37" i="19"/>
  <c r="T26" i="19"/>
  <c r="P26" i="19"/>
  <c r="BA65" i="19"/>
  <c r="BA54" i="19"/>
  <c r="BA43" i="19"/>
  <c r="BA32" i="19"/>
  <c r="BA21" i="19"/>
  <c r="AU65" i="19"/>
  <c r="AQ65" i="19"/>
  <c r="AK65" i="19"/>
  <c r="AG65" i="19"/>
  <c r="AK54" i="19"/>
  <c r="AQ54" i="19"/>
  <c r="AU54" i="19"/>
  <c r="AG54" i="19"/>
  <c r="AU43" i="19"/>
  <c r="AQ43" i="19"/>
  <c r="AK43" i="19"/>
  <c r="AG43" i="19"/>
  <c r="AU32" i="19"/>
  <c r="AQ32" i="19"/>
  <c r="AK32" i="19"/>
  <c r="AG32" i="19"/>
  <c r="AU21" i="19"/>
  <c r="AQ21" i="19"/>
  <c r="AK21" i="19"/>
  <c r="AG21" i="19"/>
  <c r="AX10" i="19"/>
  <c r="AS10" i="19"/>
  <c r="AN10" i="19"/>
  <c r="N15" i="19"/>
  <c r="AQ12" i="19"/>
  <c r="AJ12" i="19"/>
  <c r="N12" i="19"/>
  <c r="N67" i="19"/>
  <c r="N65" i="19"/>
  <c r="N56" i="19"/>
  <c r="N54" i="19"/>
  <c r="N45" i="19"/>
  <c r="N43" i="19"/>
  <c r="N34" i="19"/>
  <c r="N32" i="19"/>
  <c r="N23" i="19"/>
  <c r="N21" i="19"/>
  <c r="AP68" i="39"/>
  <c r="AL68" i="39"/>
  <c r="AL66" i="39"/>
  <c r="AP66" i="39"/>
  <c r="J59" i="39"/>
  <c r="S59" i="39"/>
  <c r="AB59" i="39"/>
  <c r="AI59" i="39"/>
  <c r="J61" i="39"/>
  <c r="J48" i="39"/>
  <c r="AN57" i="39"/>
  <c r="J42" i="39"/>
  <c r="AQ24" i="39"/>
  <c r="AM24" i="39"/>
  <c r="AI24" i="39"/>
  <c r="U14" i="44"/>
  <c r="F20" i="15"/>
  <c r="D20" i="15"/>
  <c r="B20" i="15"/>
  <c r="AT8" i="10"/>
  <c r="AO8" i="10"/>
  <c r="AK8" i="10"/>
  <c r="F20" i="14"/>
  <c r="D20" i="14"/>
  <c r="B20" i="14"/>
  <c r="K3" i="37"/>
  <c r="I3" i="37"/>
  <c r="G3" i="37"/>
  <c r="M79" i="1"/>
  <c r="AX77" i="1"/>
  <c r="AT77" i="1"/>
  <c r="AP77" i="1"/>
  <c r="X77" i="1"/>
  <c r="M74" i="1"/>
  <c r="S73" i="1"/>
  <c r="O73" i="1"/>
  <c r="AS71" i="1"/>
  <c r="AM71" i="1"/>
  <c r="AG71" i="1"/>
  <c r="AT68" i="1"/>
  <c r="AP68" i="1"/>
  <c r="AJ68" i="1"/>
  <c r="M70" i="1"/>
  <c r="M68" i="1"/>
  <c r="M65" i="1"/>
  <c r="S64" i="1"/>
  <c r="O64" i="1"/>
  <c r="AS62" i="1"/>
  <c r="AM62" i="1"/>
  <c r="AG62" i="1"/>
  <c r="AT59" i="1"/>
  <c r="AP59" i="1"/>
  <c r="AJ59" i="1"/>
  <c r="M61" i="1"/>
  <c r="M59" i="1"/>
  <c r="AV57" i="1"/>
  <c r="AC57" i="1"/>
  <c r="AC103" i="64"/>
  <c r="AU55" i="1"/>
  <c r="AN55" i="1"/>
  <c r="AU53" i="1"/>
  <c r="AN53" i="1"/>
  <c r="AI55" i="1"/>
  <c r="AI53" i="1"/>
  <c r="AE53" i="1"/>
  <c r="AE55" i="1"/>
  <c r="M53" i="1"/>
  <c r="M55" i="1"/>
  <c r="M50" i="1"/>
  <c r="W49" i="39" s="1"/>
  <c r="S49" i="1"/>
  <c r="O49" i="1"/>
  <c r="K16" i="55" l="1"/>
  <c r="E37" i="65"/>
  <c r="J20" i="14"/>
  <c r="L26" i="55"/>
  <c r="L16" i="55"/>
  <c r="M16" i="55"/>
  <c r="O16" i="55"/>
  <c r="M52" i="56"/>
  <c r="O47" i="47"/>
  <c r="K26" i="55"/>
  <c r="N46" i="55"/>
  <c r="N12" i="49"/>
  <c r="N16" i="56"/>
  <c r="L12" i="49"/>
  <c r="O12" i="49"/>
  <c r="K16" i="56"/>
  <c r="O16" i="56"/>
  <c r="M28" i="56"/>
  <c r="N52" i="56"/>
  <c r="K12" i="49"/>
  <c r="L16" i="56"/>
  <c r="L40" i="56"/>
  <c r="K52" i="56"/>
  <c r="O52" i="56"/>
  <c r="M46" i="55"/>
  <c r="M40" i="56"/>
  <c r="N40" i="56"/>
  <c r="K40" i="56"/>
  <c r="N28" i="56"/>
  <c r="K28" i="56"/>
  <c r="O28" i="56"/>
  <c r="O46" i="55"/>
  <c r="K46" i="55"/>
  <c r="L36" i="55"/>
  <c r="M36" i="55"/>
  <c r="N36" i="55"/>
  <c r="K36" i="55"/>
  <c r="N26" i="55"/>
  <c r="M26" i="55"/>
  <c r="O45" i="47"/>
  <c r="O46" i="47"/>
  <c r="P48" i="47"/>
  <c r="O49" i="47"/>
  <c r="D47" i="47"/>
  <c r="D46" i="47"/>
  <c r="D45" i="47"/>
  <c r="M48" i="1"/>
  <c r="AS46" i="1"/>
  <c r="AM46" i="1"/>
  <c r="AG46" i="1"/>
  <c r="AY43" i="1"/>
  <c r="AT43" i="1"/>
  <c r="AP43" i="1"/>
  <c r="AJ43" i="1"/>
  <c r="AF43" i="1"/>
  <c r="M45" i="1"/>
  <c r="E43" i="65" s="1"/>
  <c r="M43" i="1"/>
  <c r="AW41" i="1"/>
  <c r="AQ41" i="1"/>
  <c r="AK41" i="1"/>
  <c r="Y41" i="1"/>
  <c r="S41" i="1"/>
  <c r="H19" i="2" s="1"/>
  <c r="M41" i="1"/>
  <c r="AG39" i="1"/>
  <c r="O38" i="1"/>
  <c r="S38" i="1"/>
  <c r="M35" i="1"/>
  <c r="M33" i="1"/>
  <c r="AX31" i="1"/>
  <c r="AT31" i="1"/>
  <c r="AP31" i="1"/>
  <c r="AX29" i="1"/>
  <c r="AT29" i="1"/>
  <c r="AP29" i="1"/>
  <c r="AB29" i="1"/>
  <c r="W29" i="1"/>
  <c r="R29" i="1"/>
  <c r="AP26" i="1"/>
  <c r="AI26" i="1"/>
  <c r="M26" i="1"/>
  <c r="AX24" i="1"/>
  <c r="AT24" i="1"/>
  <c r="AN24" i="1"/>
  <c r="L402" i="64"/>
  <c r="L390" i="64"/>
  <c r="L378" i="64"/>
  <c r="L365" i="64"/>
  <c r="L352" i="64"/>
  <c r="L339" i="64"/>
  <c r="L326" i="64"/>
  <c r="E1" i="11" l="1"/>
  <c r="J31" i="39"/>
  <c r="E40" i="65"/>
  <c r="L124" i="64"/>
  <c r="W74" i="47" l="1"/>
  <c r="W73" i="47"/>
  <c r="D36" i="11"/>
  <c r="H19" i="11"/>
  <c r="D19" i="11"/>
  <c r="J30" i="39"/>
  <c r="J36" i="39"/>
  <c r="AF36" i="39"/>
  <c r="AI36" i="39"/>
  <c r="AM36" i="39"/>
  <c r="AQ36" i="39"/>
  <c r="J37" i="39"/>
  <c r="AF39" i="39"/>
  <c r="K43" i="39"/>
  <c r="P43" i="39"/>
  <c r="Y44" i="39"/>
  <c r="AJ44" i="39"/>
  <c r="AN44" i="39"/>
  <c r="AR44" i="39"/>
  <c r="AJ46" i="39"/>
  <c r="AN46" i="39"/>
  <c r="AR46" i="39"/>
  <c r="L49" i="39"/>
  <c r="R49" i="39"/>
  <c r="AG51" i="39"/>
  <c r="AL51" i="39"/>
  <c r="AQ51" i="39"/>
  <c r="N53" i="39"/>
  <c r="Q53" i="39"/>
  <c r="U53" i="39"/>
  <c r="Y53" i="39"/>
  <c r="AF53" i="39"/>
  <c r="AI53" i="39"/>
  <c r="AM53" i="39"/>
  <c r="AQ53" i="39"/>
  <c r="J57" i="39"/>
  <c r="Y57" i="39"/>
  <c r="J63" i="39"/>
  <c r="O63" i="39"/>
  <c r="S63" i="39"/>
  <c r="AI63" i="39"/>
  <c r="AM63" i="39"/>
  <c r="AQ63" i="39"/>
  <c r="AA73" i="39"/>
  <c r="AA74" i="39"/>
  <c r="B11" i="44"/>
  <c r="U11" i="44"/>
  <c r="B14" i="44"/>
  <c r="I14" i="44"/>
  <c r="L14" i="44"/>
  <c r="F16" i="44"/>
  <c r="K16" i="44"/>
  <c r="Q17" i="44"/>
  <c r="B20" i="44"/>
  <c r="G20" i="44"/>
  <c r="L20" i="44"/>
  <c r="R20" i="44"/>
  <c r="W20" i="44"/>
  <c r="AB20" i="44"/>
  <c r="J21" i="15"/>
  <c r="J22" i="15"/>
  <c r="J21" i="14"/>
  <c r="J22" i="14"/>
  <c r="F10" i="37"/>
  <c r="F11" i="37"/>
  <c r="F12" i="37"/>
  <c r="D12" i="10"/>
  <c r="AB12" i="10"/>
  <c r="AI12" i="10"/>
  <c r="S14" i="10"/>
  <c r="AA14" i="10"/>
  <c r="AI14" i="10"/>
  <c r="AE16" i="10"/>
  <c r="O18" i="10"/>
  <c r="O20" i="10"/>
  <c r="E13" i="2"/>
  <c r="E14" i="2"/>
  <c r="E15" i="2"/>
  <c r="L16" i="2"/>
  <c r="M16" i="2"/>
  <c r="N16" i="2"/>
  <c r="F17" i="2"/>
  <c r="H17" i="2"/>
  <c r="L17" i="2"/>
  <c r="E19" i="2"/>
  <c r="K19" i="2"/>
  <c r="E21" i="2"/>
  <c r="H21" i="2"/>
  <c r="K21" i="2"/>
  <c r="I30" i="2"/>
  <c r="K30" i="2"/>
  <c r="M30" i="2"/>
  <c r="H31" i="2"/>
  <c r="K31" i="2"/>
  <c r="M31" i="2"/>
  <c r="F9" i="37" l="1"/>
  <c r="E18" i="2"/>
  <c r="B17" i="44"/>
  <c r="J44" i="39"/>
  <c r="O1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L96" authorId="0" shapeId="0" xr:uid="{E7DDE45E-5A96-4E47-BD5A-16FD670BC38B}">
      <text>
        <r>
          <rPr>
            <sz val="9"/>
            <color indexed="81"/>
            <rFont val="ＭＳ Ｐゴシック"/>
            <family val="3"/>
            <charset val="128"/>
          </rPr>
          <t>「線」の入力不要
◎JR京浜東北
×JR京浜東北線</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SONEHARA</author>
  </authors>
  <commentList>
    <comment ref="K1" authorId="0" shapeId="0" xr:uid="{E3BFE5B7-9E00-4F3D-98A4-B1820C9C54A2}">
      <text>
        <r>
          <rPr>
            <sz val="9"/>
            <color indexed="81"/>
            <rFont val="MS P ゴシック"/>
            <family val="3"/>
            <charset val="128"/>
          </rPr>
          <t>　①本書式は専任取引士が２名以上の場合に
　　ご利用下さい。
　　本書式は必ず入会申込書（主たる事務所）又
　　は入会申込書（従たる事務所）と同時に提出
　　して下さい。
　②プリントアウトして下さい。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7" authorId="0" shapeId="0" xr:uid="{00000000-0006-0000-0100-000001000000}">
      <text>
        <r>
          <rPr>
            <sz val="8"/>
            <color indexed="81"/>
            <rFont val="ＭＳ 明朝"/>
            <family val="1"/>
            <charset val="128"/>
          </rPr>
          <t xml:space="preserve">    プリントアウトして下さい。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X1" authorId="0" shapeId="0" xr:uid="{00000000-0006-0000-0300-000001000000}">
      <text>
        <r>
          <rPr>
            <sz val="12"/>
            <color indexed="81"/>
            <rFont val="ＭＳ 明朝"/>
            <family val="1"/>
            <charset val="128"/>
          </rPr>
          <t xml:space="preserve">①『連帯保証人届出書』については、自署・捺印にてお願いします。
②保証人欄に捺印していただく印鑑は、代表者個人の実印にてお願いします。 
［保証人届について］
入会申込者が法人の場合は、代表者の個人保証も必要となります。
左欄には法人印を、右上欄には代表者個人実印を捺印して下さい。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本店のみの場合
弁済認証上限額である　”１０００万円”　を極度額の欄へ記載してください。
【参考】支店がある場合
１０００万円（本店）+５００万円×従たる事務所の数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400-000001000000}">
      <text>
        <r>
          <rPr>
            <sz val="8"/>
            <color indexed="81"/>
            <rFont val="ＭＳ 明朝"/>
            <family val="1"/>
            <charset val="128"/>
          </rPr>
          <t>　①プリントアウトし、内容をよく
　　ご確認のうえ、押印して下さい。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3FEB839-A31E-472B-B907-30FD20B5F4CB}">
      <text>
        <r>
          <rPr>
            <sz val="8"/>
            <color indexed="81"/>
            <rFont val="ＭＳ 明朝"/>
            <family val="1"/>
            <charset val="128"/>
          </rPr>
          <t>　①プリントアウトし、内容をよく
　　ご確認のうえ、押印して下さい。　
　</t>
        </r>
        <r>
          <rPr>
            <sz val="8"/>
            <color indexed="10"/>
            <rFont val="ＭＳ 明朝"/>
            <family val="1"/>
            <charset val="128"/>
          </rPr>
          <t>②捺印していただく印鑑は法人の
　　方は法人の実印、個人の方は個
　　人の実印にてお願いします。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700-000001000000}">
      <text>
        <r>
          <rPr>
            <sz val="8"/>
            <color indexed="81"/>
            <rFont val="ＭＳ 明朝"/>
            <family val="1"/>
            <charset val="128"/>
          </rPr>
          <t>　①プリントアウトし、内容をよく
　　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800-000001000000}">
      <text>
        <r>
          <rPr>
            <sz val="8"/>
            <color indexed="81"/>
            <rFont val="ＭＳ 明朝"/>
            <family val="1"/>
            <charset val="128"/>
          </rPr>
          <t>　①プリントアウトし、内容をよく
　　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J1" authorId="0" shapeId="0" xr:uid="{00000000-0006-0000-0A00-000001000000}">
      <text>
        <r>
          <rPr>
            <sz val="8"/>
            <color indexed="81"/>
            <rFont val="ＭＳ 明朝"/>
            <family val="1"/>
            <charset val="128"/>
          </rPr>
          <t xml:space="preserve">
  ①</t>
        </r>
        <r>
          <rPr>
            <sz val="8"/>
            <color indexed="81"/>
            <rFont val="ＭＳ 明朝"/>
            <family val="1"/>
            <charset val="128"/>
          </rPr>
          <t>プリントアウトして下さい。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4" authorId="0" shapeId="0" xr:uid="{00000000-0006-0000-0C00-000001000000}">
      <text>
        <r>
          <rPr>
            <sz val="8"/>
            <color indexed="81"/>
            <rFont val="ＭＳ 明朝"/>
            <family val="1"/>
            <charset val="128"/>
          </rPr>
          <t>　①本書式は専任取引士が２名以上の場合に
　　ご利用下さい。
　　本書式は必ず入会申込書（主たる事務所）又
　　は入会申込書（従たる事務所）と同時に提出
　　して下さい。
　②</t>
        </r>
        <r>
          <rPr>
            <sz val="8"/>
            <color indexed="81"/>
            <rFont val="ＭＳ 明朝"/>
            <family val="1"/>
            <charset val="128"/>
          </rPr>
          <t xml:space="preserve">プリントアウトして下さい。
</t>
        </r>
      </text>
    </comment>
  </commentList>
</comments>
</file>

<file path=xl/sharedStrings.xml><?xml version="1.0" encoding="utf-8"?>
<sst xmlns="http://schemas.openxmlformats.org/spreadsheetml/2006/main" count="12844" uniqueCount="5656">
  <si>
    <t>□</t>
    <phoneticPr fontId="6"/>
  </si>
  <si>
    <t>新入会</t>
    <rPh sb="0" eb="2">
      <t>シンニュウ</t>
    </rPh>
    <rPh sb="2" eb="3">
      <t>カイ</t>
    </rPh>
    <phoneticPr fontId="6"/>
  </si>
  <si>
    <t>新規免許取得</t>
    <rPh sb="0" eb="2">
      <t>シンキ</t>
    </rPh>
    <rPh sb="2" eb="4">
      <t>メンキョ</t>
    </rPh>
    <rPh sb="4" eb="6">
      <t>シュトク</t>
    </rPh>
    <phoneticPr fontId="6"/>
  </si>
  <si>
    <t>継続</t>
    <rPh sb="0" eb="2">
      <t>ケイゾク</t>
    </rPh>
    <phoneticPr fontId="6"/>
  </si>
  <si>
    <t>法人    個人</t>
    <rPh sb="0" eb="2">
      <t>ホウジン</t>
    </rPh>
    <rPh sb="6" eb="8">
      <t>コジン</t>
    </rPh>
    <phoneticPr fontId="6"/>
  </si>
  <si>
    <t>統　　一　　コ　　ー　　ド</t>
    <rPh sb="0" eb="1">
      <t>オサム</t>
    </rPh>
    <rPh sb="3" eb="4">
      <t>イチ</t>
    </rPh>
    <phoneticPr fontId="6"/>
  </si>
  <si>
    <t>青森県</t>
    <rPh sb="0" eb="3">
      <t>アオモリケン</t>
    </rPh>
    <phoneticPr fontId="6"/>
  </si>
  <si>
    <t>□</t>
    <phoneticPr fontId="6"/>
  </si>
  <si>
    <t>代表者変更（個人）</t>
    <rPh sb="0" eb="3">
      <t>ダイヒョウシャ</t>
    </rPh>
    <rPh sb="3" eb="5">
      <t>ヘンコウ</t>
    </rPh>
    <rPh sb="6" eb="8">
      <t>コジン</t>
    </rPh>
    <phoneticPr fontId="6"/>
  </si>
  <si>
    <t>他協会より加入</t>
    <rPh sb="0" eb="1">
      <t>タ</t>
    </rPh>
    <rPh sb="1" eb="3">
      <t>キョウカイ</t>
    </rPh>
    <rPh sb="5" eb="7">
      <t>カニュウ</t>
    </rPh>
    <phoneticPr fontId="6"/>
  </si>
  <si>
    <t>宮城県</t>
    <rPh sb="0" eb="3">
      <t>ミヤギケン</t>
    </rPh>
    <phoneticPr fontId="6"/>
  </si>
  <si>
    <t>秋田県</t>
    <rPh sb="0" eb="2">
      <t>アキタ</t>
    </rPh>
    <rPh sb="2" eb="3">
      <t>ケン</t>
    </rPh>
    <phoneticPr fontId="6"/>
  </si>
  <si>
    <t>期限切再申請</t>
    <rPh sb="0" eb="2">
      <t>キゲン</t>
    </rPh>
    <rPh sb="2" eb="3">
      <t>ギ</t>
    </rPh>
    <rPh sb="3" eb="6">
      <t>サイシンセイ</t>
    </rPh>
    <phoneticPr fontId="6"/>
  </si>
  <si>
    <t>山形県</t>
    <rPh sb="0" eb="3">
      <t>ヤマガタケン</t>
    </rPh>
    <phoneticPr fontId="6"/>
  </si>
  <si>
    <t>福島県</t>
    <rPh sb="0" eb="2">
      <t>フクシマ</t>
    </rPh>
    <rPh sb="2" eb="3">
      <t>ケン</t>
    </rPh>
    <phoneticPr fontId="6"/>
  </si>
  <si>
    <t>代表取締役</t>
    <rPh sb="0" eb="2">
      <t>ダイヒョウ</t>
    </rPh>
    <rPh sb="2" eb="5">
      <t>トリシマリヤク</t>
    </rPh>
    <phoneticPr fontId="6"/>
  </si>
  <si>
    <t>自社供託</t>
    <rPh sb="0" eb="2">
      <t>ジシャ</t>
    </rPh>
    <rPh sb="2" eb="4">
      <t>キョウタク</t>
    </rPh>
    <phoneticPr fontId="6"/>
  </si>
  <si>
    <t>茨城県</t>
    <rPh sb="0" eb="3">
      <t>イバラキケン</t>
    </rPh>
    <phoneticPr fontId="6"/>
  </si>
  <si>
    <t>取締役</t>
    <rPh sb="0" eb="3">
      <t>トリシマリヤク</t>
    </rPh>
    <phoneticPr fontId="6"/>
  </si>
  <si>
    <t>その他組織変更</t>
    <rPh sb="2" eb="3">
      <t>タ</t>
    </rPh>
    <rPh sb="3" eb="5">
      <t>ソシキ</t>
    </rPh>
    <rPh sb="5" eb="7">
      <t>ヘンコウ</t>
    </rPh>
    <phoneticPr fontId="6"/>
  </si>
  <si>
    <t>栃木県</t>
    <rPh sb="0" eb="3">
      <t>トチギケン</t>
    </rPh>
    <phoneticPr fontId="6"/>
  </si>
  <si>
    <t>代表社員</t>
    <rPh sb="0" eb="2">
      <t>ダイヒョウ</t>
    </rPh>
    <rPh sb="2" eb="4">
      <t>シャイン</t>
    </rPh>
    <phoneticPr fontId="6"/>
  </si>
  <si>
    <t>群馬県</t>
    <rPh sb="0" eb="3">
      <t>グンマケン</t>
    </rPh>
    <phoneticPr fontId="6"/>
  </si>
  <si>
    <t>その他</t>
    <rPh sb="2" eb="3">
      <t>タ</t>
    </rPh>
    <phoneticPr fontId="6"/>
  </si>
  <si>
    <t>埼玉県</t>
    <rPh sb="0" eb="3">
      <t>サイタマケン</t>
    </rPh>
    <phoneticPr fontId="6"/>
  </si>
  <si>
    <t>本　　部　　名</t>
    <rPh sb="0" eb="1">
      <t>ホン</t>
    </rPh>
    <rPh sb="3" eb="4">
      <t>ブ</t>
    </rPh>
    <rPh sb="6" eb="7">
      <t>メイ</t>
    </rPh>
    <phoneticPr fontId="6"/>
  </si>
  <si>
    <t>地方本部受付年月日</t>
    <rPh sb="0" eb="2">
      <t>チホウ</t>
    </rPh>
    <rPh sb="2" eb="4">
      <t>ホンブ</t>
    </rPh>
    <rPh sb="4" eb="6">
      <t>ウケツケ</t>
    </rPh>
    <rPh sb="6" eb="9">
      <t>ネンガッピ</t>
    </rPh>
    <phoneticPr fontId="6"/>
  </si>
  <si>
    <t>地方本部承認年月日</t>
    <rPh sb="0" eb="2">
      <t>チホウ</t>
    </rPh>
    <rPh sb="2" eb="4">
      <t>ホンブ</t>
    </rPh>
    <rPh sb="4" eb="6">
      <t>ショウニン</t>
    </rPh>
    <rPh sb="6" eb="9">
      <t>ネンガッピ</t>
    </rPh>
    <phoneticPr fontId="6"/>
  </si>
  <si>
    <t>支部コード</t>
    <rPh sb="0" eb="1">
      <t>ササ</t>
    </rPh>
    <rPh sb="1" eb="2">
      <t>ブ</t>
    </rPh>
    <phoneticPr fontId="6"/>
  </si>
  <si>
    <t>千葉県</t>
    <rPh sb="0" eb="3">
      <t>チバケン</t>
    </rPh>
    <phoneticPr fontId="6"/>
  </si>
  <si>
    <t>年</t>
    <rPh sb="0" eb="1">
      <t>ネン</t>
    </rPh>
    <phoneticPr fontId="6"/>
  </si>
  <si>
    <t>月</t>
    <rPh sb="0" eb="1">
      <t>ガツ</t>
    </rPh>
    <phoneticPr fontId="6"/>
  </si>
  <si>
    <t>日</t>
    <rPh sb="0" eb="1">
      <t>ニチ</t>
    </rPh>
    <phoneticPr fontId="6"/>
  </si>
  <si>
    <t>東京都</t>
    <rPh sb="0" eb="3">
      <t>トウキョウト</t>
    </rPh>
    <phoneticPr fontId="6"/>
  </si>
  <si>
    <t>神奈川県</t>
    <rPh sb="0" eb="4">
      <t>カナガワケン</t>
    </rPh>
    <phoneticPr fontId="6"/>
  </si>
  <si>
    <t>山梨県</t>
    <rPh sb="0" eb="3">
      <t>ヤマナシケン</t>
    </rPh>
    <phoneticPr fontId="6"/>
  </si>
  <si>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6"/>
  </si>
  <si>
    <t>新潟県</t>
    <rPh sb="0" eb="3">
      <t>ニイガタケン</t>
    </rPh>
    <phoneticPr fontId="6"/>
  </si>
  <si>
    <t>長野県</t>
    <rPh sb="0" eb="3">
      <t>ナガノケン</t>
    </rPh>
    <phoneticPr fontId="6"/>
  </si>
  <si>
    <t>石川県</t>
    <rPh sb="0" eb="3">
      <t>イシカワケン</t>
    </rPh>
    <phoneticPr fontId="6"/>
  </si>
  <si>
    <t>福井県</t>
    <rPh sb="0" eb="3">
      <t>フクイケン</t>
    </rPh>
    <phoneticPr fontId="6"/>
  </si>
  <si>
    <t>岐阜県</t>
    <rPh sb="0" eb="3">
      <t>ギフケン</t>
    </rPh>
    <phoneticPr fontId="6"/>
  </si>
  <si>
    <t>静岡県</t>
    <rPh sb="0" eb="3">
      <t>シズオカケン</t>
    </rPh>
    <phoneticPr fontId="6"/>
  </si>
  <si>
    <t>愛知県</t>
    <rPh sb="0" eb="3">
      <t>アイチケン</t>
    </rPh>
    <phoneticPr fontId="6"/>
  </si>
  <si>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6"/>
  </si>
  <si>
    <t>記入日</t>
    <rPh sb="0" eb="2">
      <t>キニュウ</t>
    </rPh>
    <rPh sb="2" eb="3">
      <t>ビ</t>
    </rPh>
    <phoneticPr fontId="6"/>
  </si>
  <si>
    <t>三重県</t>
    <rPh sb="0" eb="3">
      <t>ミエケン</t>
    </rPh>
    <phoneticPr fontId="6"/>
  </si>
  <si>
    <t>滋賀県</t>
    <rPh sb="0" eb="3">
      <t>シガケン</t>
    </rPh>
    <phoneticPr fontId="6"/>
  </si>
  <si>
    <t>免 許 証</t>
    <rPh sb="0" eb="1">
      <t>メン</t>
    </rPh>
    <rPh sb="2" eb="3">
      <t>モト</t>
    </rPh>
    <rPh sb="4" eb="5">
      <t>アカシ</t>
    </rPh>
    <phoneticPr fontId="6"/>
  </si>
  <si>
    <t>免許証番号</t>
    <rPh sb="0" eb="3">
      <t>メンキョショウ</t>
    </rPh>
    <rPh sb="3" eb="5">
      <t>バンゴウ</t>
    </rPh>
    <phoneticPr fontId="6"/>
  </si>
  <si>
    <t>(</t>
    <phoneticPr fontId="6"/>
  </si>
  <si>
    <t>)</t>
    <phoneticPr fontId="6"/>
  </si>
  <si>
    <t>第</t>
    <rPh sb="0" eb="1">
      <t>ダイ</t>
    </rPh>
    <phoneticPr fontId="6"/>
  </si>
  <si>
    <t>号</t>
    <rPh sb="0" eb="1">
      <t>ゴウ</t>
    </rPh>
    <phoneticPr fontId="6"/>
  </si>
  <si>
    <t>京都府</t>
    <rPh sb="0" eb="3">
      <t>キョウトフ</t>
    </rPh>
    <phoneticPr fontId="6"/>
  </si>
  <si>
    <t>大阪府</t>
    <rPh sb="0" eb="3">
      <t>オオサカフ</t>
    </rPh>
    <phoneticPr fontId="6"/>
  </si>
  <si>
    <t>兵庫県</t>
    <rPh sb="0" eb="3">
      <t>ヒョウゴケン</t>
    </rPh>
    <phoneticPr fontId="6"/>
  </si>
  <si>
    <t>免許年月日</t>
    <rPh sb="0" eb="2">
      <t>メンキョ</t>
    </rPh>
    <rPh sb="2" eb="5">
      <t>ネンガッピ</t>
    </rPh>
    <phoneticPr fontId="6"/>
  </si>
  <si>
    <t>有効期間</t>
    <rPh sb="0" eb="2">
      <t>ユウコウ</t>
    </rPh>
    <rPh sb="2" eb="4">
      <t>キカン</t>
    </rPh>
    <phoneticPr fontId="6"/>
  </si>
  <si>
    <t>自</t>
    <rPh sb="0" eb="1">
      <t>ジ</t>
    </rPh>
    <phoneticPr fontId="6"/>
  </si>
  <si>
    <t>奈良県</t>
    <rPh sb="0" eb="3">
      <t>ナラケン</t>
    </rPh>
    <phoneticPr fontId="6"/>
  </si>
  <si>
    <t>至</t>
    <rPh sb="0" eb="1">
      <t>イタ</t>
    </rPh>
    <phoneticPr fontId="6"/>
  </si>
  <si>
    <t>鳥取県</t>
    <rPh sb="0" eb="3">
      <t>トットリケン</t>
    </rPh>
    <phoneticPr fontId="6"/>
  </si>
  <si>
    <t>島根県</t>
    <rPh sb="0" eb="3">
      <t>シマネケン</t>
    </rPh>
    <phoneticPr fontId="6"/>
  </si>
  <si>
    <t>主 た る
事 務 所</t>
    <rPh sb="0" eb="1">
      <t>シュ</t>
    </rPh>
    <rPh sb="6" eb="7">
      <t>コト</t>
    </rPh>
    <rPh sb="8" eb="9">
      <t>ツトム</t>
    </rPh>
    <rPh sb="10" eb="11">
      <t>ショ</t>
    </rPh>
    <phoneticPr fontId="6"/>
  </si>
  <si>
    <t>フリガナ</t>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</si>
  <si>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</si>
  <si>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</si>
  <si>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</si>
  <si>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</si>
  <si>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</si>
  <si>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t>
    <phoneticPr fontId="6"/>
  </si>
  <si>
    <t>－</t>
    <phoneticPr fontId="6"/>
  </si>
  <si>
    <t>愛媛県</t>
    <rPh sb="0" eb="3">
      <t>エヒメケン</t>
    </rPh>
    <phoneticPr fontId="6"/>
  </si>
  <si>
    <t>高知県</t>
    <rPh sb="0" eb="3">
      <t>コウチケン</t>
    </rPh>
    <phoneticPr fontId="6"/>
  </si>
  <si>
    <t>福岡県</t>
    <rPh sb="0" eb="2">
      <t>フクオカ</t>
    </rPh>
    <rPh sb="2" eb="3">
      <t>ケン</t>
    </rPh>
    <phoneticPr fontId="6"/>
  </si>
  <si>
    <t>ＴＥＬ</t>
    <phoneticPr fontId="6"/>
  </si>
  <si>
    <t>佐賀県</t>
    <rPh sb="0" eb="3">
      <t>サガケン</t>
    </rPh>
    <phoneticPr fontId="6"/>
  </si>
  <si>
    <t>長崎県</t>
    <rPh sb="0" eb="2">
      <t>ナガサキ</t>
    </rPh>
    <rPh sb="2" eb="3">
      <t>ケン</t>
    </rPh>
    <phoneticPr fontId="6"/>
  </si>
  <si>
    <t>代 表 者</t>
    <rPh sb="0" eb="1">
      <t>ダイ</t>
    </rPh>
    <rPh sb="2" eb="3">
      <t>オモテ</t>
    </rPh>
    <rPh sb="4" eb="5">
      <t>シャ</t>
    </rPh>
    <phoneticPr fontId="6"/>
  </si>
  <si>
    <t>生年月日</t>
    <rPh sb="0" eb="2">
      <t>セイネン</t>
    </rPh>
    <rPh sb="2" eb="4">
      <t>ガッピ</t>
    </rPh>
    <phoneticPr fontId="6"/>
  </si>
  <si>
    <t>性　別</t>
    <rPh sb="0" eb="1">
      <t>セイ</t>
    </rPh>
    <rPh sb="2" eb="3">
      <t>ベツ</t>
    </rPh>
    <phoneticPr fontId="6"/>
  </si>
  <si>
    <t>熊本県</t>
    <rPh sb="0" eb="3">
      <t>クマモトケン</t>
    </rPh>
    <phoneticPr fontId="6"/>
  </si>
  <si>
    <t>大分県</t>
    <rPh sb="0" eb="2">
      <t>オオイタ</t>
    </rPh>
    <rPh sb="2" eb="3">
      <t>ケン</t>
    </rPh>
    <phoneticPr fontId="6"/>
  </si>
  <si>
    <t>氏　名</t>
    <rPh sb="0" eb="1">
      <t>シ</t>
    </rPh>
    <rPh sb="2" eb="3">
      <t>メイ</t>
    </rPh>
    <phoneticPr fontId="6"/>
  </si>
  <si>
    <t>鹿児島県</t>
    <rPh sb="0" eb="4">
      <t>カゴシマケン</t>
    </rPh>
    <phoneticPr fontId="6"/>
  </si>
  <si>
    <t>沖縄県</t>
    <rPh sb="0" eb="3">
      <t>オキナワケン</t>
    </rPh>
    <phoneticPr fontId="6"/>
  </si>
  <si>
    <t>肩書区分</t>
    <rPh sb="0" eb="2">
      <t>カタガ</t>
    </rPh>
    <rPh sb="2" eb="4">
      <t>クブン</t>
    </rPh>
    <phoneticPr fontId="6"/>
  </si>
  <si>
    <t>現住所</t>
    <rPh sb="0" eb="3">
      <t>ゲンジュウショ</t>
    </rPh>
    <phoneticPr fontId="6"/>
  </si>
  <si>
    <t>会社情報</t>
    <rPh sb="0" eb="2">
      <t>カイシャ</t>
    </rPh>
    <rPh sb="2" eb="4">
      <t>ジョウホウ</t>
    </rPh>
    <phoneticPr fontId="6"/>
  </si>
  <si>
    <t>法人・個人区分</t>
    <rPh sb="0" eb="2">
      <t>ホウジン</t>
    </rPh>
    <rPh sb="3" eb="5">
      <t>コジン</t>
    </rPh>
    <rPh sb="5" eb="7">
      <t>クブン</t>
    </rPh>
    <phoneticPr fontId="6"/>
  </si>
  <si>
    <t>□</t>
  </si>
  <si>
    <t>法人</t>
    <rPh sb="0" eb="2">
      <t>ホウジン</t>
    </rPh>
    <phoneticPr fontId="6"/>
  </si>
  <si>
    <t>法人の設立年月日</t>
    <rPh sb="0" eb="2">
      <t>ホウジン</t>
    </rPh>
    <rPh sb="3" eb="5">
      <t>セツリツ</t>
    </rPh>
    <rPh sb="5" eb="8">
      <t>ネンガッピ</t>
    </rPh>
    <phoneticPr fontId="6"/>
  </si>
  <si>
    <t>個人</t>
    <rPh sb="0" eb="2">
      <t>コジン</t>
    </rPh>
    <phoneticPr fontId="6"/>
  </si>
  <si>
    <t>個人営業開始日</t>
    <rPh sb="0" eb="2">
      <t>コジン</t>
    </rPh>
    <rPh sb="2" eb="4">
      <t>エイギョウ</t>
    </rPh>
    <rPh sb="4" eb="7">
      <t>カイシビ</t>
    </rPh>
    <phoneticPr fontId="6"/>
  </si>
  <si>
    <t>資本金</t>
    <rPh sb="0" eb="3">
      <t>シホンキン</t>
    </rPh>
    <phoneticPr fontId="6"/>
  </si>
  <si>
    <t>万円</t>
    <rPh sb="0" eb="2">
      <t>マンエン</t>
    </rPh>
    <phoneticPr fontId="6"/>
  </si>
  <si>
    <t>従業員数</t>
    <rPh sb="0" eb="3">
      <t>ジュウギョウイン</t>
    </rPh>
    <rPh sb="3" eb="4">
      <t>スウ</t>
    </rPh>
    <phoneticPr fontId="6"/>
  </si>
  <si>
    <t>名</t>
    <rPh sb="0" eb="1">
      <t>メイ</t>
    </rPh>
    <phoneticPr fontId="6"/>
  </si>
  <si>
    <t>政令使用人</t>
    <rPh sb="0" eb="2">
      <t>セイレイ</t>
    </rPh>
    <rPh sb="2" eb="5">
      <t>シヨウニン</t>
    </rPh>
    <phoneticPr fontId="6"/>
  </si>
  <si>
    <t>登録番号</t>
    <rPh sb="0" eb="2">
      <t>トウロク</t>
    </rPh>
    <rPh sb="2" eb="4">
      <t>バンゴウ</t>
    </rPh>
    <phoneticPr fontId="6"/>
  </si>
  <si>
    <t>登録年月日</t>
    <rPh sb="0" eb="2">
      <t>トウロク</t>
    </rPh>
    <rPh sb="2" eb="5">
      <t>ネンガッピ</t>
    </rPh>
    <phoneticPr fontId="6"/>
  </si>
  <si>
    <t>従たる事務所の数</t>
    <rPh sb="0" eb="1">
      <t>ジュウ</t>
    </rPh>
    <rPh sb="3" eb="6">
      <t>ジムショ</t>
    </rPh>
    <rPh sb="7" eb="8">
      <t>カズ</t>
    </rPh>
    <phoneticPr fontId="6"/>
  </si>
  <si>
    <t>ヶ所</t>
    <rPh sb="1" eb="2">
      <t>ショ</t>
    </rPh>
    <phoneticPr fontId="6"/>
  </si>
  <si>
    <t>総本部記入欄</t>
    <rPh sb="0" eb="3">
      <t>ソウホンブ</t>
    </rPh>
    <rPh sb="3" eb="6">
      <t>キニュウラン</t>
    </rPh>
    <phoneticPr fontId="6"/>
  </si>
  <si>
    <t>全日</t>
    <rPh sb="0" eb="2">
      <t>ゼンニチ</t>
    </rPh>
    <phoneticPr fontId="6"/>
  </si>
  <si>
    <t>入会金会費収納日</t>
    <rPh sb="0" eb="3">
      <t>ニュウカイキン</t>
    </rPh>
    <rPh sb="3" eb="5">
      <t>カイヒ</t>
    </rPh>
    <rPh sb="5" eb="7">
      <t>シュウノウ</t>
    </rPh>
    <rPh sb="7" eb="8">
      <t>ビ</t>
    </rPh>
    <phoneticPr fontId="6"/>
  </si>
  <si>
    <t>保証</t>
    <rPh sb="0" eb="2">
      <t>ホショウ</t>
    </rPh>
    <phoneticPr fontId="6"/>
  </si>
  <si>
    <t>供託年月日</t>
    <rPh sb="0" eb="2">
      <t>キョウタク</t>
    </rPh>
    <rPh sb="2" eb="5">
      <t>ネンガッピ</t>
    </rPh>
    <phoneticPr fontId="6"/>
  </si>
  <si>
    <t>分担金収納日</t>
    <rPh sb="0" eb="3">
      <t>ブンタンキン</t>
    </rPh>
    <rPh sb="3" eb="5">
      <t>シュウノウ</t>
    </rPh>
    <rPh sb="5" eb="6">
      <t>ビ</t>
    </rPh>
    <phoneticPr fontId="6"/>
  </si>
  <si>
    <t>不動産保証協会</t>
    <rPh sb="0" eb="3">
      <t>フドウサン</t>
    </rPh>
    <rPh sb="3" eb="5">
      <t>ホショウ</t>
    </rPh>
    <rPh sb="5" eb="7">
      <t>キョウカイ</t>
    </rPh>
    <phoneticPr fontId="6"/>
  </si>
  <si>
    <t>月</t>
    <rPh sb="0" eb="1">
      <t>ツキ</t>
    </rPh>
    <phoneticPr fontId="6"/>
  </si>
  <si>
    <t>免許番号</t>
    <rPh sb="0" eb="2">
      <t>メンキョ</t>
    </rPh>
    <rPh sb="2" eb="4">
      <t>バンゴウ</t>
    </rPh>
    <phoneticPr fontId="6"/>
  </si>
  <si>
    <t>東京都</t>
    <rPh sb="0" eb="3">
      <t>トウキョウト</t>
    </rPh>
    <phoneticPr fontId="5"/>
  </si>
  <si>
    <t>代表者氏名</t>
    <rPh sb="0" eb="3">
      <t>ダイヒョウシャ</t>
    </rPh>
    <rPh sb="3" eb="5">
      <t>シメイ</t>
    </rPh>
    <phoneticPr fontId="6"/>
  </si>
  <si>
    <t>受付年月日</t>
    <rPh sb="0" eb="2">
      <t>ウケツケ</t>
    </rPh>
    <rPh sb="2" eb="5">
      <t>ネンガッピ</t>
    </rPh>
    <phoneticPr fontId="6"/>
  </si>
  <si>
    <t>受理番号</t>
    <rPh sb="0" eb="2">
      <t>ジュリ</t>
    </rPh>
    <rPh sb="2" eb="4">
      <t>バンゴウ</t>
    </rPh>
    <phoneticPr fontId="6"/>
  </si>
  <si>
    <t>東京都本部</t>
    <rPh sb="0" eb="3">
      <t>トウキョウト</t>
    </rPh>
    <rPh sb="3" eb="5">
      <t>ホンブ</t>
    </rPh>
    <phoneticPr fontId="6"/>
  </si>
  <si>
    <t>整理番号(総本部記入)</t>
    <rPh sb="0" eb="2">
      <t>セイリ</t>
    </rPh>
    <rPh sb="2" eb="4">
      <t>バンゴウ</t>
    </rPh>
    <rPh sb="5" eb="8">
      <t>ソウホンブ</t>
    </rPh>
    <rPh sb="8" eb="10">
      <t>キニュウ</t>
    </rPh>
    <phoneticPr fontId="6"/>
  </si>
  <si>
    <t>第　　　　号</t>
    <rPh sb="0" eb="1">
      <t>ダイ</t>
    </rPh>
    <rPh sb="5" eb="6">
      <t>ゴウ</t>
    </rPh>
    <phoneticPr fontId="6"/>
  </si>
  <si>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6"/>
  </si>
  <si>
    <t>主たる事務所</t>
    <rPh sb="0" eb="1">
      <t>シュ</t>
    </rPh>
    <rPh sb="3" eb="5">
      <t>ジム</t>
    </rPh>
    <rPh sb="5" eb="6">
      <t>ショ</t>
    </rPh>
    <phoneticPr fontId="6"/>
  </si>
  <si>
    <t>所　 在　 地</t>
    <phoneticPr fontId="6"/>
  </si>
  <si>
    <t>商号又は名称</t>
    <rPh sb="0" eb="2">
      <t>ショウゴウ</t>
    </rPh>
    <rPh sb="2" eb="3">
      <t>マタ</t>
    </rPh>
    <rPh sb="4" eb="6">
      <t>メイショウ</t>
    </rPh>
    <phoneticPr fontId="6"/>
  </si>
  <si>
    <t>従たる事務所</t>
    <rPh sb="0" eb="1">
      <t>ジュウ</t>
    </rPh>
    <rPh sb="3" eb="5">
      <t>ジム</t>
    </rPh>
    <rPh sb="5" eb="6">
      <t>ショ</t>
    </rPh>
    <phoneticPr fontId="6"/>
  </si>
  <si>
    <t>所 　在 　地</t>
    <phoneticPr fontId="6"/>
  </si>
  <si>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6"/>
  </si>
  <si>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6"/>
  </si>
  <si>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6"/>
  </si>
  <si>
    <t>記</t>
    <rPh sb="0" eb="1">
      <t>キ</t>
    </rPh>
    <phoneticPr fontId="6"/>
  </si>
  <si>
    <t>事　務　所　数</t>
    <rPh sb="0" eb="1">
      <t>コト</t>
    </rPh>
    <rPh sb="2" eb="3">
      <t>ツトム</t>
    </rPh>
    <rPh sb="4" eb="5">
      <t>ショ</t>
    </rPh>
    <rPh sb="6" eb="7">
      <t>スウ</t>
    </rPh>
    <phoneticPr fontId="6"/>
  </si>
  <si>
    <t>納付する分担金</t>
    <rPh sb="0" eb="2">
      <t>ノウフ</t>
    </rPh>
    <rPh sb="4" eb="7">
      <t>ブンタンキン</t>
    </rPh>
    <phoneticPr fontId="6"/>
  </si>
  <si>
    <t>備　　　考</t>
    <rPh sb="0" eb="1">
      <t>ソナエ</t>
    </rPh>
    <rPh sb="4" eb="5">
      <t>コウ</t>
    </rPh>
    <phoneticPr fontId="6"/>
  </si>
  <si>
    <t xml:space="preserve">6　0　万 円  </t>
    <rPh sb="4" eb="5">
      <t>ヨロズ</t>
    </rPh>
    <rPh sb="6" eb="7">
      <t>エン</t>
    </rPh>
    <phoneticPr fontId="6"/>
  </si>
  <si>
    <t xml:space="preserve">万 円  </t>
    <rPh sb="0" eb="1">
      <t>ヨロズ</t>
    </rPh>
    <rPh sb="2" eb="3">
      <t>エン</t>
    </rPh>
    <phoneticPr fontId="6"/>
  </si>
  <si>
    <t>合　　　　計</t>
    <rPh sb="0" eb="1">
      <t>ゴウ</t>
    </rPh>
    <rPh sb="5" eb="6">
      <t>ケイ</t>
    </rPh>
    <phoneticPr fontId="6"/>
  </si>
  <si>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6"/>
  </si>
  <si>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6"/>
  </si>
  <si>
    <t>　　添えます。</t>
    <rPh sb="2" eb="3">
      <t>ソ</t>
    </rPh>
    <phoneticPr fontId="6"/>
  </si>
  <si>
    <t>　　  １．納付金額： 金　　　　　　　万円</t>
    <rPh sb="6" eb="8">
      <t>ノウフ</t>
    </rPh>
    <rPh sb="8" eb="10">
      <t>キンガク</t>
    </rPh>
    <rPh sb="12" eb="13">
      <t>キン</t>
    </rPh>
    <rPh sb="20" eb="22">
      <t>マンエン</t>
    </rPh>
    <phoneticPr fontId="6"/>
  </si>
  <si>
    <t xml:space="preserve">  　　　　　　　　　　　　　　　　　　　　　　　 　　年　　　月　　　日</t>
    <rPh sb="28" eb="29">
      <t>ネン</t>
    </rPh>
    <rPh sb="32" eb="33">
      <t>ガツ</t>
    </rPh>
    <rPh sb="36" eb="37">
      <t>ヒ</t>
    </rPh>
    <phoneticPr fontId="6"/>
  </si>
  <si>
    <t>　　　　　公益社団法人　不動産保証協会　東京都本部　</t>
    <rPh sb="5" eb="7">
      <t>コウエキ</t>
    </rPh>
    <rPh sb="7" eb="9">
      <t>シャダン</t>
    </rPh>
    <rPh sb="9" eb="11">
      <t>ホウジン</t>
    </rPh>
    <rPh sb="12" eb="15">
      <t>フドウサン</t>
    </rPh>
    <rPh sb="15" eb="17">
      <t>ホショウ</t>
    </rPh>
    <rPh sb="17" eb="19">
      <t>キョウカイ</t>
    </rPh>
    <rPh sb="20" eb="22">
      <t>トウキョウ</t>
    </rPh>
    <rPh sb="22" eb="23">
      <t>ミヤコ</t>
    </rPh>
    <rPh sb="23" eb="25">
      <t>ホンブ</t>
    </rPh>
    <phoneticPr fontId="6"/>
  </si>
  <si>
    <t>本 部 長</t>
    <rPh sb="0" eb="1">
      <t>ホン</t>
    </rPh>
    <rPh sb="2" eb="3">
      <t>ブ</t>
    </rPh>
    <rPh sb="4" eb="5">
      <t>チョウ</t>
    </rPh>
    <phoneticPr fontId="6"/>
  </si>
  <si>
    <t>　　　　　　　　　　　　　　　　　　　　東京都本部</t>
    <rPh sb="20" eb="22">
      <t>トウキョウ</t>
    </rPh>
    <rPh sb="22" eb="23">
      <t>ミヤコ</t>
    </rPh>
    <rPh sb="23" eb="25">
      <t>ホンブ</t>
    </rPh>
    <phoneticPr fontId="6"/>
  </si>
  <si>
    <t>弁済業務</t>
    <rPh sb="0" eb="2">
      <t>ベンサイ</t>
    </rPh>
    <rPh sb="2" eb="4">
      <t>ギョウム</t>
    </rPh>
    <phoneticPr fontId="6"/>
  </si>
  <si>
    <t>副管理役</t>
    <rPh sb="0" eb="3">
      <t>フクカンリ</t>
    </rPh>
    <rPh sb="3" eb="4">
      <t>エキ</t>
    </rPh>
    <phoneticPr fontId="6"/>
  </si>
  <si>
    <t>　　上記分担金を正に領収いたしました。</t>
    <rPh sb="2" eb="4">
      <t>ジョウキ</t>
    </rPh>
    <rPh sb="4" eb="7">
      <t>ブンタンキン</t>
    </rPh>
    <rPh sb="8" eb="9">
      <t>マサ</t>
    </rPh>
    <rPh sb="10" eb="12">
      <t>リョウシュウ</t>
    </rPh>
    <phoneticPr fontId="6"/>
  </si>
  <si>
    <t>　　　　　　　　　　　　　　年　　　月　　　日</t>
    <rPh sb="14" eb="15">
      <t>ネン</t>
    </rPh>
    <rPh sb="18" eb="19">
      <t>ガツ</t>
    </rPh>
    <rPh sb="22" eb="23">
      <t>ヒ</t>
    </rPh>
    <phoneticPr fontId="6"/>
  </si>
  <si>
    <t>公益社団法人</t>
    <rPh sb="0" eb="2">
      <t>コウエキ</t>
    </rPh>
    <phoneticPr fontId="6"/>
  </si>
  <si>
    <t>理事長</t>
    <rPh sb="0" eb="3">
      <t>リジチョウ</t>
    </rPh>
    <phoneticPr fontId="6"/>
  </si>
  <si>
    <t>個人情報のお取扱いについて</t>
    <rPh sb="0" eb="2">
      <t>コジン</t>
    </rPh>
    <rPh sb="2" eb="4">
      <t>ジョウホウ</t>
    </rPh>
    <rPh sb="6" eb="8">
      <t>トリアツカ</t>
    </rPh>
    <phoneticPr fontId="6"/>
  </si>
  <si>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6"/>
  </si>
  <si>
    <t>個人情報に対する本会の基本姿勢</t>
  </si>
  <si>
    <t>　本会は、個人情報保護法の趣旨を尊重し、これを担保するために「個人情報保護方針」「個人情報保護規程」「個人情報保護計画」を定め実行します。</t>
    <phoneticPr fontId="6"/>
  </si>
  <si>
    <t>本会が保有する
個人情報</t>
    <phoneticPr fontId="6"/>
  </si>
  <si>
    <t>会員の皆様へ</t>
  </si>
  <si>
    <t>一般の皆様へ</t>
  </si>
  <si>
    <t>個人情報の利用目的</t>
  </si>
  <si>
    <t>①不動産に関する無料相談、不動産に関するセミナー等の統計のために個人情報を取扱います。
②会員が一般消費者との不動産取引業務においてトラブルを起こした場合に会員への処分審議にあたって、その内容を審議するために、苦情申出人の個人情報を取扱います。
③不動産に関する調査研究のために、個人情報を取扱うことがあります。
④本会への入会を勧めるためのダイレクトメール等を発送するために利用します。</t>
    <phoneticPr fontId="6"/>
  </si>
  <si>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6"/>
  </si>
  <si>
    <t>セキュリティ対策</t>
  </si>
  <si>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6"/>
  </si>
  <si>
    <t>個人情報処理の外部委託</t>
  </si>
  <si>
    <t>　本会が利用目的を達成するため必要な範囲内で個人データを外部委託するときは、個人情報の安全管理に必要な契約を締結し、適切な管理・監督を行います。</t>
    <phoneticPr fontId="6"/>
  </si>
  <si>
    <t>個人情報の共同利用</t>
  </si>
  <si>
    <t>個人情報の開示請求及び
訂正、利用停止の方法</t>
    <phoneticPr fontId="6"/>
  </si>
  <si>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6"/>
  </si>
  <si>
    <t>苦情、訂正・利用停止等の申出先</t>
  </si>
  <si>
    <t>①苦情・相談窓口　総本部事務局
電　話　０３－３２６３－７０７７
ＦＡＸ　０３－３２３９－２１９８
②方法は本会の定めによります。</t>
    <phoneticPr fontId="6"/>
  </si>
  <si>
    <t>個人情報の削除・消去</t>
  </si>
  <si>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6"/>
  </si>
  <si>
    <t>住所又は所在地</t>
    <rPh sb="0" eb="2">
      <t>ジュウショ</t>
    </rPh>
    <rPh sb="2" eb="3">
      <t>マタ</t>
    </rPh>
    <rPh sb="4" eb="7">
      <t>ショザイチ</t>
    </rPh>
    <phoneticPr fontId="6"/>
  </si>
  <si>
    <t>氏名(代表者)</t>
    <rPh sb="0" eb="2">
      <t>シメイ</t>
    </rPh>
    <rPh sb="3" eb="6">
      <t>ダイヒョウシャ</t>
    </rPh>
    <phoneticPr fontId="6"/>
  </si>
  <si>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6"/>
  </si>
  <si>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6"/>
  </si>
  <si>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6"/>
  </si>
  <si>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6"/>
  </si>
  <si>
    <t>①苦情・相談窓口　総本部事務局
　　電　話　０３－５２１６－７００４
　　ＦＡＸ　０３－３２３９－２１５９
②方法は本会の定めによります。</t>
    <phoneticPr fontId="6"/>
  </si>
  <si>
    <t>公益社団法人　全日本不動産協会</t>
    <rPh sb="0" eb="2">
      <t>コウエキ</t>
    </rPh>
    <rPh sb="2" eb="4">
      <t>シャダン</t>
    </rPh>
    <rPh sb="4" eb="6">
      <t>ホウジン</t>
    </rPh>
    <rPh sb="7" eb="10">
      <t>ゼンニホン</t>
    </rPh>
    <rPh sb="10" eb="13">
      <t>フドウサン</t>
    </rPh>
    <rPh sb="13" eb="15">
      <t>キョウカイ</t>
    </rPh>
    <phoneticPr fontId="6"/>
  </si>
  <si>
    <t>北海道（石狩）</t>
    <rPh sb="0" eb="3">
      <t>ホッカイドウ</t>
    </rPh>
    <rPh sb="4" eb="6">
      <t>イシカリ</t>
    </rPh>
    <phoneticPr fontId="6"/>
  </si>
  <si>
    <t>北海道（渡島）</t>
    <rPh sb="0" eb="3">
      <t>ホッカイドウ</t>
    </rPh>
    <rPh sb="4" eb="5">
      <t>ワタリ</t>
    </rPh>
    <rPh sb="5" eb="6">
      <t>シマ</t>
    </rPh>
    <phoneticPr fontId="6"/>
  </si>
  <si>
    <t>北海道（檜山）</t>
    <rPh sb="0" eb="3">
      <t>ホッカイドウ</t>
    </rPh>
    <rPh sb="4" eb="6">
      <t>ヒヤマ</t>
    </rPh>
    <phoneticPr fontId="6"/>
  </si>
  <si>
    <t>北海道（後志）</t>
    <rPh sb="0" eb="3">
      <t>ホッカイドウ</t>
    </rPh>
    <rPh sb="4" eb="5">
      <t>アト</t>
    </rPh>
    <rPh sb="5" eb="6">
      <t>ココロザシ</t>
    </rPh>
    <phoneticPr fontId="6"/>
  </si>
  <si>
    <t>北海道（空知）</t>
    <rPh sb="0" eb="3">
      <t>ホッカイドウ</t>
    </rPh>
    <rPh sb="4" eb="6">
      <t>ソラチ</t>
    </rPh>
    <phoneticPr fontId="6"/>
  </si>
  <si>
    <t>北海道（上川）</t>
    <rPh sb="0" eb="3">
      <t>ホッカイドウ</t>
    </rPh>
    <rPh sb="4" eb="6">
      <t>ウエカワ</t>
    </rPh>
    <phoneticPr fontId="6"/>
  </si>
  <si>
    <t>北海道（留萌）</t>
    <rPh sb="0" eb="3">
      <t>ホッカイドウ</t>
    </rPh>
    <rPh sb="4" eb="6">
      <t>ルモイ</t>
    </rPh>
    <phoneticPr fontId="6"/>
  </si>
  <si>
    <t>北海道（宗谷）</t>
    <rPh sb="0" eb="3">
      <t>ホッカイドウ</t>
    </rPh>
    <rPh sb="4" eb="6">
      <t>ソウヤ</t>
    </rPh>
    <phoneticPr fontId="6"/>
  </si>
  <si>
    <t>北海道（網走）</t>
    <rPh sb="0" eb="3">
      <t>ホッカイドウ</t>
    </rPh>
    <rPh sb="4" eb="6">
      <t>アバシリ</t>
    </rPh>
    <phoneticPr fontId="6"/>
  </si>
  <si>
    <t>北海道（胆振）</t>
    <rPh sb="0" eb="3">
      <t>ホッカイドウ</t>
    </rPh>
    <rPh sb="4" eb="5">
      <t>タン</t>
    </rPh>
    <rPh sb="5" eb="6">
      <t>シン</t>
    </rPh>
    <phoneticPr fontId="6"/>
  </si>
  <si>
    <t>北海道（日高）</t>
    <rPh sb="0" eb="3">
      <t>ホッカイドウ</t>
    </rPh>
    <rPh sb="4" eb="6">
      <t>ヒダカ</t>
    </rPh>
    <phoneticPr fontId="6"/>
  </si>
  <si>
    <t>北海道（十勝）</t>
    <rPh sb="0" eb="3">
      <t>ホッカイドウ</t>
    </rPh>
    <rPh sb="4" eb="6">
      <t>トカチ</t>
    </rPh>
    <phoneticPr fontId="6"/>
  </si>
  <si>
    <t>北海道（釧路）</t>
    <rPh sb="0" eb="3">
      <t>ホッカイドウ</t>
    </rPh>
    <rPh sb="4" eb="6">
      <t>クシロ</t>
    </rPh>
    <phoneticPr fontId="6"/>
  </si>
  <si>
    <t>北海道（根室）</t>
    <rPh sb="0" eb="3">
      <t>ホッカイドウ</t>
    </rPh>
    <rPh sb="4" eb="6">
      <t>ネムロ</t>
    </rPh>
    <phoneticPr fontId="6"/>
  </si>
  <si>
    <t>北海道（オホ）</t>
    <rPh sb="0" eb="3">
      <t>ホッカイドウ</t>
    </rPh>
    <phoneticPr fontId="6"/>
  </si>
  <si>
    <t>富山県</t>
    <rPh sb="0" eb="3">
      <t>トヤマケン</t>
    </rPh>
    <phoneticPr fontId="6"/>
  </si>
  <si>
    <t>宮崎県</t>
    <rPh sb="0" eb="3">
      <t>ミヤザキケン</t>
    </rPh>
    <phoneticPr fontId="6"/>
  </si>
  <si>
    <t>国土交通大臣</t>
    <rPh sb="0" eb="2">
      <t>コクド</t>
    </rPh>
    <rPh sb="2" eb="4">
      <t>コウツウ</t>
    </rPh>
    <rPh sb="4" eb="6">
      <t>ダイジン</t>
    </rPh>
    <phoneticPr fontId="5"/>
  </si>
  <si>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5"/>
  </si>
  <si>
    <t>総本部用</t>
    <rPh sb="0" eb="3">
      <t>ソウホンブ</t>
    </rPh>
    <rPh sb="3" eb="4">
      <t>ヨウ</t>
    </rPh>
    <phoneticPr fontId="5"/>
  </si>
  <si>
    <t>連 帯 保 証 人 届 出 書</t>
    <rPh sb="0" eb="1">
      <t>レン</t>
    </rPh>
    <rPh sb="2" eb="3">
      <t>オビ</t>
    </rPh>
    <rPh sb="4" eb="5">
      <t>ホ</t>
    </rPh>
    <rPh sb="6" eb="7">
      <t>アカシ</t>
    </rPh>
    <rPh sb="8" eb="9">
      <t>ニン</t>
    </rPh>
    <rPh sb="10" eb="11">
      <t>トドケ</t>
    </rPh>
    <rPh sb="12" eb="13">
      <t>デ</t>
    </rPh>
    <rPh sb="14" eb="15">
      <t>ショ</t>
    </rPh>
    <phoneticPr fontId="5"/>
  </si>
  <si>
    <t>　　　年　　月　　日</t>
    <rPh sb="3" eb="4">
      <t>ネン</t>
    </rPh>
    <rPh sb="6" eb="7">
      <t>ツキ</t>
    </rPh>
    <rPh sb="9" eb="10">
      <t>ニチ</t>
    </rPh>
    <phoneticPr fontId="5"/>
  </si>
  <si>
    <t>本籍</t>
    <rPh sb="0" eb="2">
      <t>ホンセキ</t>
    </rPh>
    <phoneticPr fontId="5"/>
  </si>
  <si>
    <t>住所</t>
    <rPh sb="0" eb="2">
      <t>ジュウショ</t>
    </rPh>
    <phoneticPr fontId="5"/>
  </si>
  <si>
    <t>氏名</t>
    <rPh sb="0" eb="2">
      <t>シメイ</t>
    </rPh>
    <phoneticPr fontId="5"/>
  </si>
  <si>
    <t>職業</t>
    <rPh sb="0" eb="2">
      <t>ショクギョウ</t>
    </rPh>
    <phoneticPr fontId="5"/>
  </si>
  <si>
    <t>（</t>
    <phoneticPr fontId="5"/>
  </si>
  <si>
    <t>）</t>
    <phoneticPr fontId="5"/>
  </si>
  <si>
    <t>号</t>
    <rPh sb="0" eb="1">
      <t>ゴウ</t>
    </rPh>
    <phoneticPr fontId="5"/>
  </si>
  <si>
    <t>生年月日</t>
    <rPh sb="0" eb="2">
      <t>セイネン</t>
    </rPh>
    <rPh sb="2" eb="4">
      <t>ガッピ</t>
    </rPh>
    <phoneticPr fontId="5"/>
  </si>
  <si>
    <t>　　　　　年　　　月　　　日生</t>
    <rPh sb="5" eb="6">
      <t>ネン</t>
    </rPh>
    <rPh sb="9" eb="10">
      <t>ゲツ</t>
    </rPh>
    <rPh sb="13" eb="14">
      <t>ニチ</t>
    </rPh>
    <rPh sb="14" eb="15">
      <t>ウ</t>
    </rPh>
    <phoneticPr fontId="5"/>
  </si>
  <si>
    <t>商号</t>
    <rPh sb="0" eb="2">
      <t>ショウゴウ</t>
    </rPh>
    <phoneticPr fontId="5"/>
  </si>
  <si>
    <t>代表者氏名</t>
    <rPh sb="0" eb="3">
      <t>ダイヒョウシャ</t>
    </rPh>
    <rPh sb="3" eb="5">
      <t>シメイ</t>
    </rPh>
    <phoneticPr fontId="5"/>
  </si>
  <si>
    <t>連 帯 保 証 書</t>
    <rPh sb="0" eb="1">
      <t>レン</t>
    </rPh>
    <rPh sb="2" eb="3">
      <t>オビ</t>
    </rPh>
    <rPh sb="4" eb="5">
      <t>ホ</t>
    </rPh>
    <rPh sb="6" eb="7">
      <t>アカシ</t>
    </rPh>
    <rPh sb="8" eb="9">
      <t>ショ</t>
    </rPh>
    <phoneticPr fontId="5"/>
  </si>
  <si>
    <t>本部名</t>
    <rPh sb="0" eb="2">
      <t>ホンブ</t>
    </rPh>
    <rPh sb="2" eb="3">
      <t>メイ</t>
    </rPh>
    <phoneticPr fontId="5"/>
  </si>
  <si>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</si>
  <si>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</si>
  <si>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</si>
  <si>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</si>
  <si>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</si>
  <si>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</si>
  <si>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</si>
  <si>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</si>
  <si>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</si>
  <si>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</si>
  <si>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</si>
  <si>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</si>
  <si>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</si>
  <si>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</si>
  <si>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</si>
  <si>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</si>
  <si>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</si>
  <si>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</si>
  <si>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</si>
  <si>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</si>
  <si>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</si>
  <si>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</si>
  <si>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</si>
  <si>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</si>
  <si>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</si>
  <si>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</si>
  <si>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</si>
  <si>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</si>
  <si>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</si>
  <si>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</si>
  <si>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</si>
  <si>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</si>
  <si>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</si>
  <si>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</si>
  <si>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</si>
  <si>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</si>
  <si>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</si>
  <si>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</si>
  <si>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</si>
  <si>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</si>
  <si>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</si>
  <si>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</si>
  <si>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</si>
  <si>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</si>
  <si>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</si>
  <si>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富山県本部</t>
    <rPh sb="0" eb="3">
      <t>トヤマケン</t>
    </rPh>
    <rPh sb="3" eb="5">
      <t>ホンブ</t>
    </rPh>
    <phoneticPr fontId="5"/>
  </si>
  <si>
    <t>宮崎県知事</t>
    <rPh sb="0" eb="2">
      <t>ミヤザキ</t>
    </rPh>
    <rPh sb="2" eb="5">
      <t>ケンチジ</t>
    </rPh>
    <phoneticPr fontId="5"/>
  </si>
  <si>
    <t>岩手県</t>
    <rPh sb="0" eb="3">
      <t>イワテケン</t>
    </rPh>
    <phoneticPr fontId="5"/>
  </si>
  <si>
    <t>和歌山県</t>
    <rPh sb="0" eb="4">
      <t>ワカヤマケン</t>
    </rPh>
    <phoneticPr fontId="5"/>
  </si>
  <si>
    <t>フリガナ</t>
    <phoneticPr fontId="5"/>
  </si>
  <si>
    <t>性別</t>
    <rPh sb="0" eb="2">
      <t>セイベツ</t>
    </rPh>
    <phoneticPr fontId="5"/>
  </si>
  <si>
    <t>氏　名</t>
    <rPh sb="0" eb="1">
      <t>シ</t>
    </rPh>
    <rPh sb="2" eb="3">
      <t>メイ</t>
    </rPh>
    <phoneticPr fontId="5"/>
  </si>
  <si>
    <t>年</t>
    <rPh sb="0" eb="1">
      <t>ネン</t>
    </rPh>
    <phoneticPr fontId="5"/>
  </si>
  <si>
    <t>月</t>
    <rPh sb="0" eb="1">
      <t>ゲツ</t>
    </rPh>
    <phoneticPr fontId="5"/>
  </si>
  <si>
    <t>日</t>
    <rPh sb="0" eb="1">
      <t>ニチ</t>
    </rPh>
    <phoneticPr fontId="5"/>
  </si>
  <si>
    <t>現住所</t>
    <rPh sb="0" eb="3">
      <t>ゲンジュウショ</t>
    </rPh>
    <phoneticPr fontId="5"/>
  </si>
  <si>
    <t>〒</t>
    <phoneticPr fontId="5"/>
  </si>
  <si>
    <t>－</t>
    <phoneticPr fontId="5"/>
  </si>
  <si>
    <t>月</t>
    <rPh sb="0" eb="1">
      <t>ツキ</t>
    </rPh>
    <phoneticPr fontId="5"/>
  </si>
  <si>
    <t>月</t>
    <rPh sb="0" eb="1">
      <t>ガツ</t>
    </rPh>
    <phoneticPr fontId="5"/>
  </si>
  <si>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5"/>
  </si>
  <si>
    <t>北海道</t>
    <rPh sb="0" eb="3">
      <t>ホッカイドウ</t>
    </rPh>
    <phoneticPr fontId="5"/>
  </si>
  <si>
    <t>北海道（石狩）知事</t>
  </si>
  <si>
    <t>青森県</t>
    <rPh sb="0" eb="3">
      <t>アオモリケン</t>
    </rPh>
    <phoneticPr fontId="5"/>
  </si>
  <si>
    <t>北海道（渡島）知事</t>
  </si>
  <si>
    <t>北海道（檜山）知事</t>
  </si>
  <si>
    <t>宮城県</t>
    <rPh sb="0" eb="3">
      <t>ミヤギケン</t>
    </rPh>
    <phoneticPr fontId="5"/>
  </si>
  <si>
    <t>北海道（後志）知事</t>
  </si>
  <si>
    <t>秋田県</t>
    <rPh sb="0" eb="2">
      <t>アキタ</t>
    </rPh>
    <rPh sb="2" eb="3">
      <t>ケン</t>
    </rPh>
    <phoneticPr fontId="5"/>
  </si>
  <si>
    <t>北海道（空知）知事</t>
  </si>
  <si>
    <t>山形県</t>
    <rPh sb="0" eb="3">
      <t>ヤマガタケン</t>
    </rPh>
    <phoneticPr fontId="5"/>
  </si>
  <si>
    <t>北海道（上川）知事</t>
  </si>
  <si>
    <t>福島県</t>
    <rPh sb="0" eb="2">
      <t>フクシマ</t>
    </rPh>
    <rPh sb="2" eb="3">
      <t>ケン</t>
    </rPh>
    <phoneticPr fontId="5"/>
  </si>
  <si>
    <t>北海道（留萌）知事</t>
  </si>
  <si>
    <t>殿</t>
    <rPh sb="0" eb="1">
      <t>ドノ</t>
    </rPh>
    <phoneticPr fontId="5"/>
  </si>
  <si>
    <t>茨城県</t>
    <rPh sb="0" eb="3">
      <t>イバラキケン</t>
    </rPh>
    <phoneticPr fontId="5"/>
  </si>
  <si>
    <t>北海道（宗谷）知事</t>
  </si>
  <si>
    <t>記入日</t>
    <rPh sb="0" eb="2">
      <t>キニュウ</t>
    </rPh>
    <rPh sb="2" eb="3">
      <t>ビ</t>
    </rPh>
    <phoneticPr fontId="5"/>
  </si>
  <si>
    <t>栃木県</t>
    <rPh sb="0" eb="3">
      <t>トチギケン</t>
    </rPh>
    <phoneticPr fontId="5"/>
  </si>
  <si>
    <t>北海道（網走）知事</t>
  </si>
  <si>
    <t>群馬県</t>
    <rPh sb="0" eb="3">
      <t>グンマケン</t>
    </rPh>
    <phoneticPr fontId="5"/>
  </si>
  <si>
    <t>北海道（胆振）知事</t>
  </si>
  <si>
    <t>免許証番号</t>
    <rPh sb="0" eb="3">
      <t>メンキョショウ</t>
    </rPh>
    <rPh sb="3" eb="5">
      <t>バンゴウ</t>
    </rPh>
    <phoneticPr fontId="5"/>
  </si>
  <si>
    <t>知事</t>
    <rPh sb="0" eb="2">
      <t>チジ</t>
    </rPh>
    <phoneticPr fontId="5"/>
  </si>
  <si>
    <t>(</t>
    <phoneticPr fontId="5"/>
  </si>
  <si>
    <t>)</t>
    <phoneticPr fontId="5"/>
  </si>
  <si>
    <t>第</t>
    <rPh sb="0" eb="1">
      <t>ダイ</t>
    </rPh>
    <phoneticPr fontId="5"/>
  </si>
  <si>
    <t>埼玉県</t>
    <rPh sb="0" eb="3">
      <t>サイタマケン</t>
    </rPh>
    <phoneticPr fontId="5"/>
  </si>
  <si>
    <t>北海道（日高）知事</t>
  </si>
  <si>
    <t>千葉県</t>
    <rPh sb="0" eb="3">
      <t>チバケン</t>
    </rPh>
    <phoneticPr fontId="5"/>
  </si>
  <si>
    <t>北海道（十勝）知事</t>
  </si>
  <si>
    <t>北海道（釧路）知事</t>
  </si>
  <si>
    <t>主たる事務所の商号又は名称</t>
    <rPh sb="0" eb="1">
      <t>シュ</t>
    </rPh>
    <rPh sb="3" eb="6">
      <t>ジムショ</t>
    </rPh>
    <rPh sb="7" eb="9">
      <t>ショウゴウ</t>
    </rPh>
    <rPh sb="9" eb="10">
      <t>マタ</t>
    </rPh>
    <rPh sb="11" eb="13">
      <t>メイショウ</t>
    </rPh>
    <phoneticPr fontId="5"/>
  </si>
  <si>
    <t>神奈川県</t>
    <rPh sb="0" eb="4">
      <t>カナガワケン</t>
    </rPh>
    <phoneticPr fontId="5"/>
  </si>
  <si>
    <t>北海道（根室）知事</t>
  </si>
  <si>
    <t>山梨県</t>
    <rPh sb="0" eb="3">
      <t>ヤマナシケン</t>
    </rPh>
    <phoneticPr fontId="5"/>
  </si>
  <si>
    <t>北海道（オホ）知事</t>
  </si>
  <si>
    <t>新潟県</t>
    <rPh sb="0" eb="3">
      <t>ニイガタケン</t>
    </rPh>
    <phoneticPr fontId="5"/>
  </si>
  <si>
    <t>富山県</t>
    <rPh sb="0" eb="3">
      <t>トヤマケン</t>
    </rPh>
    <phoneticPr fontId="5"/>
  </si>
  <si>
    <t>長野県</t>
    <rPh sb="0" eb="3">
      <t>ナガノケン</t>
    </rPh>
    <phoneticPr fontId="5"/>
  </si>
  <si>
    <t>石川県</t>
    <rPh sb="0" eb="3">
      <t>イシカワケン</t>
    </rPh>
    <phoneticPr fontId="5"/>
  </si>
  <si>
    <t>福井県</t>
    <rPh sb="0" eb="3">
      <t>フクイケン</t>
    </rPh>
    <phoneticPr fontId="5"/>
  </si>
  <si>
    <t>岐阜県</t>
    <rPh sb="0" eb="3">
      <t>ギフケン</t>
    </rPh>
    <phoneticPr fontId="5"/>
  </si>
  <si>
    <t>静岡県</t>
    <rPh sb="0" eb="3">
      <t>シズオカケン</t>
    </rPh>
    <phoneticPr fontId="5"/>
  </si>
  <si>
    <t>ＴＥＬ</t>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</si>
  <si>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</si>
  <si>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</si>
  <si>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</si>
  <si>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</si>
  <si>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</si>
  <si>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</si>
  <si>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登録番号</t>
    <rPh sb="0" eb="2">
      <t>トウロク</t>
    </rPh>
    <rPh sb="2" eb="4">
      <t>バンゴウ</t>
    </rPh>
    <phoneticPr fontId="5"/>
  </si>
  <si>
    <t>登録年月日</t>
    <rPh sb="0" eb="2">
      <t>トウロク</t>
    </rPh>
    <rPh sb="2" eb="5">
      <t>ネンガッピ</t>
    </rPh>
    <phoneticPr fontId="5"/>
  </si>
  <si>
    <t>奈良県</t>
    <rPh sb="0" eb="3">
      <t>ナラケン</t>
    </rPh>
    <phoneticPr fontId="5"/>
  </si>
  <si>
    <t>和歌山県</t>
    <rPh sb="0" eb="3">
      <t>ワカヤマ</t>
    </rPh>
    <rPh sb="3" eb="4">
      <t>ケン</t>
    </rPh>
    <phoneticPr fontId="5"/>
  </si>
  <si>
    <t>鳥取県</t>
    <rPh sb="0" eb="3">
      <t>トットリケン</t>
    </rPh>
    <phoneticPr fontId="5"/>
  </si>
  <si>
    <t>富山県知事</t>
  </si>
  <si>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</si>
  <si>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</si>
  <si>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</si>
  <si>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</si>
  <si>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</si>
  <si>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</si>
  <si>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</si>
  <si>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</si>
  <si>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2">
      <t>フクオカ</t>
    </rPh>
    <rPh sb="2" eb="3">
      <t>ケン</t>
    </rPh>
    <phoneticPr fontId="5"/>
  </si>
  <si>
    <t>佐賀県</t>
    <rPh sb="0" eb="3">
      <t>サガケン</t>
    </rPh>
    <phoneticPr fontId="5"/>
  </si>
  <si>
    <t>長崎県</t>
    <rPh sb="0" eb="2">
      <t>ナガサキ</t>
    </rPh>
    <rPh sb="2" eb="3">
      <t>ケン</t>
    </rPh>
    <phoneticPr fontId="5"/>
  </si>
  <si>
    <t>熊本県</t>
    <rPh sb="0" eb="3">
      <t>クマモトケン</t>
    </rPh>
    <phoneticPr fontId="5"/>
  </si>
  <si>
    <t>大分県</t>
    <rPh sb="0" eb="2">
      <t>オオイタ</t>
    </rPh>
    <rPh sb="2" eb="3">
      <t>ケン</t>
    </rPh>
    <phoneticPr fontId="5"/>
  </si>
  <si>
    <t>宮崎県</t>
    <rPh sb="0" eb="3">
      <t>ミヤザキケン</t>
    </rPh>
    <phoneticPr fontId="5"/>
  </si>
  <si>
    <t>鹿児島県</t>
    <rPh sb="0" eb="4">
      <t>カゴシマケン</t>
    </rPh>
    <phoneticPr fontId="5"/>
  </si>
  <si>
    <t>沖縄県</t>
    <rPh sb="0" eb="3">
      <t>オキナワケン</t>
    </rPh>
    <phoneticPr fontId="5"/>
  </si>
  <si>
    <t>宮崎県知事</t>
  </si>
  <si>
    <t>不動産保証協会</t>
    <rPh sb="0" eb="3">
      <t>フドウサン</t>
    </rPh>
    <rPh sb="3" eb="5">
      <t>ホショウ</t>
    </rPh>
    <rPh sb="5" eb="7">
      <t>キョウカイ</t>
    </rPh>
    <phoneticPr fontId="5"/>
  </si>
  <si>
    <t>統　一　コ　ー　ド</t>
    <rPh sb="0" eb="1">
      <t>オサム</t>
    </rPh>
    <rPh sb="2" eb="3">
      <t>イチ</t>
    </rPh>
    <phoneticPr fontId="5"/>
  </si>
  <si>
    <t>１．新入会</t>
    <rPh sb="2" eb="3">
      <t>シン</t>
    </rPh>
    <rPh sb="3" eb="5">
      <t>ニュウカイ</t>
    </rPh>
    <phoneticPr fontId="5"/>
  </si>
  <si>
    <t>２．継　続</t>
    <rPh sb="2" eb="3">
      <t>ツギ</t>
    </rPh>
    <rPh sb="4" eb="5">
      <t>ゾク</t>
    </rPh>
    <phoneticPr fontId="5"/>
  </si>
  <si>
    <t>受　付　年　月　日</t>
    <rPh sb="0" eb="1">
      <t>ウケ</t>
    </rPh>
    <rPh sb="2" eb="3">
      <t>ヅケ</t>
    </rPh>
    <rPh sb="4" eb="5">
      <t>トシ</t>
    </rPh>
    <rPh sb="6" eb="7">
      <t>ツキ</t>
    </rPh>
    <rPh sb="8" eb="9">
      <t>ヒ</t>
    </rPh>
    <phoneticPr fontId="5"/>
  </si>
  <si>
    <t>区市町村コード</t>
    <rPh sb="0" eb="4">
      <t>クシチョウソン</t>
    </rPh>
    <phoneticPr fontId="5"/>
  </si>
  <si>
    <t>日</t>
    <rPh sb="0" eb="1">
      <t>ヒ</t>
    </rPh>
    <phoneticPr fontId="5"/>
  </si>
  <si>
    <t>会員の種別</t>
    <rPh sb="0" eb="2">
      <t>カイイン</t>
    </rPh>
    <rPh sb="3" eb="5">
      <t>シュベツ</t>
    </rPh>
    <phoneticPr fontId="5"/>
  </si>
  <si>
    <t>　正　　　会　　　員</t>
    <rPh sb="1" eb="2">
      <t>セイ</t>
    </rPh>
    <rPh sb="5" eb="6">
      <t>カイ</t>
    </rPh>
    <rPh sb="9" eb="10">
      <t>イン</t>
    </rPh>
    <phoneticPr fontId="5"/>
  </si>
  <si>
    <t>商号又は名称</t>
    <rPh sb="0" eb="2">
      <t>ショウゴウ</t>
    </rPh>
    <rPh sb="2" eb="3">
      <t>マタ</t>
    </rPh>
    <rPh sb="4" eb="6">
      <t>メイショウ</t>
    </rPh>
    <phoneticPr fontId="5"/>
  </si>
  <si>
    <t>事務所所在地</t>
    <rPh sb="0" eb="2">
      <t>ジム</t>
    </rPh>
    <rPh sb="2" eb="3">
      <t>ショ</t>
    </rPh>
    <rPh sb="3" eb="6">
      <t>ショザイチ</t>
    </rPh>
    <phoneticPr fontId="5"/>
  </si>
  <si>
    <t>代表者現住所</t>
    <rPh sb="0" eb="3">
      <t>ダイヒョウシャ</t>
    </rPh>
    <rPh sb="3" eb="6">
      <t>ゲンジュウショ</t>
    </rPh>
    <phoneticPr fontId="5"/>
  </si>
  <si>
    <t>事業の沿革</t>
    <rPh sb="0" eb="2">
      <t>ジギョウ</t>
    </rPh>
    <rPh sb="3" eb="5">
      <t>エンカク</t>
    </rPh>
    <phoneticPr fontId="5"/>
  </si>
  <si>
    <t>法人の設立</t>
    <rPh sb="0" eb="2">
      <t>ホウジン</t>
    </rPh>
    <rPh sb="3" eb="5">
      <t>セツリツ</t>
    </rPh>
    <phoneticPr fontId="5"/>
  </si>
  <si>
    <t>個人営業</t>
    <rPh sb="0" eb="2">
      <t>コジン</t>
    </rPh>
    <rPh sb="2" eb="4">
      <t>エイギョウ</t>
    </rPh>
    <phoneticPr fontId="5"/>
  </si>
  <si>
    <t>年月日</t>
    <rPh sb="0" eb="3">
      <t>ネンガッピ</t>
    </rPh>
    <phoneticPr fontId="5"/>
  </si>
  <si>
    <t>開始日</t>
    <rPh sb="0" eb="3">
      <t>カイシビ</t>
    </rPh>
    <phoneticPr fontId="5"/>
  </si>
  <si>
    <t>従業員数</t>
    <rPh sb="0" eb="3">
      <t>ジュウギョウイン</t>
    </rPh>
    <rPh sb="3" eb="4">
      <t>スウ</t>
    </rPh>
    <phoneticPr fontId="5"/>
  </si>
  <si>
    <t>名</t>
    <rPh sb="0" eb="1">
      <t>メイ</t>
    </rPh>
    <phoneticPr fontId="5"/>
  </si>
  <si>
    <t>資　本　金</t>
    <rPh sb="0" eb="1">
      <t>シ</t>
    </rPh>
    <rPh sb="2" eb="3">
      <t>ホン</t>
    </rPh>
    <rPh sb="4" eb="5">
      <t>キン</t>
    </rPh>
    <phoneticPr fontId="5"/>
  </si>
  <si>
    <t>法人・個人区分</t>
    <rPh sb="0" eb="2">
      <t>ホウジン</t>
    </rPh>
    <rPh sb="3" eb="5">
      <t>コジン</t>
    </rPh>
    <rPh sb="5" eb="7">
      <t>クブン</t>
    </rPh>
    <phoneticPr fontId="5"/>
  </si>
  <si>
    <t>主たる事業</t>
    <rPh sb="0" eb="1">
      <t>シュ</t>
    </rPh>
    <rPh sb="3" eb="5">
      <t>ジギョウ</t>
    </rPh>
    <phoneticPr fontId="5"/>
  </si>
  <si>
    <t>免許年月日</t>
    <rPh sb="0" eb="2">
      <t>メンキョ</t>
    </rPh>
    <rPh sb="2" eb="5">
      <t>ネンガッピ</t>
    </rPh>
    <phoneticPr fontId="5"/>
  </si>
  <si>
    <t>個人情報のお取り扱いについて</t>
    <rPh sb="0" eb="2">
      <t>コジン</t>
    </rPh>
    <rPh sb="2" eb="4">
      <t>ジョウホウ</t>
    </rPh>
    <rPh sb="6" eb="7">
      <t>ト</t>
    </rPh>
    <rPh sb="8" eb="9">
      <t>アツカ</t>
    </rPh>
    <phoneticPr fontId="5"/>
  </si>
  <si>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5"/>
  </si>
  <si>
    <t>総務部長</t>
    <rPh sb="0" eb="2">
      <t>ソウム</t>
    </rPh>
    <rPh sb="2" eb="4">
      <t>ブチョウ</t>
    </rPh>
    <phoneticPr fontId="5"/>
  </si>
  <si>
    <t>個人情報に対する本会の基本姿勢</t>
    <rPh sb="0" eb="2">
      <t>コジン</t>
    </rPh>
    <rPh sb="2" eb="4">
      <t>ジョウホウ</t>
    </rPh>
    <rPh sb="5" eb="6">
      <t>タイ</t>
    </rPh>
    <rPh sb="8" eb="10">
      <t>ホンカイ</t>
    </rPh>
    <rPh sb="11" eb="13">
      <t>キホン</t>
    </rPh>
    <rPh sb="13" eb="15">
      <t>シセイ</t>
    </rPh>
    <phoneticPr fontId="5"/>
  </si>
  <si>
    <t>本会が保有する個人情報</t>
    <rPh sb="0" eb="2">
      <t>ホンカイ</t>
    </rPh>
    <rPh sb="3" eb="5">
      <t>ホユウ</t>
    </rPh>
    <rPh sb="7" eb="9">
      <t>コジン</t>
    </rPh>
    <rPh sb="9" eb="11">
      <t>ジョウホウ</t>
    </rPh>
    <phoneticPr fontId="5"/>
  </si>
  <si>
    <t>会員の皆様へ</t>
    <rPh sb="0" eb="2">
      <t>カイイン</t>
    </rPh>
    <rPh sb="3" eb="5">
      <t>ミナサマ</t>
    </rPh>
    <phoneticPr fontId="5"/>
  </si>
  <si>
    <t>一般の皆様へ</t>
    <rPh sb="0" eb="2">
      <t>イッパン</t>
    </rPh>
    <rPh sb="3" eb="5">
      <t>ミナサマ</t>
    </rPh>
    <phoneticPr fontId="5"/>
  </si>
  <si>
    <t>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0" eb="2">
      <t>ホンカイ</t>
    </rPh>
    <rPh sb="3" eb="5">
      <t>ホユウ</t>
    </rPh>
    <rPh sb="7" eb="9">
      <t>コジン</t>
    </rPh>
    <rPh sb="9" eb="11">
      <t>ジョウホウ</t>
    </rPh>
    <rPh sb="13" eb="15">
      <t>ニュウカイ</t>
    </rPh>
    <phoneticPr fontId="5"/>
  </si>
  <si>
    <t>個人情報の利用目的</t>
    <rPh sb="0" eb="2">
      <t>コジン</t>
    </rPh>
    <rPh sb="2" eb="4">
      <t>ジョウホウ</t>
    </rPh>
    <rPh sb="5" eb="7">
      <t>リヨウ</t>
    </rPh>
    <rPh sb="7" eb="9">
      <t>モクテキ</t>
    </rPh>
    <phoneticPr fontId="5"/>
  </si>
  <si>
    <t>個人情報の第三者への提供</t>
    <rPh sb="0" eb="2">
      <t>コジン</t>
    </rPh>
    <rPh sb="2" eb="4">
      <t>ジョウホウ</t>
    </rPh>
    <rPh sb="5" eb="8">
      <t>ダイサンシャ</t>
    </rPh>
    <rPh sb="10" eb="12">
      <t>テイキョウ</t>
    </rPh>
    <phoneticPr fontId="5"/>
  </si>
  <si>
    <t>セキュリティ対策</t>
    <rPh sb="6" eb="8">
      <t>タイサク</t>
    </rPh>
    <phoneticPr fontId="5"/>
  </si>
  <si>
    <t>個人情報処理の外部委託</t>
    <rPh sb="0" eb="2">
      <t>コジン</t>
    </rPh>
    <rPh sb="2" eb="4">
      <t>ジョウホウ</t>
    </rPh>
    <rPh sb="4" eb="6">
      <t>ショリ</t>
    </rPh>
    <rPh sb="7" eb="9">
      <t>ガイブ</t>
    </rPh>
    <rPh sb="9" eb="11">
      <t>イタク</t>
    </rPh>
    <phoneticPr fontId="5"/>
  </si>
  <si>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5"/>
  </si>
  <si>
    <t>②方法は本会の定めによります。</t>
    <rPh sb="1" eb="3">
      <t>ホウホウ</t>
    </rPh>
    <rPh sb="4" eb="6">
      <t>ホンカイ</t>
    </rPh>
    <rPh sb="7" eb="8">
      <t>サダ</t>
    </rPh>
    <phoneticPr fontId="5"/>
  </si>
  <si>
    <t>個人情報の削除・消去</t>
    <rPh sb="0" eb="2">
      <t>コジン</t>
    </rPh>
    <rPh sb="2" eb="4">
      <t>ジョウホウ</t>
    </rPh>
    <rPh sb="5" eb="7">
      <t>サクジョ</t>
    </rPh>
    <rPh sb="8" eb="10">
      <t>ショウキョ</t>
    </rPh>
    <phoneticPr fontId="5"/>
  </si>
  <si>
    <t>記</t>
    <rPh sb="0" eb="1">
      <t>キ</t>
    </rPh>
    <phoneticPr fontId="5"/>
  </si>
  <si>
    <t xml:space="preserve">     誓約致します。</t>
    <phoneticPr fontId="5"/>
  </si>
  <si>
    <t>　　 　入会が許可され正会員となったときは、下記事項を遵守することを</t>
    <phoneticPr fontId="5"/>
  </si>
  <si>
    <t>　　 　また、入会審査の結果に対しては一切異議申し立てを致しません。</t>
    <phoneticPr fontId="5"/>
  </si>
  <si>
    <t>　　 並び指導に全面的に従うことを誓約致します。</t>
    <phoneticPr fontId="5"/>
  </si>
  <si>
    <t>　　 　貴協会に入会申し込みするにあたり、入会資格審査委員会の指示</t>
    <phoneticPr fontId="5"/>
  </si>
  <si>
    <t>代表者</t>
    <rPh sb="0" eb="3">
      <t>ダイヒョウシャ</t>
    </rPh>
    <phoneticPr fontId="5"/>
  </si>
  <si>
    <t>所在地</t>
    <rPh sb="0" eb="3">
      <t>ショザイチ</t>
    </rPh>
    <phoneticPr fontId="5"/>
  </si>
  <si>
    <t>東京都本部</t>
    <rPh sb="0" eb="2">
      <t>トウキョウ</t>
    </rPh>
    <rPh sb="2" eb="3">
      <t>ト</t>
    </rPh>
    <rPh sb="3" eb="5">
      <t>ホンブ</t>
    </rPh>
    <phoneticPr fontId="5"/>
  </si>
  <si>
    <t>公益社団法人</t>
    <rPh sb="0" eb="2">
      <t>コウエキ</t>
    </rPh>
    <rPh sb="2" eb="4">
      <t>シャダン</t>
    </rPh>
    <rPh sb="4" eb="6">
      <t>ホウジン</t>
    </rPh>
    <phoneticPr fontId="5"/>
  </si>
  <si>
    <t>全日本不動産協会</t>
    <rPh sb="0" eb="3">
      <t>ゼンニホン</t>
    </rPh>
    <rPh sb="3" eb="6">
      <t>フドウサン</t>
    </rPh>
    <rPh sb="6" eb="8">
      <t>キョウカイ</t>
    </rPh>
    <phoneticPr fontId="5"/>
  </si>
  <si>
    <t>誓　約　書</t>
    <rPh sb="0" eb="1">
      <t>チカイ</t>
    </rPh>
    <rPh sb="2" eb="3">
      <t>ヤク</t>
    </rPh>
    <rPh sb="4" eb="5">
      <t>ショ</t>
    </rPh>
    <phoneticPr fontId="5"/>
  </si>
  <si>
    <t>専任取引士</t>
    <rPh sb="0" eb="2">
      <t>センニン</t>
    </rPh>
    <rPh sb="2" eb="4">
      <t>トリヒキ</t>
    </rPh>
    <rPh sb="4" eb="5">
      <t>シ</t>
    </rPh>
    <phoneticPr fontId="6"/>
  </si>
  <si>
    <t>公　　益
社団法人</t>
    <rPh sb="0" eb="1">
      <t>コウ</t>
    </rPh>
    <rPh sb="3" eb="4">
      <t>エキ</t>
    </rPh>
    <phoneticPr fontId="5"/>
  </si>
  <si>
    <t>受付番号</t>
    <rPh sb="0" eb="2">
      <t>ウケツケ</t>
    </rPh>
    <rPh sb="2" eb="4">
      <t>バンゴウ</t>
    </rPh>
    <phoneticPr fontId="5"/>
  </si>
  <si>
    <t>商　号</t>
    <rPh sb="0" eb="1">
      <t>ショウ</t>
    </rPh>
    <rPh sb="2" eb="3">
      <t>ゴウ</t>
    </rPh>
    <phoneticPr fontId="5"/>
  </si>
  <si>
    <t>建物名</t>
    <rPh sb="0" eb="2">
      <t>タテモノ</t>
    </rPh>
    <rPh sb="2" eb="3">
      <t>メイ</t>
    </rPh>
    <phoneticPr fontId="5"/>
  </si>
  <si>
    <t>提 出 者 連 絡 先・TEL</t>
    <rPh sb="0" eb="1">
      <t>ツツミ</t>
    </rPh>
    <rPh sb="2" eb="3">
      <t>デ</t>
    </rPh>
    <rPh sb="4" eb="5">
      <t>シャ</t>
    </rPh>
    <rPh sb="6" eb="7">
      <t>レン</t>
    </rPh>
    <rPh sb="8" eb="9">
      <t>ラク</t>
    </rPh>
    <rPh sb="10" eb="11">
      <t>サキ</t>
    </rPh>
    <phoneticPr fontId="5"/>
  </si>
  <si>
    <t>免許申請日</t>
    <rPh sb="0" eb="2">
      <t>メンキョ</t>
    </rPh>
    <rPh sb="2" eb="4">
      <t>シンセイ</t>
    </rPh>
    <rPh sb="4" eb="5">
      <t>ビ</t>
    </rPh>
    <phoneticPr fontId="5"/>
  </si>
  <si>
    <t>免 許</t>
    <rPh sb="0" eb="1">
      <t>メン</t>
    </rPh>
    <rPh sb="2" eb="3">
      <t>モト</t>
    </rPh>
    <phoneticPr fontId="5"/>
  </si>
  <si>
    <t>事務所名</t>
    <rPh sb="0" eb="2">
      <t>ジム</t>
    </rPh>
    <rPh sb="2" eb="3">
      <t>ショ</t>
    </rPh>
    <rPh sb="3" eb="4">
      <t>メイ</t>
    </rPh>
    <phoneticPr fontId="5"/>
  </si>
  <si>
    <t>全日本不動産協会東京都本部</t>
    <rPh sb="0" eb="3">
      <t>ゼンニホン</t>
    </rPh>
    <rPh sb="3" eb="6">
      <t>フドウサン</t>
    </rPh>
    <rPh sb="6" eb="8">
      <t>キョウカイ</t>
    </rPh>
    <rPh sb="8" eb="10">
      <t>トウキョウ</t>
    </rPh>
    <rPh sb="10" eb="11">
      <t>ト</t>
    </rPh>
    <rPh sb="11" eb="13">
      <t>ホンブ</t>
    </rPh>
    <phoneticPr fontId="5"/>
  </si>
  <si>
    <t>　</t>
  </si>
  <si>
    <t>専　任　取　引　士　届</t>
    <rPh sb="0" eb="1">
      <t>アツム</t>
    </rPh>
    <rPh sb="2" eb="3">
      <t>ニン</t>
    </rPh>
    <rPh sb="4" eb="5">
      <t>トリ</t>
    </rPh>
    <rPh sb="6" eb="7">
      <t>イン</t>
    </rPh>
    <rPh sb="8" eb="9">
      <t>シ</t>
    </rPh>
    <rPh sb="10" eb="11">
      <t>トドケ</t>
    </rPh>
    <phoneticPr fontId="5"/>
  </si>
  <si>
    <t>専任取引士</t>
    <rPh sb="0" eb="2">
      <t>センニン</t>
    </rPh>
    <rPh sb="2" eb="4">
      <t>トリヒキ</t>
    </rPh>
    <rPh sb="4" eb="5">
      <t>シ</t>
    </rPh>
    <phoneticPr fontId="5"/>
  </si>
  <si>
    <t>※専任取引士が２名以上の場合、記入してください。</t>
    <rPh sb="1" eb="3">
      <t>センニン</t>
    </rPh>
    <rPh sb="3" eb="5">
      <t>トリヒキ</t>
    </rPh>
    <rPh sb="5" eb="6">
      <t>シ</t>
    </rPh>
    <rPh sb="8" eb="9">
      <t>メイ</t>
    </rPh>
    <rPh sb="9" eb="11">
      <t>イジョウ</t>
    </rPh>
    <rPh sb="12" eb="14">
      <t>バアイ</t>
    </rPh>
    <rPh sb="15" eb="17">
      <t>キニュウ</t>
    </rPh>
    <phoneticPr fontId="5"/>
  </si>
  <si>
    <t>うち専任取引士数</t>
    <rPh sb="2" eb="4">
      <t>センニン</t>
    </rPh>
    <rPh sb="4" eb="6">
      <t>トリヒキ</t>
    </rPh>
    <rPh sb="6" eb="7">
      <t>シ</t>
    </rPh>
    <rPh sb="7" eb="8">
      <t>スウ</t>
    </rPh>
    <phoneticPr fontId="6"/>
  </si>
  <si>
    <t>注：共済事業に関する告知事項</t>
    <rPh sb="2" eb="4">
      <t>キョウサイ</t>
    </rPh>
    <rPh sb="4" eb="6">
      <t>ジギョウ</t>
    </rPh>
    <phoneticPr fontId="5"/>
  </si>
  <si>
    <t>)</t>
    <phoneticPr fontId="5"/>
  </si>
  <si>
    <t>(</t>
    <phoneticPr fontId="5"/>
  </si>
  <si>
    <t>本会が保有する個人情報は、入会申込書、各種届出書、共済事業における給付金申請書及びそれらの添付書類に記載された個人情報、入会金その他の入金情報です。</t>
    <rPh sb="0" eb="2">
      <t>ホンカイ</t>
    </rPh>
    <rPh sb="3" eb="5">
      <t>ホユウ</t>
    </rPh>
    <rPh sb="7" eb="9">
      <t>コジン</t>
    </rPh>
    <rPh sb="9" eb="11">
      <t>ジョウホウ</t>
    </rPh>
    <rPh sb="13" eb="15">
      <t>ニュウカイ</t>
    </rPh>
    <rPh sb="15" eb="18">
      <t>モウシコミショ</t>
    </rPh>
    <rPh sb="19" eb="21">
      <t>カクシュ</t>
    </rPh>
    <rPh sb="21" eb="24">
      <t>トドケデショ</t>
    </rPh>
    <rPh sb="25" eb="27">
      <t>キョウサイ</t>
    </rPh>
    <rPh sb="27" eb="29">
      <t>ジギョウ</t>
    </rPh>
    <rPh sb="33" eb="35">
      <t>キュウフ</t>
    </rPh>
    <rPh sb="35" eb="36">
      <t>キン</t>
    </rPh>
    <rPh sb="36" eb="39">
      <t>シンセイショ</t>
    </rPh>
    <rPh sb="39" eb="40">
      <t>オヨ</t>
    </rPh>
    <rPh sb="45" eb="47">
      <t>テンプ</t>
    </rPh>
    <rPh sb="47" eb="49">
      <t>ショルイ</t>
    </rPh>
    <rPh sb="50" eb="52">
      <t>キサイ</t>
    </rPh>
    <rPh sb="55" eb="57">
      <t>コジン</t>
    </rPh>
    <rPh sb="57" eb="59">
      <t>ジョウホウ</t>
    </rPh>
    <rPh sb="60" eb="63">
      <t>ニュウカイキン</t>
    </rPh>
    <rPh sb="65" eb="66">
      <t>タ</t>
    </rPh>
    <rPh sb="67" eb="69">
      <t>ニュウキン</t>
    </rPh>
    <rPh sb="69" eb="71">
      <t>ジョウホウ</t>
    </rPh>
    <phoneticPr fontId="5"/>
  </si>
  <si>
    <t>個　人　情　報　の　お　取　り　扱　い　に　つ　い　て</t>
    <rPh sb="0" eb="1">
      <t>コ</t>
    </rPh>
    <rPh sb="2" eb="3">
      <t>ヒト</t>
    </rPh>
    <rPh sb="4" eb="5">
      <t>ジョウ</t>
    </rPh>
    <rPh sb="6" eb="7">
      <t>ホウ</t>
    </rPh>
    <rPh sb="12" eb="13">
      <t>ト</t>
    </rPh>
    <rPh sb="16" eb="17">
      <t>アツカ</t>
    </rPh>
    <phoneticPr fontId="5"/>
  </si>
  <si>
    <t>会  員  各  位</t>
  </si>
  <si>
    <t>)</t>
    <phoneticPr fontId="5"/>
  </si>
  <si>
    <t>■</t>
    <phoneticPr fontId="5"/>
  </si>
  <si>
    <t>(</t>
    <phoneticPr fontId="5"/>
  </si>
  <si>
    <t>〒</t>
    <phoneticPr fontId="5"/>
  </si>
  <si>
    <t>（　フ　リ　ガ　ナ　）</t>
    <phoneticPr fontId="5"/>
  </si>
  <si>
    <t>■</t>
    <phoneticPr fontId="5"/>
  </si>
  <si>
    <t>(</t>
    <phoneticPr fontId="5"/>
  </si>
  <si>
    <t>)</t>
    <phoneticPr fontId="5"/>
  </si>
  <si>
    <t>フリガナ</t>
    <phoneticPr fontId="6"/>
  </si>
  <si>
    <r>
      <t xml:space="preserve">所在地
</t>
    </r>
    <r>
      <rPr>
        <sz val="9"/>
        <color indexed="8"/>
        <rFont val="ＭＳ 明朝"/>
        <family val="1"/>
        <charset val="128"/>
      </rPr>
      <t>（ビル名）</t>
    </r>
    <rPh sb="0" eb="3">
      <t>ショザイチ</t>
    </rPh>
    <rPh sb="7" eb="8">
      <t>メイ</t>
    </rPh>
    <phoneticPr fontId="6"/>
  </si>
  <si>
    <t>〒</t>
    <phoneticPr fontId="6"/>
  </si>
  <si>
    <t>－</t>
    <phoneticPr fontId="6"/>
  </si>
  <si>
    <t>ＴＥＬ</t>
    <phoneticPr fontId="6"/>
  </si>
  <si>
    <t>(</t>
    <phoneticPr fontId="6"/>
  </si>
  <si>
    <t>)</t>
    <phoneticPr fontId="6"/>
  </si>
  <si>
    <t>ＦＡＸ</t>
    <phoneticPr fontId="6"/>
  </si>
  <si>
    <t>[</t>
    <phoneticPr fontId="6"/>
  </si>
  <si>
    <t>]</t>
    <phoneticPr fontId="6"/>
  </si>
  <si>
    <r>
      <t>　　公益社団法人</t>
    </r>
    <r>
      <rPr>
        <sz val="12"/>
        <color indexed="8"/>
        <rFont val="ＭＳ 明朝"/>
        <family val="1"/>
        <charset val="128"/>
      </rPr>
      <t>　不</t>
    </r>
    <r>
      <rPr>
        <sz val="9"/>
        <color indexed="8"/>
        <rFont val="ＭＳ 明朝"/>
        <family val="1"/>
        <charset val="128"/>
      </rPr>
      <t xml:space="preserve"> </t>
    </r>
    <r>
      <rPr>
        <sz val="12"/>
        <color indexed="8"/>
        <rFont val="ＭＳ 明朝"/>
        <family val="1"/>
        <charset val="128"/>
      </rPr>
      <t>動</t>
    </r>
    <r>
      <rPr>
        <sz val="9"/>
        <color indexed="8"/>
        <rFont val="ＭＳ 明朝"/>
        <family val="1"/>
        <charset val="128"/>
      </rPr>
      <t xml:space="preserve"> </t>
    </r>
    <r>
      <rPr>
        <sz val="12"/>
        <color indexed="8"/>
        <rFont val="ＭＳ 明朝"/>
        <family val="1"/>
        <charset val="128"/>
      </rPr>
      <t>産</t>
    </r>
    <r>
      <rPr>
        <sz val="9"/>
        <color indexed="8"/>
        <rFont val="ＭＳ 明朝"/>
        <family val="1"/>
        <charset val="128"/>
      </rPr>
      <t xml:space="preserve"> </t>
    </r>
    <r>
      <rPr>
        <sz val="12"/>
        <color indexed="8"/>
        <rFont val="ＭＳ 明朝"/>
        <family val="1"/>
        <charset val="128"/>
      </rPr>
      <t>保</t>
    </r>
    <r>
      <rPr>
        <sz val="9"/>
        <color indexed="8"/>
        <rFont val="ＭＳ 明朝"/>
        <family val="1"/>
        <charset val="128"/>
      </rPr>
      <t xml:space="preserve"> </t>
    </r>
    <r>
      <rPr>
        <sz val="12"/>
        <color indexed="8"/>
        <rFont val="ＭＳ 明朝"/>
        <family val="1"/>
        <charset val="128"/>
      </rPr>
      <t>証</t>
    </r>
    <r>
      <rPr>
        <sz val="9"/>
        <color indexed="8"/>
        <rFont val="ＭＳ 明朝"/>
        <family val="1"/>
        <charset val="128"/>
      </rPr>
      <t xml:space="preserve"> </t>
    </r>
    <r>
      <rPr>
        <sz val="12"/>
        <color indexed="8"/>
        <rFont val="ＭＳ 明朝"/>
        <family val="1"/>
        <charset val="128"/>
      </rPr>
      <t>協</t>
    </r>
    <r>
      <rPr>
        <sz val="9"/>
        <color indexed="8"/>
        <rFont val="ＭＳ 明朝"/>
        <family val="1"/>
        <charset val="128"/>
      </rPr>
      <t xml:space="preserve"> </t>
    </r>
    <r>
      <rPr>
        <sz val="12"/>
        <color indexed="8"/>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6"/>
  </si>
  <si>
    <t>　　　 1、 定款、同施行規則及び関連規定</t>
    <phoneticPr fontId="5"/>
  </si>
  <si>
    <t>　　　 2、 宅地建物取引業法第64条の6に定められた保証協会の研修に</t>
    <phoneticPr fontId="5"/>
  </si>
  <si>
    <t>　　　 　　出席すること</t>
    <phoneticPr fontId="5"/>
  </si>
  <si>
    <t>　　 　3、 支部主催の研修に出席すること</t>
    <phoneticPr fontId="5"/>
  </si>
  <si>
    <t>　　 　4、 重要な役員等の変更により、当本部が必要と認めるときは、</t>
    <phoneticPr fontId="5"/>
  </si>
  <si>
    <t xml:space="preserve">           新入会に準じ再審査を受けること</t>
    <phoneticPr fontId="5"/>
  </si>
  <si>
    <t>フリガナ</t>
    <phoneticPr fontId="5"/>
  </si>
  <si>
    <t>ＴＥＬ</t>
    <phoneticPr fontId="5"/>
  </si>
  <si>
    <t>（ビル名）</t>
    <phoneticPr fontId="5"/>
  </si>
  <si>
    <t>ＦＡＸ</t>
    <phoneticPr fontId="5"/>
  </si>
  <si>
    <t>1.</t>
    <phoneticPr fontId="5"/>
  </si>
  <si>
    <t>いいえ</t>
    <phoneticPr fontId="5"/>
  </si>
  <si>
    <t>2.</t>
    <phoneticPr fontId="5"/>
  </si>
  <si>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5"/>
  </si>
  <si>
    <t>３．建築</t>
    <rPh sb="2" eb="4">
      <t>ケンチク</t>
    </rPh>
    <phoneticPr fontId="5"/>
  </si>
  <si>
    <t>４．開発</t>
    <rPh sb="2" eb="4">
      <t>カイハツ</t>
    </rPh>
    <phoneticPr fontId="5"/>
  </si>
  <si>
    <t>５．総合</t>
    <rPh sb="2" eb="4">
      <t>ソウゴウ</t>
    </rPh>
    <phoneticPr fontId="5"/>
  </si>
  <si>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5"/>
  </si>
  <si>
    <t>担当者</t>
    <rPh sb="0" eb="3">
      <t>タントウシャ</t>
    </rPh>
    <phoneticPr fontId="5"/>
  </si>
  <si>
    <t>-</t>
    <phoneticPr fontId="41"/>
  </si>
  <si>
    <t>－</t>
    <phoneticPr fontId="41"/>
  </si>
  <si>
    <t>共済事業に関する</t>
    <phoneticPr fontId="5"/>
  </si>
  <si>
    <t>告知事項</t>
    <phoneticPr fontId="5"/>
  </si>
  <si>
    <t>（下記注参照）</t>
    <phoneticPr fontId="5"/>
  </si>
  <si>
    <t>はい</t>
    <phoneticPr fontId="41"/>
  </si>
  <si>
    <t>代表者の方は入会申込時において、正常に勤務、もしくは健康な日常生活を</t>
    <rPh sb="0" eb="3">
      <t>ダイヒョウシャ</t>
    </rPh>
    <rPh sb="4" eb="5">
      <t>カタ</t>
    </rPh>
    <rPh sb="6" eb="8">
      <t>ニュウカイ</t>
    </rPh>
    <rPh sb="8" eb="10">
      <t>モウシコミ</t>
    </rPh>
    <rPh sb="10" eb="11">
      <t>ジ</t>
    </rPh>
    <phoneticPr fontId="5"/>
  </si>
  <si>
    <t>営んでいますか。</t>
    <phoneticPr fontId="5"/>
  </si>
  <si>
    <t>代表者の方は入会申込時から過去1年以内に病気やけがにより２週間以上欠</t>
    <rPh sb="0" eb="3">
      <t>ダイヒョウシャ</t>
    </rPh>
    <rPh sb="4" eb="5">
      <t>カタ</t>
    </rPh>
    <rPh sb="6" eb="8">
      <t>ニュウカイ</t>
    </rPh>
    <rPh sb="8" eb="10">
      <t>モウシコミ</t>
    </rPh>
    <rPh sb="10" eb="11">
      <t>ジ</t>
    </rPh>
    <rPh sb="29" eb="31">
      <t>シュウカン</t>
    </rPh>
    <rPh sb="31" eb="33">
      <t>イジョウ</t>
    </rPh>
    <rPh sb="33" eb="34">
      <t>ケツ</t>
    </rPh>
    <phoneticPr fontId="5"/>
  </si>
  <si>
    <t>　 勤したことがありますか。</t>
    <phoneticPr fontId="5"/>
  </si>
  <si>
    <t>１．売買仲介</t>
    <rPh sb="2" eb="4">
      <t>バイバイ</t>
    </rPh>
    <rPh sb="4" eb="6">
      <t>チュウカイ</t>
    </rPh>
    <phoneticPr fontId="5"/>
  </si>
  <si>
    <t>２．賃貸管理</t>
    <rPh sb="2" eb="4">
      <t>チンタイ</t>
    </rPh>
    <rPh sb="4" eb="6">
      <t>カンリ</t>
    </rPh>
    <phoneticPr fontId="5"/>
  </si>
  <si>
    <t>万円</t>
    <rPh sb="0" eb="1">
      <t>マン</t>
    </rPh>
    <rPh sb="1" eb="2">
      <t>エン</t>
    </rPh>
    <phoneticPr fontId="5"/>
  </si>
  <si>
    <t>免許番号</t>
    <rPh sb="0" eb="4">
      <t>メンキョバンゴウ</t>
    </rPh>
    <phoneticPr fontId="32"/>
  </si>
  <si>
    <t>国土交通大臣</t>
    <rPh sb="0" eb="6">
      <t>コクドコウツウダイジン</t>
    </rPh>
    <phoneticPr fontId="32"/>
  </si>
  <si>
    <t>（</t>
    <phoneticPr fontId="32"/>
  </si>
  <si>
    <t>（</t>
    <phoneticPr fontId="32"/>
  </si>
  <si>
    <t>）</t>
    <phoneticPr fontId="32"/>
  </si>
  <si>
    <t>）</t>
    <phoneticPr fontId="32"/>
  </si>
  <si>
    <t>号</t>
    <rPh sb="0" eb="1">
      <t>ゴウ</t>
    </rPh>
    <phoneticPr fontId="32"/>
  </si>
  <si>
    <t>　　　　知事</t>
    <rPh sb="4" eb="6">
      <t>チジ</t>
    </rPh>
    <phoneticPr fontId="32"/>
  </si>
  <si>
    <t>主たる事務所</t>
    <rPh sb="0" eb="1">
      <t>シュ</t>
    </rPh>
    <rPh sb="3" eb="5">
      <t>ジム</t>
    </rPh>
    <rPh sb="5" eb="6">
      <t>ショ</t>
    </rPh>
    <phoneticPr fontId="5"/>
  </si>
  <si>
    <t>東京都</t>
    <rPh sb="0" eb="3">
      <t>トウキョウト</t>
    </rPh>
    <phoneticPr fontId="32"/>
  </si>
  <si>
    <t>統一コード</t>
    <rPh sb="0" eb="2">
      <t>トウイツ</t>
    </rPh>
    <phoneticPr fontId="32"/>
  </si>
  <si>
    <t>生年月日</t>
    <rPh sb="0" eb="4">
      <t>セイネンガッピ</t>
    </rPh>
    <phoneticPr fontId="5"/>
  </si>
  <si>
    <t>電話番号</t>
    <rPh sb="0" eb="4">
      <t>デンワバンゴウ</t>
    </rPh>
    <phoneticPr fontId="5"/>
  </si>
  <si>
    <t>連帯保証人
（代表者）</t>
    <rPh sb="0" eb="5">
      <t>レンタイホショウニン</t>
    </rPh>
    <rPh sb="7" eb="10">
      <t>ダイヒョウシャ</t>
    </rPh>
    <phoneticPr fontId="32"/>
  </si>
  <si>
    <t>連帯保証人
（第三者）</t>
    <rPh sb="0" eb="5">
      <t>レンタイホショウニン</t>
    </rPh>
    <rPh sb="7" eb="10">
      <t>ダイサンシャ</t>
    </rPh>
    <phoneticPr fontId="32"/>
  </si>
  <si>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5"/>
  </si>
  <si>
    <t>商号又は名称（支店名も記載）</t>
  </si>
  <si>
    <t>代表者名</t>
  </si>
  <si>
    <t>免許番号</t>
  </si>
  <si>
    <t>担当者名</t>
  </si>
  <si>
    <t>所在地　〒</t>
  </si>
  <si>
    <t>TEL</t>
  </si>
  <si>
    <t>FAX</t>
  </si>
  <si>
    <t>-</t>
    <phoneticPr fontId="48"/>
  </si>
  <si>
    <t>不動産保証協会東京都本部</t>
    <rPh sb="0" eb="3">
      <t>フドウサン</t>
    </rPh>
    <rPh sb="3" eb="5">
      <t>ホショウ</t>
    </rPh>
    <rPh sb="5" eb="7">
      <t>キョウカイ</t>
    </rPh>
    <rPh sb="7" eb="9">
      <t>トウキョウ</t>
    </rPh>
    <rPh sb="9" eb="10">
      <t>ト</t>
    </rPh>
    <rPh sb="10" eb="12">
      <t>ホンブ</t>
    </rPh>
    <phoneticPr fontId="5"/>
  </si>
  <si>
    <t>　免許年月日</t>
    <rPh sb="1" eb="3">
      <t>メンキョ</t>
    </rPh>
    <rPh sb="3" eb="6">
      <t>ネンガッピ</t>
    </rPh>
    <phoneticPr fontId="5"/>
  </si>
  <si>
    <t>所　在　地</t>
    <rPh sb="0" eb="1">
      <t>ジョ</t>
    </rPh>
    <rPh sb="2" eb="3">
      <t>ザイ</t>
    </rPh>
    <rPh sb="4" eb="5">
      <t>チ</t>
    </rPh>
    <phoneticPr fontId="5"/>
  </si>
  <si>
    <t>・未供託　　　　　　　　　　・自社供託　　　　　　　　・協会換</t>
    <rPh sb="1" eb="2">
      <t>ミ</t>
    </rPh>
    <rPh sb="2" eb="4">
      <t>キョウタク</t>
    </rPh>
    <rPh sb="15" eb="17">
      <t>ジシャ</t>
    </rPh>
    <rPh sb="17" eb="19">
      <t>キョウタク</t>
    </rPh>
    <rPh sb="28" eb="30">
      <t>キョウカイ</t>
    </rPh>
    <rPh sb="30" eb="31">
      <t>カン</t>
    </rPh>
    <phoneticPr fontId="5"/>
  </si>
  <si>
    <t>受付者</t>
    <rPh sb="0" eb="2">
      <t>ウケツケ</t>
    </rPh>
    <rPh sb="2" eb="3">
      <t>シャ</t>
    </rPh>
    <phoneticPr fontId="5"/>
  </si>
  <si>
    <t xml:space="preserve">  年</t>
    <rPh sb="2" eb="3">
      <t>ネン</t>
    </rPh>
    <phoneticPr fontId="5"/>
  </si>
  <si>
    <t>　【入　会　申　込　書】</t>
    <rPh sb="2" eb="3">
      <t>ニュウ</t>
    </rPh>
    <rPh sb="4" eb="5">
      <t>カイ</t>
    </rPh>
    <rPh sb="6" eb="7">
      <t>サル</t>
    </rPh>
    <rPh sb="8" eb="9">
      <t>コ</t>
    </rPh>
    <rPh sb="10" eb="11">
      <t>ショ</t>
    </rPh>
    <phoneticPr fontId="5"/>
  </si>
  <si>
    <t xml:space="preserve">  免許番号</t>
    <rPh sb="2" eb="4">
      <t>メンキョ</t>
    </rPh>
    <rPh sb="4" eb="6">
      <t>バンゴウ</t>
    </rPh>
    <phoneticPr fontId="5"/>
  </si>
  <si>
    <t xml:space="preserve"> </t>
    <phoneticPr fontId="5"/>
  </si>
  <si>
    <t>連絡先(℡)</t>
    <rPh sb="0" eb="3">
      <t>レンラクサキ</t>
    </rPh>
    <phoneticPr fontId="5"/>
  </si>
  <si>
    <t>調査依頼&lt;支部への連絡事項&gt;</t>
    <rPh sb="0" eb="2">
      <t>チョウサ</t>
    </rPh>
    <rPh sb="2" eb="4">
      <t>イライ</t>
    </rPh>
    <rPh sb="5" eb="7">
      <t>シブ</t>
    </rPh>
    <rPh sb="9" eb="11">
      <t>レンラク</t>
    </rPh>
    <rPh sb="11" eb="13">
      <t>ジコウ</t>
    </rPh>
    <phoneticPr fontId="5"/>
  </si>
  <si>
    <t>面談及び手続等連絡先・TEL</t>
    <rPh sb="0" eb="1">
      <t>メン</t>
    </rPh>
    <rPh sb="1" eb="2">
      <t>ダン</t>
    </rPh>
    <rPh sb="2" eb="3">
      <t>オヨ</t>
    </rPh>
    <rPh sb="4" eb="6">
      <t>テツヅ</t>
    </rPh>
    <rPh sb="6" eb="7">
      <t>トウ</t>
    </rPh>
    <rPh sb="7" eb="8">
      <t>レン</t>
    </rPh>
    <rPh sb="8" eb="9">
      <t>ラク</t>
    </rPh>
    <rPh sb="9" eb="10">
      <t>サキ</t>
    </rPh>
    <phoneticPr fontId="5"/>
  </si>
  <si>
    <t>※以下協会記入欄</t>
    <rPh sb="1" eb="3">
      <t>イカ</t>
    </rPh>
    <rPh sb="3" eb="5">
      <t>キョウカイ</t>
    </rPh>
    <rPh sb="5" eb="7">
      <t>キニュウ</t>
    </rPh>
    <rPh sb="7" eb="8">
      <t>ラン</t>
    </rPh>
    <phoneticPr fontId="5"/>
  </si>
  <si>
    <t>　日</t>
    <rPh sb="1" eb="2">
      <t>ヒ</t>
    </rPh>
    <phoneticPr fontId="5"/>
  </si>
  <si>
    <t>-</t>
    <phoneticPr fontId="5"/>
  </si>
  <si>
    <t>所   在   地</t>
    <rPh sb="0" eb="1">
      <t>トコロ</t>
    </rPh>
    <rPh sb="4" eb="5">
      <t>ザイ</t>
    </rPh>
    <rPh sb="8" eb="9">
      <t>チ</t>
    </rPh>
    <phoneticPr fontId="5"/>
  </si>
  <si>
    <t>入会申込に必要な書類</t>
    <rPh sb="0" eb="2">
      <t>ニュウカイ</t>
    </rPh>
    <rPh sb="2" eb="4">
      <t>モウシコ</t>
    </rPh>
    <rPh sb="5" eb="7">
      <t>ヒツヨウ</t>
    </rPh>
    <rPh sb="8" eb="10">
      <t>ショルイ</t>
    </rPh>
    <phoneticPr fontId="5"/>
  </si>
  <si>
    <t>協会指定提出書類</t>
    <rPh sb="0" eb="2">
      <t>キョウカイ</t>
    </rPh>
    <rPh sb="2" eb="4">
      <t>シテイ</t>
    </rPh>
    <rPh sb="4" eb="6">
      <t>テイシュツ</t>
    </rPh>
    <rPh sb="6" eb="8">
      <t>ショルイ</t>
    </rPh>
    <phoneticPr fontId="5"/>
  </si>
  <si>
    <t>自己で用意する書類</t>
    <rPh sb="0" eb="2">
      <t>ジコ</t>
    </rPh>
    <rPh sb="3" eb="5">
      <t>ヨウイ</t>
    </rPh>
    <rPh sb="7" eb="9">
      <t>ショルイ</t>
    </rPh>
    <phoneticPr fontId="5"/>
  </si>
  <si>
    <t>□</t>
    <phoneticPr fontId="5"/>
  </si>
  <si>
    <t>入会申込書</t>
    <rPh sb="0" eb="2">
      <t>ニュウカイ</t>
    </rPh>
    <rPh sb="2" eb="5">
      <t>モウシコミショ</t>
    </rPh>
    <phoneticPr fontId="5"/>
  </si>
  <si>
    <t>免許申請書の写し一式（更新者は更新申請書）</t>
    <rPh sb="0" eb="2">
      <t>メンキョ</t>
    </rPh>
    <rPh sb="2" eb="5">
      <t>シンセイショ</t>
    </rPh>
    <rPh sb="6" eb="7">
      <t>ウツ</t>
    </rPh>
    <rPh sb="8" eb="10">
      <t>イッシキ</t>
    </rPh>
    <phoneticPr fontId="5"/>
  </si>
  <si>
    <t>誓約書</t>
    <rPh sb="0" eb="3">
      <t>セイヤクショ</t>
    </rPh>
    <phoneticPr fontId="5"/>
  </si>
  <si>
    <t>確約書</t>
    <rPh sb="0" eb="2">
      <t>カクヤク</t>
    </rPh>
    <rPh sb="2" eb="3">
      <t>ショ</t>
    </rPh>
    <phoneticPr fontId="5"/>
  </si>
  <si>
    <t>公　　益
社団法人</t>
    <rPh sb="0" eb="1">
      <t>コウ</t>
    </rPh>
    <rPh sb="3" eb="4">
      <t>エキ</t>
    </rPh>
    <rPh sb="5" eb="7">
      <t>シャダン</t>
    </rPh>
    <rPh sb="7" eb="9">
      <t>ホウジン</t>
    </rPh>
    <phoneticPr fontId="5"/>
  </si>
  <si>
    <t>〒102-0093 千代田区平河町1-8-13　全日東京会館</t>
    <phoneticPr fontId="5"/>
  </si>
  <si>
    <r>
      <t>不</t>
    </r>
    <r>
      <rPr>
        <sz val="4"/>
        <rFont val="HG創英角ｺﾞｼｯｸUB"/>
        <family val="3"/>
        <charset val="128"/>
      </rPr>
      <t xml:space="preserve"> </t>
    </r>
    <r>
      <rPr>
        <sz val="12"/>
        <rFont val="HG創英角ｺﾞｼｯｸUB"/>
        <family val="3"/>
        <charset val="128"/>
      </rPr>
      <t>動</t>
    </r>
    <r>
      <rPr>
        <sz val="4"/>
        <rFont val="HG創英角ｺﾞｼｯｸUB"/>
        <family val="3"/>
        <charset val="128"/>
      </rPr>
      <t xml:space="preserve"> </t>
    </r>
    <r>
      <rPr>
        <sz val="12"/>
        <rFont val="HG創英角ｺﾞｼｯｸUB"/>
        <family val="3"/>
        <charset val="128"/>
      </rPr>
      <t>産</t>
    </r>
    <r>
      <rPr>
        <sz val="4"/>
        <rFont val="HG創英角ｺﾞｼｯｸUB"/>
        <family val="3"/>
        <charset val="128"/>
      </rPr>
      <t xml:space="preserve"> </t>
    </r>
    <r>
      <rPr>
        <sz val="12"/>
        <rFont val="HG創英角ｺﾞｼｯｸUB"/>
        <family val="3"/>
        <charset val="128"/>
      </rPr>
      <t>保</t>
    </r>
    <r>
      <rPr>
        <sz val="4"/>
        <rFont val="HG創英角ｺﾞｼｯｸUB"/>
        <family val="3"/>
        <charset val="128"/>
      </rPr>
      <t xml:space="preserve"> </t>
    </r>
    <r>
      <rPr>
        <sz val="12"/>
        <rFont val="HG創英角ｺﾞｼｯｸUB"/>
        <family val="3"/>
        <charset val="128"/>
      </rPr>
      <t>証</t>
    </r>
    <r>
      <rPr>
        <sz val="4"/>
        <rFont val="HG創英角ｺﾞｼｯｸUB"/>
        <family val="3"/>
        <charset val="128"/>
      </rPr>
      <t xml:space="preserve"> </t>
    </r>
    <r>
      <rPr>
        <sz val="12"/>
        <rFont val="HG創英角ｺﾞｼｯｸUB"/>
        <family val="3"/>
        <charset val="128"/>
      </rPr>
      <t>協</t>
    </r>
    <r>
      <rPr>
        <sz val="4"/>
        <rFont val="HG創英角ｺﾞｼｯｸUB"/>
        <family val="3"/>
        <charset val="128"/>
      </rPr>
      <t xml:space="preserve"> </t>
    </r>
    <r>
      <rPr>
        <sz val="12"/>
        <rFont val="HG創英角ｺﾞｼｯｸUB"/>
        <family val="3"/>
        <charset val="128"/>
      </rPr>
      <t>会東京都本部</t>
    </r>
    <rPh sb="0" eb="1">
      <t>フ</t>
    </rPh>
    <rPh sb="2" eb="3">
      <t>ドウ</t>
    </rPh>
    <rPh sb="4" eb="5">
      <t>サン</t>
    </rPh>
    <rPh sb="6" eb="7">
      <t>ホ</t>
    </rPh>
    <rPh sb="8" eb="9">
      <t>アカシ</t>
    </rPh>
    <rPh sb="10" eb="11">
      <t>キョウ</t>
    </rPh>
    <rPh sb="12" eb="13">
      <t>カイ</t>
    </rPh>
    <rPh sb="13" eb="15">
      <t>トウキョウ</t>
    </rPh>
    <rPh sb="15" eb="16">
      <t>ミヤコ</t>
    </rPh>
    <rPh sb="16" eb="18">
      <t>ホンブ</t>
    </rPh>
    <phoneticPr fontId="5"/>
  </si>
  <si>
    <t>　　　　　TEL:03-3261-1010 FAX:03-3261-6609</t>
    <phoneticPr fontId="5"/>
  </si>
  <si>
    <t>右記HPより入力例を確認できます⇒</t>
    <phoneticPr fontId="5"/>
  </si>
  <si>
    <t xml:space="preserve"> http://www.tokyo.zennichi.or.jp/</t>
    <phoneticPr fontId="5"/>
  </si>
  <si>
    <t>②連帯保証人（代表者）の印鑑証明書　原本1通</t>
    <phoneticPr fontId="5"/>
  </si>
  <si>
    <t>Ｔ   Ｅ   Ｌ</t>
    <phoneticPr fontId="5"/>
  </si>
  <si>
    <t>Ｆ   Ａ   Ｘ</t>
    <phoneticPr fontId="5"/>
  </si>
  <si>
    <t>担当者名</t>
    <rPh sb="0" eb="2">
      <t>タントウ</t>
    </rPh>
    <rPh sb="2" eb="3">
      <t>シャ</t>
    </rPh>
    <rPh sb="3" eb="4">
      <t>メイ</t>
    </rPh>
    <phoneticPr fontId="5"/>
  </si>
  <si>
    <t>（　　　　）</t>
    <phoneticPr fontId="5"/>
  </si>
  <si>
    <t>返信先ＦＡＸ番号</t>
    <rPh sb="0" eb="2">
      <t>ヘンシン</t>
    </rPh>
    <rPh sb="2" eb="3">
      <t>サキ</t>
    </rPh>
    <rPh sb="6" eb="8">
      <t>バンゴウ</t>
    </rPh>
    <phoneticPr fontId="54"/>
  </si>
  <si>
    <t>03-3234-3420</t>
    <phoneticPr fontId="54"/>
  </si>
  <si>
    <t>申込年月日</t>
    <rPh sb="0" eb="2">
      <t>モウシコミ</t>
    </rPh>
    <rPh sb="2" eb="5">
      <t>ネンガッピ</t>
    </rPh>
    <phoneticPr fontId="54"/>
  </si>
  <si>
    <t>：</t>
    <phoneticPr fontId="54"/>
  </si>
  <si>
    <t>▼　東日本レインズIP型／ラビーネット加入申込書　▼</t>
    <rPh sb="2" eb="3">
      <t>ヒガシ</t>
    </rPh>
    <rPh sb="3" eb="5">
      <t>ニホン</t>
    </rPh>
    <rPh sb="11" eb="12">
      <t>ガタ</t>
    </rPh>
    <phoneticPr fontId="54"/>
  </si>
  <si>
    <t>　東日本レインズIP型（以下レインズ）、ラビーネット（会員業務支援システム）の諸規程</t>
    <rPh sb="1" eb="4">
      <t>ヒガシニホン</t>
    </rPh>
    <rPh sb="10" eb="11">
      <t>ガタ</t>
    </rPh>
    <rPh sb="27" eb="29">
      <t>カイイン</t>
    </rPh>
    <rPh sb="29" eb="31">
      <t>ギョウム</t>
    </rPh>
    <rPh sb="31" eb="33">
      <t>シエン</t>
    </rPh>
    <phoneticPr fontId="54"/>
  </si>
  <si>
    <t>並びに利用条件を遵守して利用することを確約し加入申込します。</t>
    <phoneticPr fontId="54"/>
  </si>
  <si>
    <t>ご</t>
    <phoneticPr fontId="54"/>
  </si>
  <si>
    <t>注</t>
    <rPh sb="0" eb="1">
      <t>チュウ</t>
    </rPh>
    <phoneticPr fontId="54"/>
  </si>
  <si>
    <t>意</t>
    <rPh sb="0" eb="1">
      <t>イ</t>
    </rPh>
    <phoneticPr fontId="54"/>
  </si>
  <si>
    <t>【申込代理人記入欄】　</t>
  </si>
  <si>
    <t>　　　　　　　　　　　　　　　　　　　　　　</t>
    <phoneticPr fontId="5"/>
  </si>
  <si>
    <t xml:space="preserve">       月　　　　日</t>
    <rPh sb="7" eb="8">
      <t>ツキ</t>
    </rPh>
    <rPh sb="12" eb="13">
      <t>ヒ</t>
    </rPh>
    <phoneticPr fontId="5"/>
  </si>
  <si>
    <t>※</t>
    <phoneticPr fontId="5"/>
  </si>
  <si>
    <t>以下太枠内記入</t>
    <rPh sb="0" eb="2">
      <t>イカ</t>
    </rPh>
    <rPh sb="2" eb="4">
      <t>フトワク</t>
    </rPh>
    <rPh sb="4" eb="5">
      <t>ナイ</t>
    </rPh>
    <rPh sb="5" eb="7">
      <t>キニュウ</t>
    </rPh>
    <phoneticPr fontId="5"/>
  </si>
  <si>
    <t>レインズ･ラビーネット　加入申込書</t>
    <rPh sb="12" eb="14">
      <t>カニュウ</t>
    </rPh>
    <rPh sb="14" eb="17">
      <t>モウシコミショ</t>
    </rPh>
    <phoneticPr fontId="5"/>
  </si>
  <si>
    <t>案内日記入のこと</t>
    <rPh sb="0" eb="2">
      <t>アンナイ</t>
    </rPh>
    <rPh sb="2" eb="3">
      <t>ビ</t>
    </rPh>
    <rPh sb="3" eb="5">
      <t>キニュウ</t>
    </rPh>
    <phoneticPr fontId="5"/>
  </si>
  <si>
    <t>受付日　　　　年　　　　月　　　　日　　</t>
    <phoneticPr fontId="5"/>
  </si>
  <si>
    <t>調査依頼日　　年　　　　月　　　　日　</t>
    <phoneticPr fontId="5"/>
  </si>
  <si>
    <t>連絡先　　　　　 携帯等</t>
    <rPh sb="0" eb="3">
      <t>レンラクサキ</t>
    </rPh>
    <rPh sb="9" eb="11">
      <t>ケイタイ</t>
    </rPh>
    <rPh sb="11" eb="12">
      <t>トウ</t>
    </rPh>
    <phoneticPr fontId="5"/>
  </si>
  <si>
    <t>行政書士　</t>
    <rPh sb="0" eb="2">
      <t>ギョウセイ</t>
    </rPh>
    <rPh sb="2" eb="4">
      <t>ショシ</t>
    </rPh>
    <phoneticPr fontId="5"/>
  </si>
  <si>
    <t>　本会が保有する個人情報は、入会申込書、各種届出書、レインズ加入申込書、ラビーネット加入申込書、入会金その他の入金情報等です。</t>
    <phoneticPr fontId="6"/>
  </si>
  <si>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個人情報です。</t>
    <rPh sb="22" eb="24">
      <t>シリョウ</t>
    </rPh>
    <rPh sb="24" eb="26">
      <t>セイキュウ</t>
    </rPh>
    <rPh sb="26" eb="27">
      <t>シャ</t>
    </rPh>
    <rPh sb="28" eb="29">
      <t>フク</t>
    </rPh>
    <rPh sb="116" eb="117">
      <t>トウ</t>
    </rPh>
    <phoneticPr fontId="5"/>
  </si>
  <si>
    <t>①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主任者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指定流通機構及び「ラビーネット」並びに不動産ジャパンを利用できるよう、当該指定流通機構及びNTTコミュニケーションズ(iFAX取扱事業者)並びに不動産広告サイトの運営委託業者に、会員情報を提供します。</t>
    <rPh sb="66" eb="68">
      <t>ジョウホウ</t>
    </rPh>
    <rPh sb="316" eb="318">
      <t>トリアツカイ</t>
    </rPh>
    <rPh sb="318" eb="320">
      <t>ヨウコウ</t>
    </rPh>
    <phoneticPr fontId="6"/>
  </si>
  <si>
    <t>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①会員名簿の配布及び本会ホームページ上での会員名簿の公開による本会会員及びホームページ閲覧者。
②指定流通機構及び「ラビーネット」」並びに不動産ジャパンを利用できるよう、当該指定流通機構及びNTTコミュニケーションズ(iFAX取扱事業者)並びに不動産広告サイトの運営委託業者及び「ラビーネット」提携業者。
③入会希望事業者情報（商号、代表者氏名、所在地、電話番号、ファックス番号）を、他の同業者団体へ提供することがあります。
④一般消費者に対する無料相談において取得した個人情報を公益社団法人不動産保証協会へ提供することがあります。
⑤本会が会員にとって有用と思われる本会提携先の商品・サービス等を紹介するためのダイレクトメール等の案内を発送するため、本会提携先に会員情報を提供することがあります。</t>
    <rPh sb="253" eb="254">
      <t>オヨ</t>
    </rPh>
    <rPh sb="263" eb="265">
      <t>テイケイ</t>
    </rPh>
    <rPh sb="265" eb="267">
      <t>ギョウシャ</t>
    </rPh>
    <rPh sb="356" eb="358">
      <t>コウエキ</t>
    </rPh>
    <phoneticPr fontId="6"/>
  </si>
  <si>
    <t>　本会の定める「文書管理規程」に基づき、事前・事後の承諾を得ることなく、個人情報を安全かつ完全に削除・消去します。（ただし、電子データ化された会員情報については、厳重な安全管理のもと一定期間保存します。）</t>
    <rPh sb="10" eb="12">
      <t>カンリ</t>
    </rPh>
    <phoneticPr fontId="6"/>
  </si>
  <si>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rPh sb="22" eb="24">
      <t>シリョウ</t>
    </rPh>
    <rPh sb="24" eb="27">
      <t>セイキュウシャ</t>
    </rPh>
    <rPh sb="28" eb="29">
      <t>フク</t>
    </rPh>
    <rPh sb="154" eb="155">
      <t>トウ</t>
    </rPh>
    <phoneticPr fontId="6"/>
  </si>
  <si>
    <t xml:space="preserve">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rPh sb="246" eb="248">
      <t>トリアツカイ</t>
    </rPh>
    <rPh sb="248" eb="250">
      <t>ヨウコウ</t>
    </rPh>
    <rPh sb="250" eb="251">
      <t>トウ</t>
    </rPh>
    <rPh sb="278" eb="280">
      <t>イカ</t>
    </rPh>
    <rPh sb="280" eb="282">
      <t>キサイ</t>
    </rPh>
    <rPh sb="285" eb="287">
      <t>コジン</t>
    </rPh>
    <rPh sb="287" eb="289">
      <t>ジョウホウ</t>
    </rPh>
    <rPh sb="290" eb="291">
      <t>ダイ</t>
    </rPh>
    <rPh sb="291" eb="293">
      <t>サンシャ</t>
    </rPh>
    <rPh sb="295" eb="297">
      <t>テイキョウ</t>
    </rPh>
    <phoneticPr fontId="6"/>
  </si>
  <si>
    <t>　本会の有する個人情報（会員の代表者氏名等の所要項目）は、本会の事業目的を達成するために以下の者に対して提供されます。なお、ご本人からの申出がありましたら、提供は停止します。
①会員名簿の配布及び本会ホームページ上での会員名簿の公開による本会会員及びホームページ閲覧者。
②入会希望事業者情報（商号、代表者名、所在地、電話番号、ファックス番号）を、他の同業者団体へ提供することがあります。
③苦情の解決業務及び弁済業務において取得した個人情報を公益社団法人全日本不動産協会へ提供することがあります。
④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rPh sb="222" eb="224">
      <t>コウエキ</t>
    </rPh>
    <phoneticPr fontId="6"/>
  </si>
  <si>
    <t>　本会の定める「文書管理規程」に基づき、事前・事後の承諾を得ることなく、個人情報を安全かつ完全に削除・消去します。（ただし、電子データ化された会員情報については、厳重な安全管理のもと一定期間保存します。）</t>
    <rPh sb="10" eb="12">
      <t>カンリ</t>
    </rPh>
    <rPh sb="12" eb="14">
      <t>キテイ</t>
    </rPh>
    <phoneticPr fontId="6"/>
  </si>
  <si>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5"/>
  </si>
  <si>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5"/>
  </si>
  <si>
    <t>　一般社団法人全国不動産協会</t>
    <rPh sb="1" eb="3">
      <t>イッパン</t>
    </rPh>
    <rPh sb="3" eb="5">
      <t>シャダン</t>
    </rPh>
    <rPh sb="5" eb="7">
      <t>ホウジン</t>
    </rPh>
    <rPh sb="7" eb="9">
      <t>ゼンコク</t>
    </rPh>
    <rPh sb="9" eb="12">
      <t>フドウサン</t>
    </rPh>
    <rPh sb="12" eb="14">
      <t>キョウカイ</t>
    </rPh>
    <phoneticPr fontId="5"/>
  </si>
  <si>
    <t>一般社団法人　全国不動産協会</t>
    <rPh sb="0" eb="2">
      <t>イッパン</t>
    </rPh>
    <rPh sb="7" eb="9">
      <t>ゼンコク</t>
    </rPh>
    <rPh sb="9" eb="12">
      <t>フドウサン</t>
    </rPh>
    <phoneticPr fontId="5"/>
  </si>
  <si>
    <t xml:space="preserve">  </t>
    <phoneticPr fontId="5"/>
  </si>
  <si>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5"/>
  </si>
  <si>
    <t>本会は、個人情報保護法の趣旨を尊重し、これを担保するために「個人情報保護方針」「個人情報保護規程」「個人情報保護計画」を定め実行します。</t>
    <rPh sb="0" eb="2">
      <t>ホンカイ</t>
    </rPh>
    <rPh sb="4" eb="6">
      <t>コジン</t>
    </rPh>
    <rPh sb="6" eb="8">
      <t>ジョウホウ</t>
    </rPh>
    <rPh sb="8" eb="11">
      <t>ホゴホウ</t>
    </rPh>
    <rPh sb="12" eb="14">
      <t>シュシ</t>
    </rPh>
    <rPh sb="15" eb="17">
      <t>ソンチョウ</t>
    </rPh>
    <rPh sb="22" eb="24">
      <t>タンポ</t>
    </rPh>
    <rPh sb="30" eb="32">
      <t>コジン</t>
    </rPh>
    <rPh sb="32" eb="34">
      <t>ジョウホウ</t>
    </rPh>
    <rPh sb="34" eb="36">
      <t>ホゴ</t>
    </rPh>
    <rPh sb="36" eb="38">
      <t>ホウシン</t>
    </rPh>
    <rPh sb="40" eb="42">
      <t>コジン</t>
    </rPh>
    <rPh sb="42" eb="44">
      <t>ジョウホウ</t>
    </rPh>
    <rPh sb="44" eb="46">
      <t>ホゴ</t>
    </rPh>
    <rPh sb="46" eb="48">
      <t>キテイ</t>
    </rPh>
    <rPh sb="50" eb="52">
      <t>コジン</t>
    </rPh>
    <rPh sb="52" eb="54">
      <t>ジョウホウ</t>
    </rPh>
    <rPh sb="54" eb="56">
      <t>ホゴ</t>
    </rPh>
    <rPh sb="56" eb="58">
      <t>ケイカク</t>
    </rPh>
    <rPh sb="60" eb="61">
      <t>サダ</t>
    </rPh>
    <rPh sb="62" eb="64">
      <t>ジッコウ</t>
    </rPh>
    <phoneticPr fontId="5"/>
  </si>
  <si>
    <t>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0" eb="242">
      <t>キョウサイ</t>
    </rPh>
    <rPh sb="242" eb="244">
      <t>ジギョウ</t>
    </rPh>
    <rPh sb="248" eb="251">
      <t>キョウサイキン</t>
    </rPh>
    <rPh sb="252" eb="254">
      <t>キュウフ</t>
    </rPh>
    <rPh sb="268" eb="270">
      <t>ショブン</t>
    </rPh>
    <rPh sb="271" eb="273">
      <t>シンギ</t>
    </rPh>
    <rPh sb="273" eb="274">
      <t>オヨ</t>
    </rPh>
    <rPh sb="275" eb="277">
      <t>カイイン</t>
    </rPh>
    <rPh sb="281" eb="283">
      <t>ユウヨウ</t>
    </rPh>
    <rPh sb="284" eb="285">
      <t>オモ</t>
    </rPh>
    <rPh sb="288" eb="290">
      <t>ホンカイ</t>
    </rPh>
    <rPh sb="290" eb="292">
      <t>テイケイ</t>
    </rPh>
    <rPh sb="292" eb="293">
      <t>サキ</t>
    </rPh>
    <rPh sb="294" eb="296">
      <t>ショウヒン</t>
    </rPh>
    <rPh sb="301" eb="302">
      <t>ナド</t>
    </rPh>
    <rPh sb="303" eb="305">
      <t>ショウカイ</t>
    </rPh>
    <rPh sb="318" eb="319">
      <t>ナド</t>
    </rPh>
    <rPh sb="320" eb="322">
      <t>アンナイ</t>
    </rPh>
    <rPh sb="323" eb="325">
      <t>ハッソウ</t>
    </rPh>
    <rPh sb="330" eb="332">
      <t>リヨウ</t>
    </rPh>
    <phoneticPr fontId="5"/>
  </si>
  <si>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5"/>
  </si>
  <si>
    <t>本会の有する個人情報（会員の代表者氏名等の所要項目）は、本会の事業目的を達成するために以下の者に対して提供されます。なお、ご本人からの申し出がありましたら、提供は停止します。</t>
    <rPh sb="0" eb="2">
      <t>ホンカイ</t>
    </rPh>
    <rPh sb="3" eb="4">
      <t>ユウ</t>
    </rPh>
    <rPh sb="6" eb="8">
      <t>コジン</t>
    </rPh>
    <rPh sb="8" eb="10">
      <t>ジョウホウ</t>
    </rPh>
    <rPh sb="11" eb="13">
      <t>カイイン</t>
    </rPh>
    <rPh sb="14" eb="17">
      <t>ダイヒョウシャ</t>
    </rPh>
    <rPh sb="17" eb="19">
      <t>シメイ</t>
    </rPh>
    <rPh sb="19" eb="20">
      <t>ナド</t>
    </rPh>
    <rPh sb="21" eb="23">
      <t>ショヨウ</t>
    </rPh>
    <rPh sb="23" eb="25">
      <t>コウモク</t>
    </rPh>
    <rPh sb="28" eb="30">
      <t>ホンカイ</t>
    </rPh>
    <rPh sb="31" eb="33">
      <t>ジギョウ</t>
    </rPh>
    <rPh sb="33" eb="35">
      <t>モクテキ</t>
    </rPh>
    <rPh sb="36" eb="38">
      <t>タッセイ</t>
    </rPh>
    <rPh sb="43" eb="45">
      <t>イカ</t>
    </rPh>
    <rPh sb="46" eb="47">
      <t>モノ</t>
    </rPh>
    <rPh sb="48" eb="49">
      <t>タイ</t>
    </rPh>
    <rPh sb="51" eb="53">
      <t>テイキョウ</t>
    </rPh>
    <rPh sb="62" eb="64">
      <t>ホンニン</t>
    </rPh>
    <rPh sb="67" eb="68">
      <t>モウ</t>
    </rPh>
    <rPh sb="69" eb="70">
      <t>デ</t>
    </rPh>
    <rPh sb="78" eb="80">
      <t>テイキョウ</t>
    </rPh>
    <rPh sb="81" eb="83">
      <t>テイシ</t>
    </rPh>
    <phoneticPr fontId="5"/>
  </si>
  <si>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5"/>
  </si>
  <si>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③一般消費者に対する無料相談において取得した個人情報を公益社団法人全日本不動産協会東京都本部及び公益社団法人不動産保証協会東京都本部へ提供することがあります。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東京都千代田区平河町１－８－１３　　全日東京会館　３Ｆ
　公益社団法人　全日本不動産協会東京都本部
　東京都千代田区平河町１－８－１３　　全日東京会館　３Ｆ　
　公益社団法人　不動産保証協会東京都本部</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phoneticPr fontId="5"/>
  </si>
  <si>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45" eb="47">
      <t>ジョウホウ</t>
    </rPh>
    <rPh sb="48" eb="50">
      <t>ゲンジュウ</t>
    </rPh>
    <rPh sb="51" eb="53">
      <t>カンリ</t>
    </rPh>
    <phoneticPr fontId="5"/>
  </si>
  <si>
    <t>本会が利用目的を達成するため必要な範囲内で個人データを外部委託するときは、個人情報の安全管理に必要な契約を締結し、適切な管理・監督を行います。</t>
    <rPh sb="0" eb="2">
      <t>ホンカイ</t>
    </rPh>
    <rPh sb="3" eb="5">
      <t>リヨウ</t>
    </rPh>
    <rPh sb="5" eb="7">
      <t>モクテキ</t>
    </rPh>
    <rPh sb="8" eb="10">
      <t>タッセイ</t>
    </rPh>
    <rPh sb="14" eb="16">
      <t>ヒツヨウ</t>
    </rPh>
    <rPh sb="17" eb="20">
      <t>ハンイナイ</t>
    </rPh>
    <rPh sb="21" eb="23">
      <t>コジン</t>
    </rPh>
    <rPh sb="27" eb="29">
      <t>ガイブ</t>
    </rPh>
    <rPh sb="29" eb="31">
      <t>イタク</t>
    </rPh>
    <rPh sb="37" eb="39">
      <t>コジン</t>
    </rPh>
    <rPh sb="39" eb="41">
      <t>ジョウホウ</t>
    </rPh>
    <rPh sb="42" eb="44">
      <t>アンゼン</t>
    </rPh>
    <rPh sb="44" eb="46">
      <t>カンリ</t>
    </rPh>
    <rPh sb="47" eb="49">
      <t>ヒツヨウ</t>
    </rPh>
    <rPh sb="50" eb="52">
      <t>ケイヤク</t>
    </rPh>
    <rPh sb="53" eb="55">
      <t>テイケツ</t>
    </rPh>
    <phoneticPr fontId="5"/>
  </si>
  <si>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5"/>
  </si>
  <si>
    <t>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0" eb="2">
      <t>ホンカイ</t>
    </rPh>
    <rPh sb="4" eb="6">
      <t>カイイン</t>
    </rPh>
    <rPh sb="6" eb="7">
      <t>マタ</t>
    </rPh>
    <rPh sb="8" eb="10">
      <t>イッパン</t>
    </rPh>
    <rPh sb="10" eb="13">
      <t>ショウヒシャ</t>
    </rPh>
    <rPh sb="14" eb="15">
      <t>カタ</t>
    </rPh>
    <rPh sb="16" eb="17">
      <t>モウ</t>
    </rPh>
    <rPh sb="18" eb="19">
      <t>デ</t>
    </rPh>
    <rPh sb="24" eb="25">
      <t>モウ</t>
    </rPh>
    <rPh sb="26" eb="27">
      <t>デ</t>
    </rPh>
    <rPh sb="27" eb="28">
      <t>ニン</t>
    </rPh>
    <rPh sb="29" eb="30">
      <t>カン</t>
    </rPh>
    <rPh sb="31" eb="33">
      <t>トウロク</t>
    </rPh>
    <rPh sb="38" eb="40">
      <t>コジン</t>
    </rPh>
    <rPh sb="40" eb="42">
      <t>ジョウホウ</t>
    </rPh>
    <rPh sb="43" eb="45">
      <t>カイジ</t>
    </rPh>
    <phoneticPr fontId="5"/>
  </si>
  <si>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5"/>
  </si>
  <si>
    <t>　　電　話　　０３－３２２２－３８０８</t>
    <rPh sb="2" eb="3">
      <t>デン</t>
    </rPh>
    <rPh sb="4" eb="5">
      <t>ハナシ</t>
    </rPh>
    <phoneticPr fontId="5"/>
  </si>
  <si>
    <t>　　ＦＡＸ　　０３－３２２２－３６４０</t>
    <phoneticPr fontId="5"/>
  </si>
  <si>
    <t>本会の定める「文書取扱規程」に基づき、事前・事後の承諾を得ることなく、個人情報を安全かつ完全に削除・消去します。（ただし、電子データ化された会員情報については、厳重な安全管理のもと一定期間保存します。）</t>
    <rPh sb="0" eb="2">
      <t>ホンカイ</t>
    </rPh>
    <rPh sb="3" eb="4">
      <t>サダ</t>
    </rPh>
    <rPh sb="7" eb="9">
      <t>ブンショ</t>
    </rPh>
    <rPh sb="9" eb="11">
      <t>トリアツカ</t>
    </rPh>
    <rPh sb="11" eb="13">
      <t>キテイ</t>
    </rPh>
    <rPh sb="15" eb="16">
      <t>モト</t>
    </rPh>
    <rPh sb="19" eb="21">
      <t>ジゼン</t>
    </rPh>
    <rPh sb="22" eb="24">
      <t>ジゴ</t>
    </rPh>
    <rPh sb="25" eb="27">
      <t>ショウダク</t>
    </rPh>
    <rPh sb="28" eb="29">
      <t>エ</t>
    </rPh>
    <rPh sb="35" eb="37">
      <t>コジン</t>
    </rPh>
    <rPh sb="37" eb="39">
      <t>ジョウホウ</t>
    </rPh>
    <rPh sb="40" eb="42">
      <t>アンゼン</t>
    </rPh>
    <rPh sb="44" eb="46">
      <t>カンゼン</t>
    </rPh>
    <rPh sb="47" eb="49">
      <t>サクジョ</t>
    </rPh>
    <rPh sb="50" eb="52">
      <t>ショウキョ</t>
    </rPh>
    <rPh sb="61" eb="63">
      <t>デンシ</t>
    </rPh>
    <rPh sb="66" eb="67">
      <t>カ</t>
    </rPh>
    <rPh sb="70" eb="72">
      <t>カイイン</t>
    </rPh>
    <rPh sb="72" eb="74">
      <t>ジョウホウ</t>
    </rPh>
    <rPh sb="80" eb="82">
      <t>ゲンジュウ</t>
    </rPh>
    <rPh sb="83" eb="85">
      <t>アンゼン</t>
    </rPh>
    <rPh sb="85" eb="87">
      <t>カンリ</t>
    </rPh>
    <rPh sb="90" eb="92">
      <t>イッテイ</t>
    </rPh>
    <rPh sb="92" eb="94">
      <t>キカン</t>
    </rPh>
    <rPh sb="94" eb="96">
      <t>ホゾン</t>
    </rPh>
    <phoneticPr fontId="5"/>
  </si>
  <si>
    <t>令和</t>
    <rPh sb="0" eb="2">
      <t>レイワ</t>
    </rPh>
    <phoneticPr fontId="5"/>
  </si>
  <si>
    <t>都本部・新宿・立川</t>
    <rPh sb="0" eb="1">
      <t>ト</t>
    </rPh>
    <rPh sb="1" eb="3">
      <t>ホンブ</t>
    </rPh>
    <rPh sb="4" eb="6">
      <t>シンジュク</t>
    </rPh>
    <rPh sb="7" eb="9">
      <t>タチカワ</t>
    </rPh>
    <phoneticPr fontId="5"/>
  </si>
  <si>
    <t>TRA(　　　　)・日(　　　　)</t>
    <phoneticPr fontId="5"/>
  </si>
  <si>
    <t>令和</t>
    <rPh sb="0" eb="2">
      <t>レイワ</t>
    </rPh>
    <phoneticPr fontId="6"/>
  </si>
  <si>
    <t>　　  ２．納付期限：　　　　　年　　　　月　　　　日</t>
    <rPh sb="6" eb="8">
      <t>ノウフ</t>
    </rPh>
    <rPh sb="8" eb="10">
      <t>キゲン</t>
    </rPh>
    <rPh sb="16" eb="17">
      <t>ネン</t>
    </rPh>
    <rPh sb="21" eb="22">
      <t>ガツ</t>
    </rPh>
    <rPh sb="26" eb="27">
      <t>ニチ</t>
    </rPh>
    <phoneticPr fontId="6"/>
  </si>
  <si>
    <t>審査予定日　　年　　　　月　　　　日　　</t>
    <rPh sb="0" eb="2">
      <t>シンサ</t>
    </rPh>
    <rPh sb="2" eb="5">
      <t>ヨテイビ</t>
    </rPh>
    <phoneticPr fontId="5"/>
  </si>
  <si>
    <t>案内日</t>
    <rPh sb="0" eb="2">
      <t>アンナイ</t>
    </rPh>
    <rPh sb="2" eb="3">
      <t>ビ</t>
    </rPh>
    <phoneticPr fontId="5"/>
  </si>
  <si>
    <t>日</t>
    <rPh sb="0" eb="1">
      <t>ニチ</t>
    </rPh>
    <phoneticPr fontId="40"/>
  </si>
  <si>
    <t>月</t>
    <rPh sb="0" eb="1">
      <t>ガツ</t>
    </rPh>
    <phoneticPr fontId="40"/>
  </si>
  <si>
    <t>年</t>
    <rPh sb="0" eb="1">
      <t>ネン</t>
    </rPh>
    <phoneticPr fontId="40"/>
  </si>
  <si>
    <t>日</t>
    <rPh sb="0" eb="1">
      <t>ニチ</t>
    </rPh>
    <phoneticPr fontId="53"/>
  </si>
  <si>
    <t>月</t>
    <rPh sb="0" eb="1">
      <t>ゲツ</t>
    </rPh>
    <phoneticPr fontId="53"/>
  </si>
  <si>
    <t>年</t>
    <rPh sb="0" eb="1">
      <t>ネン</t>
    </rPh>
    <phoneticPr fontId="53"/>
  </si>
  <si>
    <t>日</t>
    <rPh sb="0" eb="1">
      <t>ニチ</t>
    </rPh>
    <phoneticPr fontId="41"/>
  </si>
  <si>
    <t>月</t>
    <rPh sb="0" eb="1">
      <t>ガツ</t>
    </rPh>
    <phoneticPr fontId="41"/>
  </si>
  <si>
    <t>年</t>
    <rPh sb="0" eb="1">
      <t>ネン</t>
    </rPh>
    <phoneticPr fontId="41"/>
  </si>
  <si>
    <t>年</t>
    <rPh sb="0" eb="1">
      <t>ネン</t>
    </rPh>
    <phoneticPr fontId="36"/>
  </si>
  <si>
    <t>月</t>
    <rPh sb="0" eb="1">
      <t>ゲツ</t>
    </rPh>
    <phoneticPr fontId="36"/>
  </si>
  <si>
    <t>日</t>
    <rPh sb="0" eb="1">
      <t>ニチ</t>
    </rPh>
    <phoneticPr fontId="36"/>
  </si>
  <si>
    <t>年</t>
  </si>
  <si>
    <t>写真・取引士証の表・裏写し</t>
    <rPh sb="0" eb="2">
      <t>シャシン</t>
    </rPh>
    <rPh sb="3" eb="5">
      <t>トリヒキ</t>
    </rPh>
    <rPh sb="5" eb="6">
      <t>シ</t>
    </rPh>
    <rPh sb="6" eb="7">
      <t>ショウ</t>
    </rPh>
    <rPh sb="8" eb="9">
      <t>オモテ</t>
    </rPh>
    <rPh sb="10" eb="11">
      <t>ウラ</t>
    </rPh>
    <rPh sb="11" eb="12">
      <t>ウツ</t>
    </rPh>
    <phoneticPr fontId="5"/>
  </si>
  <si>
    <t>公益社団法人 全日本不動産協会
個人情報のお取り扱いについて</t>
    <rPh sb="0" eb="2">
      <t>コウエキ</t>
    </rPh>
    <rPh sb="2" eb="4">
      <t>シャダン</t>
    </rPh>
    <rPh sb="4" eb="6">
      <t>ホウジン</t>
    </rPh>
    <rPh sb="7" eb="10">
      <t>ゼンニホン</t>
    </rPh>
    <rPh sb="10" eb="13">
      <t>フドウサン</t>
    </rPh>
    <rPh sb="13" eb="15">
      <t>キョウカイ</t>
    </rPh>
    <rPh sb="16" eb="18">
      <t>コジン</t>
    </rPh>
    <rPh sb="18" eb="20">
      <t>ジョウホウ</t>
    </rPh>
    <rPh sb="22" eb="23">
      <t>ト</t>
    </rPh>
    <rPh sb="24" eb="25">
      <t>アツカ</t>
    </rPh>
    <phoneticPr fontId="5"/>
  </si>
  <si>
    <t>公益社団法人 不動産保証協会
個人情報のお取り扱いについて</t>
    <rPh sb="0" eb="2">
      <t>コウエキ</t>
    </rPh>
    <rPh sb="2" eb="4">
      <t>シャダン</t>
    </rPh>
    <rPh sb="4" eb="6">
      <t>ホウジン</t>
    </rPh>
    <rPh sb="7" eb="10">
      <t>フドウサン</t>
    </rPh>
    <rPh sb="10" eb="12">
      <t>ホショウ</t>
    </rPh>
    <rPh sb="12" eb="14">
      <t>キョウカイ</t>
    </rPh>
    <rPh sb="15" eb="17">
      <t>コジン</t>
    </rPh>
    <rPh sb="17" eb="19">
      <t>ジョウホウ</t>
    </rPh>
    <rPh sb="21" eb="22">
      <t>ト</t>
    </rPh>
    <rPh sb="23" eb="24">
      <t>アツカ</t>
    </rPh>
    <phoneticPr fontId="5"/>
  </si>
  <si>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8">
      <t>モウシコミショ</t>
    </rPh>
    <phoneticPr fontId="5"/>
  </si>
  <si>
    <t>連帯保証人届出書（法人の場合）</t>
    <phoneticPr fontId="5"/>
  </si>
  <si>
    <t>弁済業務保証金分担金納付書</t>
    <phoneticPr fontId="5"/>
  </si>
  <si>
    <t>【既供託業者のみ】
①宅建免許写し
②供託書（1,000万分）の写し</t>
    <rPh sb="1" eb="2">
      <t>キ</t>
    </rPh>
    <rPh sb="2" eb="4">
      <t>キョウタク</t>
    </rPh>
    <rPh sb="4" eb="6">
      <t>ギョウシャ</t>
    </rPh>
    <rPh sb="11" eb="13">
      <t>タッケン</t>
    </rPh>
    <rPh sb="13" eb="15">
      <t>メンキョ</t>
    </rPh>
    <rPh sb="15" eb="16">
      <t>ウツ</t>
    </rPh>
    <rPh sb="19" eb="21">
      <t>キョウタク</t>
    </rPh>
    <rPh sb="21" eb="22">
      <t>ショ</t>
    </rPh>
    <rPh sb="28" eb="29">
      <t>マン</t>
    </rPh>
    <rPh sb="29" eb="30">
      <t>ブン</t>
    </rPh>
    <rPh sb="32" eb="33">
      <t>ウツ</t>
    </rPh>
    <phoneticPr fontId="5"/>
  </si>
  <si>
    <t>【法人申請者】
①法人印鑑証明書　原本1通</t>
    <phoneticPr fontId="5"/>
  </si>
  <si>
    <t>【個人申請者】個人印鑑証明書　原本1通</t>
    <phoneticPr fontId="5"/>
  </si>
  <si>
    <t>他協会社員の場合は
『弁済業務保証金分担金納付書』写し
（供託書写し添付）</t>
    <rPh sb="11" eb="13">
      <t>ベンサイ</t>
    </rPh>
    <rPh sb="13" eb="15">
      <t>ギョウム</t>
    </rPh>
    <rPh sb="15" eb="17">
      <t>ホショウ</t>
    </rPh>
    <rPh sb="17" eb="18">
      <t>キン</t>
    </rPh>
    <rPh sb="18" eb="21">
      <t>ブンタンキン</t>
    </rPh>
    <rPh sb="21" eb="24">
      <t>ノウフショ</t>
    </rPh>
    <phoneticPr fontId="5"/>
  </si>
  <si>
    <t>既に免許番号が下りている場合は通知はがきの写し</t>
    <rPh sb="0" eb="1">
      <t>スデ</t>
    </rPh>
    <rPh sb="2" eb="4">
      <t>メンキョ</t>
    </rPh>
    <rPh sb="4" eb="6">
      <t>バンゴウ</t>
    </rPh>
    <rPh sb="7" eb="8">
      <t>オ</t>
    </rPh>
    <rPh sb="12" eb="14">
      <t>バアイ</t>
    </rPh>
    <rPh sb="15" eb="17">
      <t>ツウチ</t>
    </rPh>
    <rPh sb="21" eb="22">
      <t>ウツ</t>
    </rPh>
    <phoneticPr fontId="5"/>
  </si>
  <si>
    <t>11</t>
    <phoneticPr fontId="5"/>
  </si>
  <si>
    <t>◆</t>
    <phoneticPr fontId="5"/>
  </si>
  <si>
    <t>事務所地図（都庁申請書で代用）</t>
    <rPh sb="0" eb="2">
      <t>ジム</t>
    </rPh>
    <rPh sb="2" eb="3">
      <t>ショ</t>
    </rPh>
    <rPh sb="3" eb="5">
      <t>チズ</t>
    </rPh>
    <rPh sb="6" eb="8">
      <t>トチョウ</t>
    </rPh>
    <rPh sb="8" eb="11">
      <t>シンセイショ</t>
    </rPh>
    <rPh sb="12" eb="14">
      <t>ダイヨウ</t>
    </rPh>
    <phoneticPr fontId="5"/>
  </si>
  <si>
    <t>履歴書（都庁申請書で代用）</t>
    <rPh sb="0" eb="3">
      <t>リレキショ</t>
    </rPh>
    <rPh sb="4" eb="6">
      <t>トチョウ</t>
    </rPh>
    <rPh sb="6" eb="9">
      <t>シンセイショ</t>
    </rPh>
    <rPh sb="10" eb="12">
      <t>ダイヨウ</t>
    </rPh>
    <phoneticPr fontId="5"/>
  </si>
  <si>
    <t>写真</t>
    <rPh sb="0" eb="2">
      <t>シャシン</t>
    </rPh>
    <phoneticPr fontId="6"/>
  </si>
  <si>
    <t>政令使用人</t>
    <rPh sb="0" eb="2">
      <t>セイレイ</t>
    </rPh>
    <rPh sb="2" eb="4">
      <t>シヨウ</t>
    </rPh>
    <rPh sb="4" eb="5">
      <t>ニン</t>
    </rPh>
    <phoneticPr fontId="5"/>
  </si>
  <si>
    <t>　氏名</t>
    <rPh sb="1" eb="3">
      <t>シメイ</t>
    </rPh>
    <phoneticPr fontId="5"/>
  </si>
  <si>
    <t>専任宅地建物取引士</t>
    <rPh sb="0" eb="2">
      <t>センニン</t>
    </rPh>
    <rPh sb="2" eb="4">
      <t>タクチ</t>
    </rPh>
    <rPh sb="4" eb="6">
      <t>タテモノ</t>
    </rPh>
    <rPh sb="6" eb="8">
      <t>トリヒキ</t>
    </rPh>
    <rPh sb="8" eb="9">
      <t>シ</t>
    </rPh>
    <phoneticPr fontId="5"/>
  </si>
  <si>
    <t>宅地建物取引士証（表）</t>
    <rPh sb="0" eb="2">
      <t>タクチ</t>
    </rPh>
    <rPh sb="2" eb="4">
      <t>タテモノ</t>
    </rPh>
    <rPh sb="4" eb="6">
      <t>トリヒキ</t>
    </rPh>
    <rPh sb="6" eb="7">
      <t>シ</t>
    </rPh>
    <rPh sb="7" eb="8">
      <t>ショウ</t>
    </rPh>
    <rPh sb="9" eb="10">
      <t>オモテ</t>
    </rPh>
    <phoneticPr fontId="5"/>
  </si>
  <si>
    <t>用紙が足りない場合は、コピーしてください。</t>
    <rPh sb="0" eb="2">
      <t>ヨウシ</t>
    </rPh>
    <rPh sb="3" eb="4">
      <t>タ</t>
    </rPh>
    <rPh sb="7" eb="9">
      <t>バアイ</t>
    </rPh>
    <phoneticPr fontId="5"/>
  </si>
  <si>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東京都千代田区紀尾井町３－３０　全日会館４Ｆ　　　東京都千代田区紀尾井町３番３０号　全日会館
　　　公益社団法人　不動産保証協会　　　　　　　　　　　一般社団法人　全国不動産協会</t>
    <rPh sb="5" eb="7">
      <t>コウエキ</t>
    </rPh>
    <rPh sb="19" eb="25">
      <t>イッパンシャダンホウジン</t>
    </rPh>
    <rPh sb="25" eb="27">
      <t>ゼンコク</t>
    </rPh>
    <rPh sb="27" eb="30">
      <t>フドウサン</t>
    </rPh>
    <rPh sb="30" eb="32">
      <t>キョウカイ</t>
    </rPh>
    <rPh sb="287" eb="289">
      <t>コウエキ</t>
    </rPh>
    <phoneticPr fontId="6"/>
  </si>
  <si>
    <t>　本会は、公益社団法人全日本不動産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全日会館４Ｆ　　　東京都千代田区紀尾井町３番３０号　全日会館
　　　公益社団法人　全日本不動産協会　　　　　　　　　　一般社団法人　全国不動産協会</t>
    <rPh sb="5" eb="7">
      <t>コウエキ</t>
    </rPh>
    <rPh sb="20" eb="26">
      <t>イッパンシャダンホウジン</t>
    </rPh>
    <rPh sb="26" eb="28">
      <t>ゼンコク</t>
    </rPh>
    <rPh sb="28" eb="31">
      <t>フドウサン</t>
    </rPh>
    <rPh sb="31" eb="33">
      <t>キョウカイ</t>
    </rPh>
    <rPh sb="295" eb="298">
      <t>ゼンニホン</t>
    </rPh>
    <rPh sb="298" eb="301">
      <t>フドウサン</t>
    </rPh>
    <rPh sb="301" eb="303">
      <t>キョウカイ</t>
    </rPh>
    <phoneticPr fontId="6"/>
  </si>
  <si>
    <t>宅地建物取引士証（裏）</t>
    <rPh sb="0" eb="2">
      <t>タクチ</t>
    </rPh>
    <rPh sb="2" eb="4">
      <t>タテモノ</t>
    </rPh>
    <rPh sb="4" eb="6">
      <t>トリヒキ</t>
    </rPh>
    <rPh sb="6" eb="7">
      <t>シ</t>
    </rPh>
    <rPh sb="7" eb="8">
      <t>ショウ</t>
    </rPh>
    <rPh sb="9" eb="10">
      <t>ウラ</t>
    </rPh>
    <phoneticPr fontId="5"/>
  </si>
  <si>
    <t>極度額</t>
    <rPh sb="0" eb="2">
      <t>キョクド</t>
    </rPh>
    <rPh sb="2" eb="3">
      <t>ガク</t>
    </rPh>
    <phoneticPr fontId="5"/>
  </si>
  <si>
    <t>　　　　　　　　　　　　　　　　　円</t>
    <rPh sb="17" eb="18">
      <t>エン</t>
    </rPh>
    <phoneticPr fontId="32"/>
  </si>
  <si>
    <t>入会日</t>
    <rPh sb="0" eb="2">
      <t>ニュウカイ</t>
    </rPh>
    <rPh sb="2" eb="3">
      <t>ビ</t>
    </rPh>
    <phoneticPr fontId="32"/>
  </si>
  <si>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32"/>
  </si>
  <si>
    <t>　ことを表明します。</t>
    <rPh sb="4" eb="6">
      <t>ヒョウメイ</t>
    </rPh>
    <phoneticPr fontId="32"/>
  </si>
  <si>
    <t>　　　　　　 年　　　月　　　日</t>
    <rPh sb="7" eb="8">
      <t>ネン</t>
    </rPh>
    <rPh sb="11" eb="12">
      <t>ツキ</t>
    </rPh>
    <rPh sb="15" eb="16">
      <t>ニチ</t>
    </rPh>
    <phoneticPr fontId="5"/>
  </si>
  <si>
    <t>連帯保証人とともに下記に連署の上ここにお届けいたします。</t>
    <rPh sb="0" eb="5">
      <t>レンタイホショウニン</t>
    </rPh>
    <rPh sb="9" eb="11">
      <t>カキ</t>
    </rPh>
    <rPh sb="12" eb="14">
      <t>レンショ</t>
    </rPh>
    <rPh sb="15" eb="16">
      <t>ウエ</t>
    </rPh>
    <rPh sb="20" eb="21">
      <t>トド</t>
    </rPh>
    <phoneticPr fontId="5"/>
  </si>
  <si>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5"/>
  </si>
  <si>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32"/>
  </si>
  <si>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32"/>
  </si>
  <si>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5"/>
  </si>
  <si>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5"/>
  </si>
  <si>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5"/>
  </si>
  <si>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5"/>
  </si>
  <si>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32"/>
  </si>
  <si>
    <t>　誓約します。</t>
    <phoneticPr fontId="32"/>
  </si>
  <si>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32"/>
  </si>
  <si>
    <t>　場合、入会日より退会に伴う公告に定める認証申出の期限までとし、その期間内に</t>
    <rPh sb="34" eb="37">
      <t>ニンショウモウ</t>
    </rPh>
    <rPh sb="37" eb="38">
      <t>デモウシデサイケン</t>
    </rPh>
    <phoneticPr fontId="32"/>
  </si>
  <si>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32"/>
  </si>
  <si>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32"/>
  </si>
  <si>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32"/>
  </si>
  <si>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32"/>
  </si>
  <si>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32"/>
  </si>
  <si>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32"/>
  </si>
  <si>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32"/>
  </si>
  <si>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5"/>
  </si>
  <si>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32"/>
  </si>
  <si>
    <t>　による還付充当金の納付を連帯して保証します。</t>
    <rPh sb="4" eb="9">
      <t>カンプジュウトウキン</t>
    </rPh>
    <rPh sb="10" eb="12">
      <t>ノウフ</t>
    </rPh>
    <rPh sb="13" eb="15">
      <t>レンタイ</t>
    </rPh>
    <rPh sb="17" eb="19">
      <t>ホショウ</t>
    </rPh>
    <phoneticPr fontId="32"/>
  </si>
  <si>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5"/>
  </si>
  <si>
    <t>　還付充当金を貴協会に納付することを上記の宅地建物取引業者と連帯して保証します。</t>
    <phoneticPr fontId="32"/>
  </si>
  <si>
    <t>　取引の相手方等に弁済業務保証金が還付された場合は、その還付額と同額の</t>
    <phoneticPr fontId="5"/>
  </si>
  <si>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5"/>
  </si>
  <si>
    <t>・</t>
    <phoneticPr fontId="61"/>
  </si>
  <si>
    <t>このお申込でレインズのIDとラビーネットのIDの二つのIDが発行されます。</t>
    <phoneticPr fontId="61"/>
  </si>
  <si>
    <t>レインズは（公財）東日本不動産流通機構が運営するコンピュータシステムです。このシステムを利用し物件情報を登録することで宅建業法34条2項の指定流通機構への登録義務を果たすことができます。</t>
    <rPh sb="44" eb="46">
      <t>リヨウ</t>
    </rPh>
    <rPh sb="47" eb="49">
      <t>ブッケン</t>
    </rPh>
    <rPh sb="49" eb="51">
      <t>ジョウホウ</t>
    </rPh>
    <rPh sb="52" eb="54">
      <t>トウロク</t>
    </rPh>
    <phoneticPr fontId="61"/>
  </si>
  <si>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rPh sb="15" eb="17">
      <t>カイイン</t>
    </rPh>
    <rPh sb="17" eb="19">
      <t>シエン</t>
    </rPh>
    <rPh sb="32" eb="33">
      <t>サン</t>
    </rPh>
    <rPh sb="47" eb="49">
      <t>カイイン</t>
    </rPh>
    <rPh sb="49" eb="51">
      <t>センヨウ</t>
    </rPh>
    <rPh sb="51" eb="53">
      <t>ギョウム</t>
    </rPh>
    <rPh sb="53" eb="55">
      <t>シエン</t>
    </rPh>
    <rPh sb="66" eb="68">
      <t>ブッケン</t>
    </rPh>
    <rPh sb="68" eb="70">
      <t>シュッコウ</t>
    </rPh>
    <rPh sb="80" eb="82">
      <t>トウロク</t>
    </rPh>
    <rPh sb="83" eb="85">
      <t>ケンサク</t>
    </rPh>
    <rPh sb="107" eb="110">
      <t>フドウサン</t>
    </rPh>
    <phoneticPr fontId="61"/>
  </si>
  <si>
    <r>
      <rPr>
        <sz val="9"/>
        <color indexed="8"/>
        <rFont val="メイリオ"/>
        <family val="3"/>
        <charset val="128"/>
      </rPr>
      <t>各サイトを利用する前に必ず運営規程や利用規約・ガイドライン、マニュアル等をご一読下さい。
また、利用に際しましては各法令を遵守して下さい。</t>
    </r>
    <r>
      <rPr>
        <sz val="10"/>
        <color indexed="8"/>
        <rFont val="メイリオ"/>
        <family val="3"/>
        <charset val="128"/>
      </rPr>
      <t xml:space="preserve">
</t>
    </r>
    <r>
      <rPr>
        <b/>
        <u/>
        <sz val="12"/>
        <color indexed="8"/>
        <rFont val="メイリオ"/>
        <family val="3"/>
        <charset val="128"/>
      </rPr>
      <t xml:space="preserve">規約やマニュアル等は各サイトに掲載しております。
</t>
    </r>
    <r>
      <rPr>
        <sz val="9"/>
        <color indexed="8"/>
        <rFont val="メイリオ"/>
        <family val="3"/>
        <charset val="128"/>
      </rPr>
      <t>（ラビーネットの運営規程は「新規お申し込みの方」ページに設置しております）</t>
    </r>
    <r>
      <rPr>
        <sz val="10"/>
        <color indexed="8"/>
        <rFont val="メイリオ"/>
        <family val="3"/>
        <charset val="128"/>
      </rPr>
      <t xml:space="preserve">
</t>
    </r>
    <rPh sb="40" eb="41">
      <t>クダ</t>
    </rPh>
    <rPh sb="65" eb="66">
      <t>クダ</t>
    </rPh>
    <rPh sb="109" eb="111">
      <t>シンキ</t>
    </rPh>
    <rPh sb="117" eb="118">
      <t>カタ</t>
    </rPh>
    <phoneticPr fontId="61"/>
  </si>
  <si>
    <t>ラビーネットには一部有料のコンテンツがございますのでご利用時にはご注意下さい（料金はコンテンツ提供会社からのご請求となります）。</t>
    <rPh sb="8" eb="10">
      <t>イチブ</t>
    </rPh>
    <rPh sb="35" eb="36">
      <t>クダ</t>
    </rPh>
    <rPh sb="39" eb="41">
      <t>リョウキン</t>
    </rPh>
    <rPh sb="47" eb="49">
      <t>テイキョウ</t>
    </rPh>
    <rPh sb="49" eb="51">
      <t>カイシャ</t>
    </rPh>
    <rPh sb="55" eb="57">
      <t>セイキュウ</t>
    </rPh>
    <phoneticPr fontId="61"/>
  </si>
  <si>
    <t xml:space="preserve">レインズは一定以上のアクセスを行うと利用料が発生致します。レインズ利用料のご請求は「SMBCファイナンスサービス（株）」を通じての請求となります。課金対象項目やお支払方法等、詳しくは東日本レインズIP型ホームページを御覧下さい。
</t>
    <rPh sb="61" eb="62">
      <t>ツウ</t>
    </rPh>
    <rPh sb="65" eb="67">
      <t>セイキュウ</t>
    </rPh>
    <rPh sb="110" eb="111">
      <t>クダ</t>
    </rPh>
    <phoneticPr fontId="61"/>
  </si>
  <si>
    <t>各システムのIDは供託日以降（新入会員のみ。既会員は随時）、当協会へ登録の御社FAX番号へご通知致します。初期のパスワードは当センターで自動設定致します。希望するパスワードへ変更したい場合は一度ログイン後に各自で変更をお願い致します。</t>
    <rPh sb="12" eb="14">
      <t>イコウ</t>
    </rPh>
    <rPh sb="15" eb="16">
      <t>シン</t>
    </rPh>
    <rPh sb="17" eb="19">
      <t>カイイン</t>
    </rPh>
    <rPh sb="22" eb="23">
      <t>キ</t>
    </rPh>
    <rPh sb="23" eb="25">
      <t>カイイン</t>
    </rPh>
    <rPh sb="26" eb="28">
      <t>ズイジ</t>
    </rPh>
    <rPh sb="30" eb="31">
      <t>トウ</t>
    </rPh>
    <rPh sb="48" eb="49">
      <t>イタ</t>
    </rPh>
    <rPh sb="53" eb="55">
      <t>ショキ</t>
    </rPh>
    <rPh sb="70" eb="72">
      <t>セッテイ</t>
    </rPh>
    <rPh sb="72" eb="73">
      <t>イタ</t>
    </rPh>
    <rPh sb="77" eb="79">
      <t>キボウ</t>
    </rPh>
    <rPh sb="87" eb="89">
      <t>ヘンコウ</t>
    </rPh>
    <rPh sb="92" eb="94">
      <t>バアイ</t>
    </rPh>
    <rPh sb="95" eb="97">
      <t>イチド</t>
    </rPh>
    <rPh sb="103" eb="105">
      <t>カクジ</t>
    </rPh>
    <rPh sb="110" eb="111">
      <t>ネガ</t>
    </rPh>
    <rPh sb="112" eb="113">
      <t>イタ</t>
    </rPh>
    <phoneticPr fontId="61"/>
  </si>
  <si>
    <r>
      <t>◆お申込みありがとうございました。</t>
    </r>
    <r>
      <rPr>
        <sz val="11"/>
        <color indexed="9"/>
        <rFont val="メイリオ"/>
        <family val="3"/>
        <charset val="128"/>
      </rPr>
      <t>◎◎</t>
    </r>
    <phoneticPr fontId="61"/>
  </si>
  <si>
    <t>全日本不動産関東流通センター</t>
    <rPh sb="0" eb="3">
      <t>ゼンニホン</t>
    </rPh>
    <rPh sb="3" eb="6">
      <t>フドウサン</t>
    </rPh>
    <rPh sb="6" eb="10">
      <t>カントウリュウツウ</t>
    </rPh>
    <phoneticPr fontId="61"/>
  </si>
  <si>
    <t>電話</t>
    <phoneticPr fontId="61"/>
  </si>
  <si>
    <t>03-3263-4484</t>
    <phoneticPr fontId="61"/>
  </si>
  <si>
    <t>※免許申請受付直後からお申込みいただけます。
※公的証明書は発行日から３ヶ月以内のものをご提出下さい。
※日付・印鑑等の記入、押印漏れにご注意下さい。
※従たる事務所がある場合は、別途書類が必要になります。
※入会が承認されない場合は申込書類一式は返却いたしますが、その理由はお知らせ
　できませんので予めご了承下さい。</t>
    <rPh sb="5" eb="7">
      <t>ウケツケ</t>
    </rPh>
    <rPh sb="124" eb="126">
      <t>ヘンキャク</t>
    </rPh>
    <phoneticPr fontId="5"/>
  </si>
  <si>
    <t>〒１０２－００９３　東京都千代田区紀尾井町3-30 全日会館</t>
    <rPh sb="10" eb="13">
      <t>トウキョウト</t>
    </rPh>
    <rPh sb="13" eb="17">
      <t>チヨダク</t>
    </rPh>
    <rPh sb="17" eb="21">
      <t>キオイチョウ</t>
    </rPh>
    <rPh sb="26" eb="28">
      <t>ゼンニチ</t>
    </rPh>
    <rPh sb="28" eb="30">
      <t>カイカン</t>
    </rPh>
    <phoneticPr fontId="61"/>
  </si>
  <si>
    <t>別記</t>
    <rPh sb="0" eb="2">
      <t>ベッキ</t>
    </rPh>
    <phoneticPr fontId="5"/>
  </si>
  <si>
    <t>（Ａ ４）</t>
    <phoneticPr fontId="5"/>
  </si>
  <si>
    <t>様式第一号(第一条関係)</t>
    <rPh sb="0" eb="2">
      <t>ヨウシキ</t>
    </rPh>
    <rPh sb="2" eb="4">
      <t>ダイイチゴ</t>
    </rPh>
    <rPh sb="4" eb="5">
      <t>ゴウ</t>
    </rPh>
    <rPh sb="6" eb="9">
      <t>ダイイチジョウ</t>
    </rPh>
    <rPh sb="9" eb="11">
      <t>カンケイ</t>
    </rPh>
    <phoneticPr fontId="5"/>
  </si>
  <si>
    <t>1</t>
    <phoneticPr fontId="5"/>
  </si>
  <si>
    <t>0</t>
    <phoneticPr fontId="5"/>
  </si>
  <si>
    <t>免  許  申  請  書</t>
    <rPh sb="0" eb="4">
      <t>メンキョ</t>
    </rPh>
    <rPh sb="6" eb="13">
      <t>シンセイショ</t>
    </rPh>
    <phoneticPr fontId="5"/>
  </si>
  <si>
    <t>(第一面)</t>
    <rPh sb="1" eb="4">
      <t>ダイイチメン</t>
    </rPh>
    <phoneticPr fontId="5"/>
  </si>
  <si>
    <t>宅地建物取引業法第４条第１項の規定により、同法第３条第１項の免許を申請します。</t>
    <rPh sb="0" eb="2">
      <t>タクチ</t>
    </rPh>
    <rPh sb="2" eb="4">
      <t>タテモノ</t>
    </rPh>
    <rPh sb="4" eb="6">
      <t>トリヒキ</t>
    </rPh>
    <rPh sb="6" eb="7">
      <t>ギョウ</t>
    </rPh>
    <rPh sb="7" eb="8">
      <t>ホウリツ</t>
    </rPh>
    <rPh sb="8" eb="9">
      <t>ダイ</t>
    </rPh>
    <rPh sb="10" eb="11">
      <t>ジョウ</t>
    </rPh>
    <rPh sb="11" eb="12">
      <t>ダイ</t>
    </rPh>
    <rPh sb="13" eb="14">
      <t>コウ</t>
    </rPh>
    <rPh sb="15" eb="17">
      <t>キテイ</t>
    </rPh>
    <rPh sb="21" eb="22">
      <t>ドウホウ</t>
    </rPh>
    <rPh sb="22" eb="23">
      <t>ホウリツ</t>
    </rPh>
    <rPh sb="23" eb="24">
      <t>ダイ</t>
    </rPh>
    <rPh sb="25" eb="26">
      <t>ジョウ</t>
    </rPh>
    <rPh sb="26" eb="27">
      <t>ダイ</t>
    </rPh>
    <rPh sb="28" eb="29">
      <t>コウ</t>
    </rPh>
    <rPh sb="30" eb="32">
      <t>メンキョ</t>
    </rPh>
    <rPh sb="33" eb="35">
      <t>シンセイ</t>
    </rPh>
    <phoneticPr fontId="5"/>
  </si>
  <si>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5"/>
  </si>
  <si>
    <t>東京都知事</t>
    <rPh sb="0" eb="2">
      <t>トウキョウ</t>
    </rPh>
    <rPh sb="2" eb="5">
      <t>トチジ</t>
    </rPh>
    <phoneticPr fontId="5"/>
  </si>
  <si>
    <t>殿</t>
    <rPh sb="0" eb="1">
      <t>トノ</t>
    </rPh>
    <phoneticPr fontId="5"/>
  </si>
  <si>
    <t>申請者</t>
    <rPh sb="0" eb="3">
      <t>シンセイシャ</t>
    </rPh>
    <phoneticPr fontId="5"/>
  </si>
  <si>
    <t>郵便番号</t>
    <rPh sb="0" eb="4">
      <t>ユウビンバンゴウ</t>
    </rPh>
    <phoneticPr fontId="5"/>
  </si>
  <si>
    <t>主たる事務所の</t>
    <rPh sb="0" eb="1">
      <t>シュ</t>
    </rPh>
    <rPh sb="3" eb="5">
      <t>ジム</t>
    </rPh>
    <rPh sb="5" eb="6">
      <t>ショ</t>
    </rPh>
    <phoneticPr fontId="5"/>
  </si>
  <si>
    <t>(法人にあっては、代表者の氏名)</t>
    <rPh sb="1" eb="3">
      <t>ホウジン</t>
    </rPh>
    <rPh sb="9" eb="12">
      <t>ダイヒョウシャ</t>
    </rPh>
    <rPh sb="13" eb="15">
      <t>シメイ</t>
    </rPh>
    <phoneticPr fontId="5"/>
  </si>
  <si>
    <t>電話番号</t>
    <rPh sb="0" eb="2">
      <t>デンワ</t>
    </rPh>
    <rPh sb="2" eb="4">
      <t>バンゴウ</t>
    </rPh>
    <phoneticPr fontId="5"/>
  </si>
  <si>
    <t>─</t>
    <phoneticPr fontId="5"/>
  </si>
  <si>
    <t>ファクシミリ番号</t>
    <rPh sb="6" eb="8">
      <t>バンゴウ</t>
    </rPh>
    <phoneticPr fontId="5"/>
  </si>
  <si>
    <t>受付年月日</t>
    <rPh sb="0" eb="2">
      <t>ウケツケ</t>
    </rPh>
    <rPh sb="2" eb="5">
      <t>ネンガッピ</t>
    </rPh>
    <phoneticPr fontId="5"/>
  </si>
  <si>
    <t>申請時の免許証番号</t>
    <rPh sb="0" eb="2">
      <t>シンセイ</t>
    </rPh>
    <rPh sb="2" eb="3">
      <t>ジ</t>
    </rPh>
    <rPh sb="4" eb="7">
      <t>メンキョショウ</t>
    </rPh>
    <rPh sb="7" eb="9">
      <t>バンゴウ</t>
    </rPh>
    <phoneticPr fontId="5"/>
  </si>
  <si>
    <t>(有効期間：         年      月      日～         年      月      日）</t>
    <rPh sb="1" eb="3">
      <t>ユウコウ</t>
    </rPh>
    <rPh sb="3" eb="5">
      <t>キカン</t>
    </rPh>
    <rPh sb="15" eb="30">
      <t>ネンガッピ</t>
    </rPh>
    <rPh sb="40" eb="55">
      <t>ネンガッピ</t>
    </rPh>
    <phoneticPr fontId="5"/>
  </si>
  <si>
    <t>免許の</t>
    <rPh sb="0" eb="2">
      <t>メンキョ</t>
    </rPh>
    <phoneticPr fontId="5"/>
  </si>
  <si>
    <t>免許換え後の</t>
    <rPh sb="0" eb="2">
      <t>メンキョ</t>
    </rPh>
    <rPh sb="2" eb="3">
      <t>カ</t>
    </rPh>
    <rPh sb="4" eb="5">
      <t>ゴ</t>
    </rPh>
    <phoneticPr fontId="5"/>
  </si>
  <si>
    <t>　　　　　大臣</t>
    <rPh sb="5" eb="7">
      <t>ダイジン</t>
    </rPh>
    <phoneticPr fontId="5"/>
  </si>
  <si>
    <t>（     ）第                 号</t>
    <rPh sb="7" eb="8">
      <t>ダイ</t>
    </rPh>
    <rPh sb="25" eb="26">
      <t>ゴウ</t>
    </rPh>
    <phoneticPr fontId="5"/>
  </si>
  <si>
    <t>種類</t>
    <rPh sb="0" eb="2">
      <t>シュルイ</t>
    </rPh>
    <phoneticPr fontId="5"/>
  </si>
  <si>
    <t>新規</t>
    <rPh sb="0" eb="2">
      <t>シンキ</t>
    </rPh>
    <phoneticPr fontId="5"/>
  </si>
  <si>
    <t>免許権者コード</t>
    <rPh sb="0" eb="2">
      <t>メンキョ</t>
    </rPh>
    <rPh sb="2" eb="3">
      <t>ケン</t>
    </rPh>
    <rPh sb="3" eb="4">
      <t>シャ</t>
    </rPh>
    <phoneticPr fontId="5"/>
  </si>
  <si>
    <t>免許換え新規</t>
    <rPh sb="0" eb="2">
      <t>メンキョ</t>
    </rPh>
    <rPh sb="2" eb="3">
      <t>ガ</t>
    </rPh>
    <rPh sb="4" eb="6">
      <t>シンキ</t>
    </rPh>
    <phoneticPr fontId="5"/>
  </si>
  <si>
    <t>年        月        日</t>
    <rPh sb="0" eb="1">
      <t>ネン</t>
    </rPh>
    <rPh sb="9" eb="10">
      <t>ツキ</t>
    </rPh>
    <rPh sb="18" eb="19">
      <t>ヒ</t>
    </rPh>
    <phoneticPr fontId="5"/>
  </si>
  <si>
    <t>3.</t>
    <phoneticPr fontId="5"/>
  </si>
  <si>
    <t>更新</t>
    <rPh sb="0" eb="2">
      <t>コウシン</t>
    </rPh>
    <phoneticPr fontId="5"/>
  </si>
  <si>
    <t>有 効 期 間</t>
    <rPh sb="0" eb="1">
      <t>ユウ</t>
    </rPh>
    <rPh sb="2" eb="3">
      <t>コウ</t>
    </rPh>
    <rPh sb="4" eb="5">
      <t>キ</t>
    </rPh>
    <rPh sb="6" eb="7">
      <t>アイダ</t>
    </rPh>
    <phoneticPr fontId="5"/>
  </si>
  <si>
    <t xml:space="preserve">      年        月        日から</t>
    <rPh sb="6" eb="7">
      <t>ネン</t>
    </rPh>
    <rPh sb="15" eb="16">
      <t>ツキ</t>
    </rPh>
    <rPh sb="24" eb="25">
      <t>ヒ</t>
    </rPh>
    <phoneticPr fontId="5"/>
  </si>
  <si>
    <t xml:space="preserve">      年        月        日まで</t>
    <rPh sb="6" eb="7">
      <t>ネン</t>
    </rPh>
    <rPh sb="15" eb="16">
      <t>ツキ</t>
    </rPh>
    <rPh sb="24" eb="25">
      <t>ヒ</t>
    </rPh>
    <phoneticPr fontId="5"/>
  </si>
  <si>
    <t>項番</t>
    <rPh sb="0" eb="1">
      <t>コウ</t>
    </rPh>
    <rPh sb="1" eb="2">
      <t>バン</t>
    </rPh>
    <phoneticPr fontId="5"/>
  </si>
  <si>
    <t>◎商号又は名称</t>
    <rPh sb="1" eb="3">
      <t>ショウゴウ</t>
    </rPh>
    <rPh sb="3" eb="4">
      <t>マタ</t>
    </rPh>
    <rPh sb="5" eb="7">
      <t>メイショウ</t>
    </rPh>
    <phoneticPr fontId="5"/>
  </si>
  <si>
    <t>法人・個人の別</t>
    <rPh sb="0" eb="2">
      <t>ホウジン</t>
    </rPh>
    <rPh sb="3" eb="5">
      <t>コジン</t>
    </rPh>
    <rPh sb="6" eb="7">
      <t>ベツ</t>
    </rPh>
    <phoneticPr fontId="5"/>
  </si>
  <si>
    <t>法人</t>
    <rPh sb="0" eb="2">
      <t>ホウジン</t>
    </rPh>
    <phoneticPr fontId="5"/>
  </si>
  <si>
    <t>商号又は</t>
    <rPh sb="0" eb="2">
      <t>ショウゴウ</t>
    </rPh>
    <rPh sb="2" eb="3">
      <t>マタ</t>
    </rPh>
    <phoneticPr fontId="5"/>
  </si>
  <si>
    <t>個人</t>
    <rPh sb="0" eb="2">
      <t>コジン</t>
    </rPh>
    <phoneticPr fontId="5"/>
  </si>
  <si>
    <t>名    称</t>
    <rPh sb="0" eb="1">
      <t>メイ</t>
    </rPh>
    <rPh sb="5" eb="6">
      <t>ショウ</t>
    </rPh>
    <phoneticPr fontId="5"/>
  </si>
  <si>
    <t>確認欄</t>
    <rPh sb="0" eb="2">
      <t>カクニン</t>
    </rPh>
    <rPh sb="2" eb="3">
      <t>ラン</t>
    </rPh>
    <phoneticPr fontId="5"/>
  </si>
  <si>
    <t>◎代表者又は個人に関する事項</t>
    <rPh sb="1" eb="4">
      <t>ダイヒョウシャ</t>
    </rPh>
    <rPh sb="4" eb="5">
      <t>マタ</t>
    </rPh>
    <rPh sb="6" eb="8">
      <t>コジン</t>
    </rPh>
    <rPh sb="9" eb="10">
      <t>カン</t>
    </rPh>
    <rPh sb="12" eb="14">
      <t>ジコウ</t>
    </rPh>
    <phoneticPr fontId="5"/>
  </si>
  <si>
    <t>役名コード</t>
    <rPh sb="0" eb="1">
      <t>ヤク</t>
    </rPh>
    <rPh sb="1" eb="2">
      <t>メイ</t>
    </rPh>
    <phoneticPr fontId="5"/>
  </si>
  <si>
    <t>氏       名</t>
    <rPh sb="0" eb="1">
      <t>シ</t>
    </rPh>
    <rPh sb="8" eb="9">
      <t>メイ</t>
    </rPh>
    <phoneticPr fontId="5"/>
  </si>
  <si>
    <t>◎宅地建物取引業以外に行っている</t>
    <rPh sb="1" eb="3">
      <t>タクチ</t>
    </rPh>
    <rPh sb="3" eb="5">
      <t>タテモノ</t>
    </rPh>
    <rPh sb="5" eb="8">
      <t>トリヒキギョウ</t>
    </rPh>
    <rPh sb="8" eb="10">
      <t>イガイ</t>
    </rPh>
    <rPh sb="11" eb="12">
      <t>オコナ</t>
    </rPh>
    <phoneticPr fontId="5"/>
  </si>
  <si>
    <t>◎所属している不動産業関係業界団体がある場合</t>
    <rPh sb="1" eb="3">
      <t>ショゾク</t>
    </rPh>
    <rPh sb="7" eb="10">
      <t>フドウサン</t>
    </rPh>
    <rPh sb="10" eb="11">
      <t>ギョウ</t>
    </rPh>
    <rPh sb="11" eb="13">
      <t>カンケイ</t>
    </rPh>
    <rPh sb="13" eb="15">
      <t>ギョウカイ</t>
    </rPh>
    <rPh sb="15" eb="17">
      <t>ダンタイ</t>
    </rPh>
    <rPh sb="20" eb="22">
      <t>バアイ</t>
    </rPh>
    <phoneticPr fontId="5"/>
  </si>
  <si>
    <t xml:space="preserve">   事業がある場合にはその種類</t>
    <rPh sb="3" eb="5">
      <t>ジギョウ</t>
    </rPh>
    <rPh sb="8" eb="10">
      <t>バアイ</t>
    </rPh>
    <rPh sb="14" eb="16">
      <t>シュルイ</t>
    </rPh>
    <phoneticPr fontId="5"/>
  </si>
  <si>
    <t xml:space="preserve">  にはその名称</t>
    <rPh sb="6" eb="8">
      <t>メイショウ</t>
    </rPh>
    <phoneticPr fontId="5"/>
  </si>
  <si>
    <t>兼業コード</t>
    <rPh sb="0" eb="2">
      <t>ケンギョウ</t>
    </rPh>
    <phoneticPr fontId="5"/>
  </si>
  <si>
    <t>不動産賃貸業</t>
  </si>
  <si>
    <t>所属団体コード</t>
    <rPh sb="0" eb="2">
      <t>ショゾク</t>
    </rPh>
    <rPh sb="2" eb="4">
      <t>ダンタイ</t>
    </rPh>
    <phoneticPr fontId="5"/>
  </si>
  <si>
    <t>(一社)マンション管理業協会</t>
    <rPh sb="1" eb="3">
      <t>イッシャ</t>
    </rPh>
    <rPh sb="9" eb="11">
      <t>カンリ</t>
    </rPh>
    <rPh sb="11" eb="12">
      <t>ギョウ</t>
    </rPh>
    <rPh sb="12" eb="14">
      <t>キョウカイ</t>
    </rPh>
    <phoneticPr fontId="5"/>
  </si>
  <si>
    <t>(加入:</t>
    <rPh sb="1" eb="3">
      <t>カニュウ</t>
    </rPh>
    <phoneticPr fontId="5"/>
  </si>
  <si>
    <t>日)</t>
    <rPh sb="0" eb="1">
      <t>ニチ</t>
    </rPh>
    <phoneticPr fontId="5"/>
  </si>
  <si>
    <t>電気・ガス・熱供給・水道業</t>
  </si>
  <si>
    <t>(公社)全国宅地建物取引業協会連合会の会員である各協会</t>
    <rPh sb="1" eb="3">
      <t>コウシャ</t>
    </rPh>
    <rPh sb="4" eb="6">
      <t>ゼンコク</t>
    </rPh>
    <rPh sb="6" eb="8">
      <t>タクチ</t>
    </rPh>
    <rPh sb="8" eb="10">
      <t>タテモノ</t>
    </rPh>
    <rPh sb="10" eb="12">
      <t>トリヒキ</t>
    </rPh>
    <rPh sb="12" eb="13">
      <t>ギョウ</t>
    </rPh>
    <rPh sb="13" eb="15">
      <t>キョウカイ</t>
    </rPh>
    <rPh sb="15" eb="17">
      <t>レンゴウ</t>
    </rPh>
    <rPh sb="17" eb="18">
      <t>カイ</t>
    </rPh>
    <rPh sb="19" eb="21">
      <t>カイイン</t>
    </rPh>
    <rPh sb="24" eb="25">
      <t>カク</t>
    </rPh>
    <rPh sb="25" eb="27">
      <t>キョウカイ</t>
    </rPh>
    <phoneticPr fontId="5"/>
  </si>
  <si>
    <t>製造業</t>
  </si>
  <si>
    <t>(公社)全日本不動産協会</t>
    <rPh sb="1" eb="3">
      <t>コウシャ</t>
    </rPh>
    <rPh sb="4" eb="7">
      <t>ゼンニホン</t>
    </rPh>
    <rPh sb="7" eb="10">
      <t>フドウサン</t>
    </rPh>
    <rPh sb="10" eb="12">
      <t>キョウカイ</t>
    </rPh>
    <phoneticPr fontId="5"/>
  </si>
  <si>
    <t>(一社)日本ビルヂング協会連合会の会員である各協会</t>
    <rPh sb="1" eb="3">
      <t>イッシャ</t>
    </rPh>
    <rPh sb="4" eb="6">
      <t>ニホン</t>
    </rPh>
    <rPh sb="11" eb="13">
      <t>キョウカイ</t>
    </rPh>
    <rPh sb="13" eb="16">
      <t>レンゴウカイ</t>
    </rPh>
    <rPh sb="17" eb="19">
      <t>カイイン</t>
    </rPh>
    <rPh sb="22" eb="23">
      <t>カク</t>
    </rPh>
    <rPh sb="23" eb="25">
      <t>キョウカイ</t>
    </rPh>
    <phoneticPr fontId="5"/>
  </si>
  <si>
    <t>(一社)不動産流通経営協会</t>
    <rPh sb="1" eb="3">
      <t>イッシャ</t>
    </rPh>
    <rPh sb="4" eb="7">
      <t>フドウサン</t>
    </rPh>
    <rPh sb="7" eb="9">
      <t>リュウツウ</t>
    </rPh>
    <rPh sb="9" eb="11">
      <t>ケイエイ</t>
    </rPh>
    <rPh sb="11" eb="13">
      <t>キョウカイ</t>
    </rPh>
    <phoneticPr fontId="5"/>
  </si>
  <si>
    <t>◎資本金(千円)</t>
    <rPh sb="1" eb="4">
      <t>シホンキン</t>
    </rPh>
    <rPh sb="5" eb="7">
      <t>センエン</t>
    </rPh>
    <phoneticPr fontId="5"/>
  </si>
  <si>
    <t>01</t>
    <phoneticPr fontId="5"/>
  </si>
  <si>
    <t>兼業なし</t>
    <phoneticPr fontId="5"/>
  </si>
  <si>
    <t>50</t>
    <phoneticPr fontId="5"/>
  </si>
  <si>
    <t>04</t>
    <phoneticPr fontId="5"/>
  </si>
  <si>
    <t>農業</t>
  </si>
  <si>
    <t>05</t>
    <phoneticPr fontId="5"/>
  </si>
  <si>
    <t>林業</t>
  </si>
  <si>
    <t>02</t>
    <phoneticPr fontId="5"/>
  </si>
  <si>
    <t>林業</t>
    <phoneticPr fontId="5"/>
  </si>
  <si>
    <t>09</t>
    <phoneticPr fontId="5"/>
  </si>
  <si>
    <t>漁業</t>
  </si>
  <si>
    <t>03</t>
    <phoneticPr fontId="5"/>
  </si>
  <si>
    <t>(一社)不動産協会</t>
    <rPh sb="1" eb="3">
      <t>イッシャ</t>
    </rPh>
    <rPh sb="4" eb="7">
      <t>フドウサン</t>
    </rPh>
    <rPh sb="7" eb="9">
      <t>キョウカイ</t>
    </rPh>
    <phoneticPr fontId="5"/>
  </si>
  <si>
    <t>10</t>
    <phoneticPr fontId="5"/>
  </si>
  <si>
    <t>鉱業</t>
  </si>
  <si>
    <t>建設業</t>
  </si>
  <si>
    <t>その他</t>
    <rPh sb="2" eb="3">
      <t>タ</t>
    </rPh>
    <phoneticPr fontId="5"/>
  </si>
  <si>
    <t>12</t>
    <phoneticPr fontId="5"/>
  </si>
  <si>
    <t>06</t>
    <phoneticPr fontId="5"/>
  </si>
  <si>
    <t>(一社)全国住宅産業協会又はその会員である各協会</t>
    <rPh sb="1" eb="3">
      <t>イッシャ</t>
    </rPh>
    <rPh sb="4" eb="6">
      <t>ゼンコク</t>
    </rPh>
    <rPh sb="6" eb="8">
      <t>ジュウタク</t>
    </rPh>
    <rPh sb="8" eb="10">
      <t>サンギョウ</t>
    </rPh>
    <rPh sb="10" eb="12">
      <t>キョウカイ</t>
    </rPh>
    <rPh sb="12" eb="13">
      <t>マタ</t>
    </rPh>
    <rPh sb="16" eb="18">
      <t>カイイン</t>
    </rPh>
    <rPh sb="21" eb="24">
      <t>カクキョウカイ</t>
    </rPh>
    <phoneticPr fontId="5"/>
  </si>
  <si>
    <t>13</t>
    <phoneticPr fontId="5"/>
  </si>
  <si>
    <t>07</t>
    <phoneticPr fontId="5"/>
  </si>
  <si>
    <t>運輸・通信業</t>
    <phoneticPr fontId="5"/>
  </si>
  <si>
    <t>08</t>
    <phoneticPr fontId="5"/>
  </si>
  <si>
    <t>卸売り・小売業、飲食店</t>
  </si>
  <si>
    <t>金融・保険業</t>
  </si>
  <si>
    <t>不動産管理業</t>
  </si>
  <si>
    <t>サービス業</t>
  </si>
  <si>
    <t>その他</t>
  </si>
  <si>
    <t>14</t>
    <phoneticPr fontId="5"/>
  </si>
  <si>
    <t xml:space="preserve">                   (第二面）</t>
    <rPh sb="20" eb="22">
      <t>ダイニ</t>
    </rPh>
    <rPh sb="22" eb="23">
      <t>メン</t>
    </rPh>
    <phoneticPr fontId="5"/>
  </si>
  <si>
    <t>申請時の免許証番号</t>
    <rPh sb="0" eb="3">
      <t>シンセイジ</t>
    </rPh>
    <rPh sb="4" eb="6">
      <t>メンキョショ</t>
    </rPh>
    <rPh sb="6" eb="7">
      <t>ショウ</t>
    </rPh>
    <rPh sb="7" eb="9">
      <t>バンゴウ</t>
    </rPh>
    <phoneticPr fontId="5"/>
  </si>
  <si>
    <t>◎役員に関する事項（法人の場合）</t>
    <rPh sb="1" eb="3">
      <t>ヤクイン</t>
    </rPh>
    <rPh sb="4" eb="5">
      <t>カン</t>
    </rPh>
    <rPh sb="7" eb="9">
      <t>ジコウ</t>
    </rPh>
    <rPh sb="10" eb="12">
      <t>ホウジン</t>
    </rPh>
    <rPh sb="13" eb="15">
      <t>バアイ</t>
    </rPh>
    <phoneticPr fontId="5"/>
  </si>
  <si>
    <t>役名コード</t>
    <rPh sb="0" eb="1">
      <t>ヤクイン</t>
    </rPh>
    <rPh sb="1" eb="2">
      <t>メイ</t>
    </rPh>
    <phoneticPr fontId="5"/>
  </si>
  <si>
    <t xml:space="preserve">                                          (第三面）</t>
    <rPh sb="43" eb="45">
      <t>ダイニ</t>
    </rPh>
    <rPh sb="45" eb="46">
      <t>メン</t>
    </rPh>
    <phoneticPr fontId="5"/>
  </si>
  <si>
    <t>北海道（石狩）</t>
    <rPh sb="0" eb="3">
      <t>ホッカイドウ</t>
    </rPh>
    <rPh sb="4" eb="6">
      <t>イシカリ</t>
    </rPh>
    <phoneticPr fontId="5"/>
  </si>
  <si>
    <t>51</t>
    <phoneticPr fontId="5"/>
  </si>
  <si>
    <t>▼選択</t>
    <rPh sb="1" eb="3">
      <t>センタク</t>
    </rPh>
    <phoneticPr fontId="5"/>
  </si>
  <si>
    <t>北海道（渡島）</t>
    <rPh sb="0" eb="3">
      <t>ホッカイドウ</t>
    </rPh>
    <rPh sb="4" eb="5">
      <t>ワタリ</t>
    </rPh>
    <rPh sb="5" eb="6">
      <t>シマ</t>
    </rPh>
    <phoneticPr fontId="5"/>
  </si>
  <si>
    <t>52</t>
    <phoneticPr fontId="5"/>
  </si>
  <si>
    <t>13101 千代田区</t>
  </si>
  <si>
    <t>千代田区</t>
  </si>
  <si>
    <t>13101</t>
  </si>
  <si>
    <t>北海道（檜山）</t>
    <rPh sb="0" eb="3">
      <t>ホッカイドウ</t>
    </rPh>
    <rPh sb="4" eb="6">
      <t>ヒヤマ</t>
    </rPh>
    <phoneticPr fontId="5"/>
  </si>
  <si>
    <t>53</t>
    <phoneticPr fontId="5"/>
  </si>
  <si>
    <t>13102 中央区</t>
  </si>
  <si>
    <t>中央区</t>
  </si>
  <si>
    <t>13102</t>
  </si>
  <si>
    <t>事務所の別</t>
    <rPh sb="0" eb="2">
      <t>ジム</t>
    </rPh>
    <rPh sb="2" eb="3">
      <t>トコロ</t>
    </rPh>
    <rPh sb="4" eb="5">
      <t>ベツ</t>
    </rPh>
    <phoneticPr fontId="5"/>
  </si>
  <si>
    <t>1.主たる事務所　2.従たる事務所</t>
    <rPh sb="2" eb="3">
      <t>シュ</t>
    </rPh>
    <rPh sb="5" eb="7">
      <t>ジム</t>
    </rPh>
    <rPh sb="7" eb="8">
      <t>トコロ</t>
    </rPh>
    <rPh sb="11" eb="12">
      <t>ジュウ</t>
    </rPh>
    <rPh sb="14" eb="16">
      <t>ジム</t>
    </rPh>
    <rPh sb="16" eb="17">
      <t>トコロ</t>
    </rPh>
    <phoneticPr fontId="5"/>
  </si>
  <si>
    <t>事務所コード</t>
    <rPh sb="0" eb="2">
      <t>ジム</t>
    </rPh>
    <rPh sb="2" eb="3">
      <t>トコロ</t>
    </rPh>
    <phoneticPr fontId="5"/>
  </si>
  <si>
    <t>北海道（後志）</t>
    <rPh sb="0" eb="3">
      <t>ホッカイドウ</t>
    </rPh>
    <rPh sb="4" eb="5">
      <t>アト</t>
    </rPh>
    <rPh sb="5" eb="6">
      <t>ココロザシ</t>
    </rPh>
    <phoneticPr fontId="5"/>
  </si>
  <si>
    <t>54</t>
    <phoneticPr fontId="5"/>
  </si>
  <si>
    <t>13103 港区</t>
  </si>
  <si>
    <t>港区</t>
  </si>
  <si>
    <t>13103</t>
  </si>
  <si>
    <t>事務所の名称</t>
    <rPh sb="0" eb="2">
      <t>ジム</t>
    </rPh>
    <rPh sb="2" eb="3">
      <t>トコロ</t>
    </rPh>
    <rPh sb="4" eb="6">
      <t>メイショウ</t>
    </rPh>
    <phoneticPr fontId="5"/>
  </si>
  <si>
    <t>本店</t>
    <rPh sb="0" eb="2">
      <t>ホンテン</t>
    </rPh>
    <phoneticPr fontId="5"/>
  </si>
  <si>
    <t>北海道（空知）</t>
    <rPh sb="0" eb="3">
      <t>ホッカイドウ</t>
    </rPh>
    <rPh sb="4" eb="6">
      <t>ソラチ</t>
    </rPh>
    <phoneticPr fontId="5"/>
  </si>
  <si>
    <t>55</t>
    <phoneticPr fontId="5"/>
  </si>
  <si>
    <t>13104 新宿区</t>
  </si>
  <si>
    <t>新宿区</t>
  </si>
  <si>
    <t>13104</t>
  </si>
  <si>
    <t>北海道（上川）</t>
    <rPh sb="0" eb="3">
      <t>ホッカイドウ</t>
    </rPh>
    <rPh sb="4" eb="6">
      <t>ウエカワ</t>
    </rPh>
    <phoneticPr fontId="5"/>
  </si>
  <si>
    <t>56</t>
    <phoneticPr fontId="5"/>
  </si>
  <si>
    <t>13105 文京区</t>
  </si>
  <si>
    <t>文京区</t>
  </si>
  <si>
    <t>13105</t>
  </si>
  <si>
    <t>北海道（留萌）</t>
    <rPh sb="0" eb="3">
      <t>ホッカイドウ</t>
    </rPh>
    <rPh sb="4" eb="6">
      <t>ルモイ</t>
    </rPh>
    <phoneticPr fontId="5"/>
  </si>
  <si>
    <t>57</t>
    <phoneticPr fontId="5"/>
  </si>
  <si>
    <t>13106 台東区</t>
  </si>
  <si>
    <t>台東区</t>
  </si>
  <si>
    <t>13106</t>
  </si>
  <si>
    <t>◎事務所に関する事項</t>
    <rPh sb="1" eb="3">
      <t>ジム</t>
    </rPh>
    <rPh sb="3" eb="4">
      <t>トコロ</t>
    </rPh>
    <rPh sb="5" eb="6">
      <t>カン</t>
    </rPh>
    <rPh sb="8" eb="10">
      <t>ジコウ</t>
    </rPh>
    <phoneticPr fontId="5"/>
  </si>
  <si>
    <t>北海道（宗谷）</t>
    <rPh sb="0" eb="3">
      <t>ホッカイドウ</t>
    </rPh>
    <rPh sb="4" eb="6">
      <t>ソウヤ</t>
    </rPh>
    <phoneticPr fontId="5"/>
  </si>
  <si>
    <t>58</t>
    <phoneticPr fontId="5"/>
  </si>
  <si>
    <t>13107 墨田区</t>
  </si>
  <si>
    <t>墨田区</t>
  </si>
  <si>
    <t>13107</t>
  </si>
  <si>
    <t>北海道（網走）</t>
    <rPh sb="0" eb="3">
      <t>ホッカイドウ</t>
    </rPh>
    <rPh sb="4" eb="6">
      <t>アバシリ</t>
    </rPh>
    <phoneticPr fontId="5"/>
  </si>
  <si>
    <t>59</t>
    <phoneticPr fontId="5"/>
  </si>
  <si>
    <t>13108 江東区</t>
  </si>
  <si>
    <t>江東区</t>
  </si>
  <si>
    <t>13108</t>
  </si>
  <si>
    <t>所在地市区町村コ―ド</t>
    <rPh sb="0" eb="3">
      <t>ショザイチ</t>
    </rPh>
    <rPh sb="3" eb="4">
      <t>シ</t>
    </rPh>
    <rPh sb="4" eb="5">
      <t>ク</t>
    </rPh>
    <rPh sb="5" eb="7">
      <t>チョウソン</t>
    </rPh>
    <phoneticPr fontId="5"/>
  </si>
  <si>
    <t>東京</t>
    <rPh sb="0" eb="2">
      <t>トウキョウ</t>
    </rPh>
    <phoneticPr fontId="5"/>
  </si>
  <si>
    <t>都道府県</t>
    <rPh sb="0" eb="4">
      <t>トドウフケン</t>
    </rPh>
    <phoneticPr fontId="5"/>
  </si>
  <si>
    <t>北海道（胆振）</t>
    <rPh sb="0" eb="3">
      <t>ホッカイドウ</t>
    </rPh>
    <rPh sb="4" eb="5">
      <t>タン</t>
    </rPh>
    <rPh sb="5" eb="6">
      <t>シン</t>
    </rPh>
    <phoneticPr fontId="5"/>
  </si>
  <si>
    <t>60</t>
    <phoneticPr fontId="5"/>
  </si>
  <si>
    <t>13109 品川区</t>
  </si>
  <si>
    <t>品川区</t>
  </si>
  <si>
    <t>13109</t>
  </si>
  <si>
    <t>北海道（日高）</t>
    <rPh sb="0" eb="3">
      <t>ホッカイドウ</t>
    </rPh>
    <rPh sb="4" eb="6">
      <t>ヒダカ</t>
    </rPh>
    <phoneticPr fontId="5"/>
  </si>
  <si>
    <t>61</t>
    <phoneticPr fontId="5"/>
  </si>
  <si>
    <t>13110 目黒区</t>
  </si>
  <si>
    <t>目黒区</t>
  </si>
  <si>
    <t>13110</t>
  </si>
  <si>
    <t>北海道（十勝）</t>
    <rPh sb="0" eb="3">
      <t>ホッカイドウ</t>
    </rPh>
    <rPh sb="4" eb="6">
      <t>トカチ</t>
    </rPh>
    <phoneticPr fontId="5"/>
  </si>
  <si>
    <t>62</t>
    <phoneticPr fontId="5"/>
  </si>
  <si>
    <t>13111 大田区</t>
  </si>
  <si>
    <t>大田区</t>
  </si>
  <si>
    <t>13111</t>
  </si>
  <si>
    <t>北海道（釧路）</t>
    <rPh sb="0" eb="3">
      <t>ホッカイドウ</t>
    </rPh>
    <rPh sb="4" eb="6">
      <t>クシロ</t>
    </rPh>
    <phoneticPr fontId="5"/>
  </si>
  <si>
    <t>63</t>
    <phoneticPr fontId="5"/>
  </si>
  <si>
    <t>13112 世田谷区</t>
  </si>
  <si>
    <t>世田谷区</t>
  </si>
  <si>
    <t>13112</t>
  </si>
  <si>
    <t>従事する者の数</t>
    <rPh sb="0" eb="2">
      <t>ジュウジ</t>
    </rPh>
    <rPh sb="4" eb="5">
      <t>モノ</t>
    </rPh>
    <rPh sb="6" eb="7">
      <t>カズ</t>
    </rPh>
    <phoneticPr fontId="5"/>
  </si>
  <si>
    <t>北海道（根室）</t>
    <rPh sb="0" eb="3">
      <t>ホッカイドウ</t>
    </rPh>
    <rPh sb="4" eb="6">
      <t>ネムロ</t>
    </rPh>
    <phoneticPr fontId="5"/>
  </si>
  <si>
    <t>94</t>
    <phoneticPr fontId="5"/>
  </si>
  <si>
    <t>13113 渋谷区</t>
  </si>
  <si>
    <t>渋谷区</t>
  </si>
  <si>
    <t>13113</t>
  </si>
  <si>
    <t>北海道（オホ）</t>
    <rPh sb="0" eb="3">
      <t>ホッカイドウ</t>
    </rPh>
    <phoneticPr fontId="5"/>
  </si>
  <si>
    <t>65</t>
    <phoneticPr fontId="5"/>
  </si>
  <si>
    <t>13114 中野区</t>
  </si>
  <si>
    <t>中野区</t>
  </si>
  <si>
    <t>13114</t>
  </si>
  <si>
    <t>13115 杉並区</t>
  </si>
  <si>
    <t>杉並区</t>
  </si>
  <si>
    <t>13115</t>
  </si>
  <si>
    <t>◎政令第２条の２で定める使用人に関する事項</t>
    <rPh sb="1" eb="3">
      <t>セイレイ</t>
    </rPh>
    <rPh sb="3" eb="4">
      <t>ダイ</t>
    </rPh>
    <rPh sb="5" eb="6">
      <t>ジョウ</t>
    </rPh>
    <rPh sb="9" eb="10">
      <t>サダ</t>
    </rPh>
    <rPh sb="12" eb="14">
      <t>シヨウ</t>
    </rPh>
    <rPh sb="14" eb="15">
      <t>ニン</t>
    </rPh>
    <rPh sb="16" eb="17">
      <t>カン</t>
    </rPh>
    <rPh sb="19" eb="21">
      <t>ジコウ</t>
    </rPh>
    <phoneticPr fontId="5"/>
  </si>
  <si>
    <t>03</t>
  </si>
  <si>
    <t>13116 豊島区</t>
  </si>
  <si>
    <t>豊島区</t>
  </si>
  <si>
    <t>13116</t>
  </si>
  <si>
    <t>04</t>
  </si>
  <si>
    <t>13117 北区</t>
  </si>
  <si>
    <t>北区</t>
  </si>
  <si>
    <t>13117</t>
  </si>
  <si>
    <t>05</t>
  </si>
  <si>
    <t>13118 荒川区</t>
  </si>
  <si>
    <t>荒川区</t>
  </si>
  <si>
    <t>13118</t>
  </si>
  <si>
    <t>06</t>
  </si>
  <si>
    <t>13119 板橋区</t>
  </si>
  <si>
    <t>板橋区</t>
  </si>
  <si>
    <t>13119</t>
  </si>
  <si>
    <t>07</t>
  </si>
  <si>
    <t>13120 練馬区</t>
  </si>
  <si>
    <t>練馬区</t>
  </si>
  <si>
    <t>13120</t>
  </si>
  <si>
    <t>08</t>
  </si>
  <si>
    <t>13121 足立区</t>
  </si>
  <si>
    <t>足立区</t>
  </si>
  <si>
    <t>13121</t>
  </si>
  <si>
    <t>09</t>
  </si>
  <si>
    <t>13122 葛飾区</t>
  </si>
  <si>
    <t>葛飾区</t>
  </si>
  <si>
    <t>13122</t>
  </si>
  <si>
    <t>◎専任の宅地建物取引士に関する事項</t>
    <rPh sb="1" eb="3">
      <t>センニン</t>
    </rPh>
    <rPh sb="4" eb="6">
      <t>タクチ</t>
    </rPh>
    <rPh sb="6" eb="8">
      <t>タテモノ</t>
    </rPh>
    <rPh sb="12" eb="13">
      <t>カン</t>
    </rPh>
    <rPh sb="15" eb="17">
      <t>ジコウ</t>
    </rPh>
    <phoneticPr fontId="5"/>
  </si>
  <si>
    <t>10</t>
  </si>
  <si>
    <t>13123 江戸川区</t>
  </si>
  <si>
    <t>江戸川区</t>
  </si>
  <si>
    <t>13123</t>
  </si>
  <si>
    <t>11</t>
  </si>
  <si>
    <t>13201 八王子市</t>
  </si>
  <si>
    <t>八王子市</t>
  </si>
  <si>
    <t>13201</t>
  </si>
  <si>
    <t>12</t>
  </si>
  <si>
    <t>13202 立川市</t>
  </si>
  <si>
    <t>立川市</t>
  </si>
  <si>
    <t>13202</t>
  </si>
  <si>
    <t>13</t>
  </si>
  <si>
    <t>13203 武蔵野市</t>
  </si>
  <si>
    <t>武蔵野市</t>
  </si>
  <si>
    <t>13203</t>
  </si>
  <si>
    <t>14</t>
  </si>
  <si>
    <t>13204 三鷹市</t>
  </si>
  <si>
    <t>三鷹市</t>
  </si>
  <si>
    <t>13204</t>
  </si>
  <si>
    <t>15</t>
  </si>
  <si>
    <t>13205 青梅市</t>
  </si>
  <si>
    <t>青梅市</t>
  </si>
  <si>
    <t>13205</t>
  </si>
  <si>
    <t>16</t>
  </si>
  <si>
    <t>13206 府中市</t>
  </si>
  <si>
    <t>府中市</t>
  </si>
  <si>
    <t>13206</t>
  </si>
  <si>
    <t>17</t>
  </si>
  <si>
    <t>13207 昭島市</t>
  </si>
  <si>
    <t>昭島市</t>
  </si>
  <si>
    <t>13207</t>
  </si>
  <si>
    <t>18</t>
  </si>
  <si>
    <t>13208 調布市</t>
  </si>
  <si>
    <t>調布市</t>
  </si>
  <si>
    <t>13208</t>
  </si>
  <si>
    <t>19</t>
  </si>
  <si>
    <t>13209 町田市</t>
  </si>
  <si>
    <t>町田市</t>
  </si>
  <si>
    <t>13209</t>
  </si>
  <si>
    <t>20</t>
  </si>
  <si>
    <t>13210 小金井市</t>
  </si>
  <si>
    <t>小金井市</t>
  </si>
  <si>
    <t>13210</t>
  </si>
  <si>
    <t>21</t>
  </si>
  <si>
    <t>13211 小平市</t>
  </si>
  <si>
    <t>小平市</t>
  </si>
  <si>
    <t>13211</t>
  </si>
  <si>
    <t>22</t>
  </si>
  <si>
    <t>13212 日野市</t>
  </si>
  <si>
    <t>日野市</t>
  </si>
  <si>
    <t>13212</t>
  </si>
  <si>
    <t>23</t>
  </si>
  <si>
    <t>13213 東村山市</t>
  </si>
  <si>
    <t>東村山市</t>
  </si>
  <si>
    <t>13213</t>
  </si>
  <si>
    <t>24</t>
  </si>
  <si>
    <t>13214 国分寺市</t>
  </si>
  <si>
    <t>国分寺市</t>
  </si>
  <si>
    <t>13214</t>
  </si>
  <si>
    <t>25</t>
  </si>
  <si>
    <t>13215 国立市</t>
  </si>
  <si>
    <t>国立市</t>
  </si>
  <si>
    <t>13215</t>
  </si>
  <si>
    <t>26</t>
  </si>
  <si>
    <t>13218 福生市</t>
  </si>
  <si>
    <t>福生市</t>
  </si>
  <si>
    <t>13218</t>
  </si>
  <si>
    <t>27</t>
  </si>
  <si>
    <t>13219 狛江市</t>
  </si>
  <si>
    <t>狛江市</t>
  </si>
  <si>
    <t>13219</t>
  </si>
  <si>
    <t>28</t>
  </si>
  <si>
    <t>13220 東大和市</t>
  </si>
  <si>
    <t>東大和市</t>
  </si>
  <si>
    <t>13220</t>
  </si>
  <si>
    <t>29</t>
  </si>
  <si>
    <t>13221 清瀬市</t>
  </si>
  <si>
    <t>清瀬市</t>
  </si>
  <si>
    <t>13221</t>
  </si>
  <si>
    <t>30</t>
  </si>
  <si>
    <t>13222 東久留米市</t>
  </si>
  <si>
    <t>東久留米市</t>
  </si>
  <si>
    <t>13222</t>
  </si>
  <si>
    <t>31</t>
  </si>
  <si>
    <t>13223 武蔵村山市</t>
  </si>
  <si>
    <t>武蔵村山市</t>
  </si>
  <si>
    <t>13223</t>
  </si>
  <si>
    <t>32</t>
  </si>
  <si>
    <t>13224 多摩市</t>
  </si>
  <si>
    <t>多摩市</t>
  </si>
  <si>
    <t>13224</t>
  </si>
  <si>
    <t>33</t>
  </si>
  <si>
    <t>13225 稲城市</t>
  </si>
  <si>
    <t>稲城市</t>
  </si>
  <si>
    <t>13225</t>
  </si>
  <si>
    <t>34</t>
  </si>
  <si>
    <t>13227 羽村市</t>
  </si>
  <si>
    <t>羽村市</t>
  </si>
  <si>
    <t>13227</t>
  </si>
  <si>
    <t>35</t>
  </si>
  <si>
    <t>13228 あきる野市</t>
  </si>
  <si>
    <t>あきる野市</t>
  </si>
  <si>
    <t>13228</t>
  </si>
  <si>
    <t>36</t>
  </si>
  <si>
    <t>13229 西東京市</t>
  </si>
  <si>
    <t>西東京市</t>
  </si>
  <si>
    <t>13229</t>
  </si>
  <si>
    <t>37</t>
  </si>
  <si>
    <t>13303 瑞穂町</t>
  </si>
  <si>
    <t>瑞穂町</t>
  </si>
  <si>
    <t>13303</t>
  </si>
  <si>
    <t>38</t>
  </si>
  <si>
    <t>13305 日の出町</t>
  </si>
  <si>
    <t>日の出町</t>
  </si>
  <si>
    <t>13305</t>
  </si>
  <si>
    <t>39</t>
  </si>
  <si>
    <t>13307 檜原村</t>
  </si>
  <si>
    <t>檜原村</t>
  </si>
  <si>
    <t>13307</t>
  </si>
  <si>
    <t>40</t>
  </si>
  <si>
    <t>13308 奥多摩町</t>
  </si>
  <si>
    <t>奥多摩町</t>
  </si>
  <si>
    <t>13308</t>
  </si>
  <si>
    <t>41</t>
  </si>
  <si>
    <t>13361 大島町</t>
  </si>
  <si>
    <t>大島町</t>
  </si>
  <si>
    <t>13361</t>
  </si>
  <si>
    <t>42</t>
  </si>
  <si>
    <t>13362 利島村</t>
  </si>
  <si>
    <t>利島村</t>
  </si>
  <si>
    <t>13362</t>
  </si>
  <si>
    <t>43</t>
  </si>
  <si>
    <t>13363 新島村</t>
  </si>
  <si>
    <t>新島村</t>
  </si>
  <si>
    <t>13363</t>
  </si>
  <si>
    <t>44</t>
  </si>
  <si>
    <t>13364 神津島村</t>
  </si>
  <si>
    <t>神津島村</t>
  </si>
  <si>
    <t>13364</t>
  </si>
  <si>
    <t>45</t>
  </si>
  <si>
    <t>13381 三宅村</t>
  </si>
  <si>
    <t>三宅村</t>
  </si>
  <si>
    <t>13381</t>
  </si>
  <si>
    <t>46</t>
  </si>
  <si>
    <t>13382 御蔵島村</t>
  </si>
  <si>
    <t>御蔵島村</t>
  </si>
  <si>
    <t>13382</t>
  </si>
  <si>
    <t>47</t>
  </si>
  <si>
    <t>13401 八丈町</t>
  </si>
  <si>
    <t>八丈町</t>
  </si>
  <si>
    <t>13401</t>
  </si>
  <si>
    <t>13402 青ヶ島村</t>
  </si>
  <si>
    <t>青ヶ島村</t>
  </si>
  <si>
    <t>13402</t>
  </si>
  <si>
    <t>13421 小笠原村</t>
  </si>
  <si>
    <t>小笠原村</t>
  </si>
  <si>
    <t>13421</t>
  </si>
  <si>
    <t xml:space="preserve">                                          (第四面）</t>
    <rPh sb="43" eb="44">
      <t>ダイニ</t>
    </rPh>
    <rPh sb="44" eb="45">
      <t>シ</t>
    </rPh>
    <rPh sb="45" eb="46">
      <t>メン</t>
    </rPh>
    <phoneticPr fontId="5"/>
  </si>
  <si>
    <t>専任の宅地建物取引士に関する事項（続き）</t>
    <rPh sb="0" eb="2">
      <t>センニン</t>
    </rPh>
    <rPh sb="11" eb="12">
      <t>カン</t>
    </rPh>
    <rPh sb="14" eb="16">
      <t>ジコウ</t>
    </rPh>
    <rPh sb="17" eb="18">
      <t>ツヅ</t>
    </rPh>
    <phoneticPr fontId="5"/>
  </si>
  <si>
    <t xml:space="preserve">                                          (第五面）</t>
    <rPh sb="43" eb="44">
      <t>ダイニ</t>
    </rPh>
    <rPh sb="44" eb="45">
      <t>ゴ</t>
    </rPh>
    <rPh sb="45" eb="46">
      <t>メン</t>
    </rPh>
    <phoneticPr fontId="5"/>
  </si>
  <si>
    <t>（消印してはならない）</t>
    <rPh sb="1" eb="3">
      <t>ケシイン</t>
    </rPh>
    <phoneticPr fontId="5"/>
  </si>
  <si>
    <t>様式第二号（第一条の二関係）</t>
    <rPh sb="0" eb="2">
      <t>ヨウシキ</t>
    </rPh>
    <rPh sb="2" eb="5">
      <t>ダイ2ゴウ</t>
    </rPh>
    <rPh sb="6" eb="7">
      <t>ダイ</t>
    </rPh>
    <rPh sb="7" eb="8">
      <t>イチ</t>
    </rPh>
    <rPh sb="8" eb="9">
      <t>ジョウ</t>
    </rPh>
    <rPh sb="10" eb="11">
      <t>ニ</t>
    </rPh>
    <rPh sb="11" eb="13">
      <t>カンケイ</t>
    </rPh>
    <phoneticPr fontId="5"/>
  </si>
  <si>
    <t>添付書類</t>
    <rPh sb="0" eb="2">
      <t>テンプ</t>
    </rPh>
    <rPh sb="2" eb="4">
      <t>ショルイ</t>
    </rPh>
    <phoneticPr fontId="5"/>
  </si>
  <si>
    <t>(1)</t>
    <phoneticPr fontId="5"/>
  </si>
  <si>
    <t>(第一面）</t>
    <phoneticPr fontId="5"/>
  </si>
  <si>
    <t>宅地建物取引業経歴書</t>
    <rPh sb="0" eb="2">
      <t>タクチ</t>
    </rPh>
    <rPh sb="2" eb="4">
      <t>タテモノ</t>
    </rPh>
    <rPh sb="4" eb="7">
      <t>トリヒキギョウ</t>
    </rPh>
    <rPh sb="7" eb="10">
      <t>ケイレキショ</t>
    </rPh>
    <phoneticPr fontId="5"/>
  </si>
  <si>
    <t>1.事業の沿革</t>
    <rPh sb="2" eb="4">
      <t>ジギョウ</t>
    </rPh>
    <rPh sb="5" eb="7">
      <t>エンカク</t>
    </rPh>
    <phoneticPr fontId="5"/>
  </si>
  <si>
    <t>最初の免許</t>
    <rPh sb="0" eb="2">
      <t>サイショ</t>
    </rPh>
    <rPh sb="3" eb="5">
      <t>メンキョ</t>
    </rPh>
    <phoneticPr fontId="5"/>
  </si>
  <si>
    <t>組織変更</t>
    <rPh sb="0" eb="2">
      <t>ソシキ</t>
    </rPh>
    <rPh sb="2" eb="4">
      <t>ヘンコウ</t>
    </rPh>
    <phoneticPr fontId="5"/>
  </si>
  <si>
    <t xml:space="preserve"> 年月日</t>
    <rPh sb="1" eb="2">
      <t>ネン</t>
    </rPh>
    <rPh sb="2" eb="4">
      <t>ガッピ</t>
    </rPh>
    <phoneticPr fontId="5"/>
  </si>
  <si>
    <t xml:space="preserve"> 年月日</t>
  </si>
  <si>
    <t>2.事業の実績</t>
    <rPh sb="2" eb="4">
      <t>ジギョウ</t>
    </rPh>
    <rPh sb="5" eb="7">
      <t>ジッセキ</t>
    </rPh>
    <phoneticPr fontId="5"/>
  </si>
  <si>
    <t>　</t>
    <phoneticPr fontId="5"/>
  </si>
  <si>
    <t>イ　</t>
    <phoneticPr fontId="5"/>
  </si>
  <si>
    <t>代理又は媒介の実績</t>
    <rPh sb="0" eb="2">
      <t>ダイリ</t>
    </rPh>
    <rPh sb="2" eb="3">
      <t>マタ</t>
    </rPh>
    <rPh sb="4" eb="6">
      <t>バイカイ</t>
    </rPh>
    <rPh sb="7" eb="9">
      <t>ジッセキ</t>
    </rPh>
    <phoneticPr fontId="5"/>
  </si>
  <si>
    <t>　　年　月　日から</t>
    <rPh sb="2" eb="3">
      <t>ネン</t>
    </rPh>
    <rPh sb="4" eb="5">
      <t>ツキ</t>
    </rPh>
    <rPh sb="6" eb="7">
      <t>ニチ</t>
    </rPh>
    <phoneticPr fontId="5"/>
  </si>
  <si>
    <t>期間</t>
    <rPh sb="0" eb="2">
      <t>キカン</t>
    </rPh>
    <phoneticPr fontId="5"/>
  </si>
  <si>
    <t>　　年　月　日まで</t>
    <rPh sb="2" eb="3">
      <t>ネン</t>
    </rPh>
    <rPh sb="4" eb="5">
      <t>ツキ</t>
    </rPh>
    <rPh sb="6" eb="7">
      <t>ニチ</t>
    </rPh>
    <phoneticPr fontId="5"/>
  </si>
  <si>
    <t>の 1 年 間</t>
    <rPh sb="4" eb="5">
      <t>トシ</t>
    </rPh>
    <rPh sb="6" eb="7">
      <t>アイダ</t>
    </rPh>
    <phoneticPr fontId="5"/>
  </si>
  <si>
    <t>種　類</t>
    <rPh sb="0" eb="3">
      <t>シュルイ</t>
    </rPh>
    <phoneticPr fontId="5"/>
  </si>
  <si>
    <t>売買</t>
    <rPh sb="0" eb="2">
      <t>バイバイ</t>
    </rPh>
    <phoneticPr fontId="5"/>
  </si>
  <si>
    <t>・</t>
    <phoneticPr fontId="5"/>
  </si>
  <si>
    <t>賃貸</t>
    <rPh sb="0" eb="2">
      <t>チンタイ</t>
    </rPh>
    <phoneticPr fontId="5"/>
  </si>
  <si>
    <t>内　容</t>
    <rPh sb="0" eb="3">
      <t>ナイヨウ</t>
    </rPh>
    <phoneticPr fontId="5"/>
  </si>
  <si>
    <t>交換</t>
    <rPh sb="0" eb="2">
      <t>コウカン</t>
    </rPh>
    <phoneticPr fontId="5"/>
  </si>
  <si>
    <t>件数</t>
    <rPh sb="0" eb="2">
      <t>ケンスウ</t>
    </rPh>
    <phoneticPr fontId="5"/>
  </si>
  <si>
    <t>宅　地</t>
    <rPh sb="0" eb="3">
      <t>タクチ</t>
    </rPh>
    <phoneticPr fontId="5"/>
  </si>
  <si>
    <t>価格</t>
    <phoneticPr fontId="5"/>
  </si>
  <si>
    <t>（千円）</t>
    <rPh sb="1" eb="3">
      <t>センエン</t>
    </rPh>
    <phoneticPr fontId="5"/>
  </si>
  <si>
    <t>手数料</t>
    <rPh sb="0" eb="3">
      <t>テスウリョウ</t>
    </rPh>
    <phoneticPr fontId="5"/>
  </si>
  <si>
    <t>建　物</t>
    <rPh sb="0" eb="3">
      <t>タテモノ</t>
    </rPh>
    <phoneticPr fontId="5"/>
  </si>
  <si>
    <t>宅地及び</t>
    <rPh sb="0" eb="2">
      <t>タクチ</t>
    </rPh>
    <rPh sb="2" eb="3">
      <t>オヨ</t>
    </rPh>
    <phoneticPr fontId="5"/>
  </si>
  <si>
    <t>び建物</t>
    <rPh sb="1" eb="3">
      <t>タテモノ</t>
    </rPh>
    <phoneticPr fontId="5"/>
  </si>
  <si>
    <t>合　計</t>
    <rPh sb="0" eb="3">
      <t>ゴウケイ</t>
    </rPh>
    <phoneticPr fontId="5"/>
  </si>
  <si>
    <t>(第二面）</t>
    <rPh sb="1" eb="2">
      <t>ダイ</t>
    </rPh>
    <rPh sb="2" eb="3">
      <t>ニ</t>
    </rPh>
    <rPh sb="3" eb="4">
      <t>イチメン</t>
    </rPh>
    <phoneticPr fontId="5"/>
  </si>
  <si>
    <t>ロ</t>
    <phoneticPr fontId="5"/>
  </si>
  <si>
    <t>売買・交換の実績</t>
    <rPh sb="0" eb="2">
      <t>バイバイ</t>
    </rPh>
    <rPh sb="3" eb="5">
      <t>コウカン</t>
    </rPh>
    <rPh sb="6" eb="8">
      <t>ジッセキ</t>
    </rPh>
    <phoneticPr fontId="5"/>
  </si>
  <si>
    <t>期　間</t>
    <rPh sb="0" eb="3">
      <t>キカン</t>
    </rPh>
    <phoneticPr fontId="5"/>
  </si>
  <si>
    <t>宅地</t>
    <rPh sb="0" eb="2">
      <t>タクチ</t>
    </rPh>
    <phoneticPr fontId="5"/>
  </si>
  <si>
    <t>　　売　　　　　却</t>
    <rPh sb="2" eb="9">
      <t>バイキャク</t>
    </rPh>
    <phoneticPr fontId="5"/>
  </si>
  <si>
    <t>地</t>
    <rPh sb="0" eb="1">
      <t>チ</t>
    </rPh>
    <phoneticPr fontId="5"/>
  </si>
  <si>
    <t>建</t>
    <rPh sb="0" eb="1">
      <t>タ</t>
    </rPh>
    <phoneticPr fontId="5"/>
  </si>
  <si>
    <t>物</t>
    <rPh sb="0" eb="1">
      <t>モノ</t>
    </rPh>
    <phoneticPr fontId="5"/>
  </si>
  <si>
    <t>宅地及び建物</t>
    <rPh sb="0" eb="2">
      <t>タクチ</t>
    </rPh>
    <rPh sb="2" eb="3">
      <t>オヨ</t>
    </rPh>
    <rPh sb="4" eb="6">
      <t>タテモノ</t>
    </rPh>
    <phoneticPr fontId="5"/>
  </si>
  <si>
    <t>合</t>
    <rPh sb="0" eb="1">
      <t>ゴウ</t>
    </rPh>
    <phoneticPr fontId="5"/>
  </si>
  <si>
    <t>計</t>
    <rPh sb="0" eb="1">
      <t>ケイ</t>
    </rPh>
    <phoneticPr fontId="5"/>
  </si>
  <si>
    <t>　　購　　　　　　入</t>
    <rPh sb="2" eb="3">
      <t>コウニュウ</t>
    </rPh>
    <rPh sb="9" eb="10">
      <t>イ</t>
    </rPh>
    <phoneticPr fontId="5"/>
  </si>
  <si>
    <t>　　交　　　　　　換</t>
    <rPh sb="2" eb="10">
      <t>コウカン</t>
    </rPh>
    <phoneticPr fontId="5"/>
  </si>
  <si>
    <t>備考</t>
    <rPh sb="0" eb="2">
      <t>ビコウ</t>
    </rPh>
    <phoneticPr fontId="5"/>
  </si>
  <si>
    <t>新規に免許を申請する者は、「最初の免許」の欄に「新規」と記入すること。</t>
    <rPh sb="0" eb="2">
      <t>シンキ</t>
    </rPh>
    <rPh sb="3" eb="5">
      <t>メンキョ</t>
    </rPh>
    <rPh sb="6" eb="8">
      <t>シンセイ</t>
    </rPh>
    <rPh sb="10" eb="11">
      <t>シャ</t>
    </rPh>
    <rPh sb="14" eb="16">
      <t>サイショ</t>
    </rPh>
    <rPh sb="17" eb="19">
      <t>メンキョ</t>
    </rPh>
    <rPh sb="21" eb="22">
      <t>ラン</t>
    </rPh>
    <rPh sb="24" eb="26">
      <t>シンキ</t>
    </rPh>
    <rPh sb="28" eb="30">
      <t>キニュウ</t>
    </rPh>
    <phoneticPr fontId="5"/>
  </si>
  <si>
    <t>「組織変更」の欄には、合併又は商号若しくは名称の変更について記入すること。</t>
    <rPh sb="1" eb="3">
      <t>ソシキガ</t>
    </rPh>
    <rPh sb="3" eb="5">
      <t>ヘンコウ</t>
    </rPh>
    <rPh sb="7" eb="8">
      <t>ラン</t>
    </rPh>
    <rPh sb="11" eb="13">
      <t>ガッペイ</t>
    </rPh>
    <rPh sb="13" eb="14">
      <t>マタ</t>
    </rPh>
    <rPh sb="15" eb="17">
      <t>ショウゴウ</t>
    </rPh>
    <rPh sb="17" eb="18">
      <t>ワカ</t>
    </rPh>
    <rPh sb="21" eb="23">
      <t>メイショウ</t>
    </rPh>
    <rPh sb="24" eb="26">
      <t>ヘンコウ</t>
    </rPh>
    <rPh sb="30" eb="32">
      <t>キニュウ</t>
    </rPh>
    <phoneticPr fontId="5"/>
  </si>
  <si>
    <t>「期間」の欄には、事業年度を記入すること。</t>
    <rPh sb="1" eb="3">
      <t>キカン</t>
    </rPh>
    <rPh sb="5" eb="6">
      <t>ラン</t>
    </rPh>
    <rPh sb="9" eb="11">
      <t>ジギョウ</t>
    </rPh>
    <rPh sb="11" eb="13">
      <t>ネンド</t>
    </rPh>
    <rPh sb="14" eb="16">
      <t>キニュウ</t>
    </rPh>
    <phoneticPr fontId="5"/>
  </si>
  <si>
    <t>「売買・交換」の欄には、上段に売買の実績を、下段に交換の実績を記入すること。</t>
    <rPh sb="1" eb="3">
      <t>バイバイ</t>
    </rPh>
    <rPh sb="4" eb="6">
      <t>コウカン</t>
    </rPh>
    <rPh sb="8" eb="9">
      <t>ラン</t>
    </rPh>
    <rPh sb="12" eb="13">
      <t>ウエ</t>
    </rPh>
    <rPh sb="13" eb="14">
      <t>ダン</t>
    </rPh>
    <rPh sb="15" eb="17">
      <t>バイバイ</t>
    </rPh>
    <rPh sb="18" eb="20">
      <t>ジッセキ</t>
    </rPh>
    <rPh sb="22" eb="24">
      <t>カダン</t>
    </rPh>
    <rPh sb="25" eb="27">
      <t>コウカン</t>
    </rPh>
    <rPh sb="28" eb="30">
      <t>ジッセキ</t>
    </rPh>
    <rPh sb="31" eb="33">
      <t>キニュウ</t>
    </rPh>
    <phoneticPr fontId="5"/>
  </si>
  <si>
    <t>（Ａ4）</t>
    <phoneticPr fontId="5"/>
  </si>
  <si>
    <t>(2)</t>
    <phoneticPr fontId="5"/>
  </si>
  <si>
    <t>誓　　約　　書</t>
    <rPh sb="0" eb="7">
      <t>セイヤクショ</t>
    </rPh>
    <phoneticPr fontId="5"/>
  </si>
  <si>
    <t>申請者、申請者の役員、令第２条の２に規定する使用人、法定代理人及び</t>
    <rPh sb="0" eb="3">
      <t>シンセイシャ</t>
    </rPh>
    <rPh sb="4" eb="7">
      <t>シンセイシャ</t>
    </rPh>
    <rPh sb="8" eb="10">
      <t>ヤクイン</t>
    </rPh>
    <rPh sb="11" eb="12">
      <t>レイ</t>
    </rPh>
    <rPh sb="12" eb="13">
      <t>ダイ</t>
    </rPh>
    <rPh sb="14" eb="15">
      <t>ジョウ</t>
    </rPh>
    <rPh sb="18" eb="20">
      <t>キテイ</t>
    </rPh>
    <rPh sb="22" eb="24">
      <t>シヨウ</t>
    </rPh>
    <rPh sb="24" eb="25">
      <t>ニン</t>
    </rPh>
    <rPh sb="26" eb="28">
      <t>ホウテイ</t>
    </rPh>
    <rPh sb="28" eb="30">
      <t>ダイリ</t>
    </rPh>
    <rPh sb="30" eb="31">
      <t>ニン</t>
    </rPh>
    <rPh sb="31" eb="32">
      <t>オヨ</t>
    </rPh>
    <phoneticPr fontId="5"/>
  </si>
  <si>
    <t xml:space="preserve"> 法定代理人の役員は、法第５条第１項各号に該当しない者であることを</t>
    <rPh sb="1" eb="3">
      <t>ホウテイ</t>
    </rPh>
    <rPh sb="3" eb="5">
      <t>ダイリ</t>
    </rPh>
    <rPh sb="5" eb="6">
      <t>ニン</t>
    </rPh>
    <rPh sb="7" eb="9">
      <t>ヤクイン</t>
    </rPh>
    <rPh sb="11" eb="12">
      <t>ホウ</t>
    </rPh>
    <rPh sb="12" eb="15">
      <t>ダイ5ジョウ</t>
    </rPh>
    <rPh sb="15" eb="16">
      <t>ダイ</t>
    </rPh>
    <rPh sb="17" eb="18">
      <t>コウ</t>
    </rPh>
    <rPh sb="18" eb="20">
      <t>カクゴウ</t>
    </rPh>
    <rPh sb="21" eb="23">
      <t>ガイトウ</t>
    </rPh>
    <rPh sb="26" eb="27">
      <t>モノ</t>
    </rPh>
    <phoneticPr fontId="5"/>
  </si>
  <si>
    <t xml:space="preserve"> 誓約します。</t>
    <rPh sb="1" eb="3">
      <t>セイヤク</t>
    </rPh>
    <phoneticPr fontId="5"/>
  </si>
  <si>
    <t>氏　　名</t>
    <rPh sb="0" eb="4">
      <t>シメイ</t>
    </rPh>
    <phoneticPr fontId="5"/>
  </si>
  <si>
    <t>法定代理人</t>
    <rPh sb="0" eb="2">
      <t>ホウテイ</t>
    </rPh>
    <rPh sb="2" eb="4">
      <t>ダイリ</t>
    </rPh>
    <rPh sb="4" eb="5">
      <t>ニン</t>
    </rPh>
    <phoneticPr fontId="5"/>
  </si>
  <si>
    <t xml:space="preserve"> 商号又は名称</t>
    <rPh sb="1" eb="3">
      <t>ショウゴウ</t>
    </rPh>
    <rPh sb="3" eb="4">
      <t>マタ</t>
    </rPh>
    <rPh sb="5" eb="7">
      <t>メイショウ</t>
    </rPh>
    <phoneticPr fontId="5"/>
  </si>
  <si>
    <t xml:space="preserve"> 氏　　　　名</t>
    <rPh sb="1" eb="2">
      <t>シ</t>
    </rPh>
    <rPh sb="6" eb="7">
      <t>メイ</t>
    </rPh>
    <phoneticPr fontId="5"/>
  </si>
  <si>
    <t>（4）</t>
    <phoneticPr fontId="5"/>
  </si>
  <si>
    <t>(第一面）</t>
    <rPh sb="1" eb="2">
      <t>ダイ</t>
    </rPh>
    <rPh sb="2" eb="4">
      <t>イチメン</t>
    </rPh>
    <phoneticPr fontId="5"/>
  </si>
  <si>
    <t>相談役及び顧問（法人の場合）</t>
    <rPh sb="0" eb="3">
      <t>ソウダンヤク</t>
    </rPh>
    <rPh sb="3" eb="4">
      <t>オヨ</t>
    </rPh>
    <rPh sb="5" eb="7">
      <t>コモン</t>
    </rPh>
    <rPh sb="8" eb="10">
      <t>ホウジン</t>
    </rPh>
    <rPh sb="11" eb="13">
      <t>バアイ</t>
    </rPh>
    <phoneticPr fontId="5"/>
  </si>
  <si>
    <t>就任年月日</t>
    <rPh sb="0" eb="2">
      <t>シュウニン</t>
    </rPh>
    <rPh sb="2" eb="5">
      <t>ネンガッピ</t>
    </rPh>
    <phoneticPr fontId="5"/>
  </si>
  <si>
    <t>住所市区町村コード</t>
    <rPh sb="0" eb="2">
      <t>ジュウショ</t>
    </rPh>
    <rPh sb="2" eb="3">
      <t>シ</t>
    </rPh>
    <rPh sb="3" eb="4">
      <t>ク</t>
    </rPh>
    <rPh sb="4" eb="6">
      <t>チョウソン</t>
    </rPh>
    <phoneticPr fontId="5"/>
  </si>
  <si>
    <t>(第二面）</t>
    <rPh sb="1" eb="3">
      <t>ダイ2</t>
    </rPh>
    <rPh sb="3" eb="4">
      <t>メン</t>
    </rPh>
    <phoneticPr fontId="5"/>
  </si>
  <si>
    <t>100分の5以上の株式を有する株主又は100分の5以上の額に相当する出資をしている者（法人の場合）</t>
    <rPh sb="3" eb="4">
      <t>ブン</t>
    </rPh>
    <rPh sb="6" eb="8">
      <t>イジョウ</t>
    </rPh>
    <rPh sb="9" eb="11">
      <t>カブシキ</t>
    </rPh>
    <rPh sb="12" eb="13">
      <t>ユウ</t>
    </rPh>
    <rPh sb="15" eb="17">
      <t>カブヌシ</t>
    </rPh>
    <rPh sb="17" eb="18">
      <t>マタ</t>
    </rPh>
    <rPh sb="22" eb="23">
      <t>ブン</t>
    </rPh>
    <rPh sb="25" eb="27">
      <t>イジョウ</t>
    </rPh>
    <rPh sb="28" eb="29">
      <t>ガク</t>
    </rPh>
    <rPh sb="30" eb="32">
      <t>ソウトウ</t>
    </rPh>
    <rPh sb="34" eb="36">
      <t>シュッシ</t>
    </rPh>
    <rPh sb="41" eb="42">
      <t>モノ</t>
    </rPh>
    <rPh sb="43" eb="45">
      <t>ホウジン</t>
    </rPh>
    <rPh sb="46" eb="48">
      <t>バアイ</t>
    </rPh>
    <phoneticPr fontId="5"/>
  </si>
  <si>
    <t>氏名又は名称</t>
    <rPh sb="0" eb="2">
      <t>シメイ</t>
    </rPh>
    <rPh sb="2" eb="3">
      <t>マタ</t>
    </rPh>
    <rPh sb="4" eb="6">
      <t>メイショウ</t>
    </rPh>
    <phoneticPr fontId="5"/>
  </si>
  <si>
    <t>保有株式の数</t>
    <rPh sb="0" eb="2">
      <t>ホユウ</t>
    </rPh>
    <rPh sb="2" eb="4">
      <t>カブシキ</t>
    </rPh>
    <rPh sb="5" eb="6">
      <t>カズ</t>
    </rPh>
    <phoneticPr fontId="5"/>
  </si>
  <si>
    <t>株</t>
    <rPh sb="0" eb="1">
      <t>カブ</t>
    </rPh>
    <phoneticPr fontId="5"/>
  </si>
  <si>
    <t>　割　合</t>
    <rPh sb="1" eb="4">
      <t>ワリアイ</t>
    </rPh>
    <phoneticPr fontId="5"/>
  </si>
  <si>
    <t>（出資金額）</t>
    <rPh sb="1" eb="3">
      <t>シュッシ</t>
    </rPh>
    <rPh sb="3" eb="5">
      <t>キンガク</t>
    </rPh>
    <phoneticPr fontId="5"/>
  </si>
  <si>
    <t>（円）</t>
    <rPh sb="1" eb="2">
      <t>エン</t>
    </rPh>
    <phoneticPr fontId="5"/>
  </si>
  <si>
    <t>％</t>
    <phoneticPr fontId="5"/>
  </si>
  <si>
    <t>市区町村コード</t>
    <rPh sb="0" eb="1">
      <t>シ</t>
    </rPh>
    <rPh sb="1" eb="2">
      <t>ク</t>
    </rPh>
    <rPh sb="2" eb="4">
      <t>チョウソン</t>
    </rPh>
    <phoneticPr fontId="5"/>
  </si>
  <si>
    <t>住所又は、所在地</t>
    <rPh sb="0" eb="2">
      <t>ジュウショ</t>
    </rPh>
    <rPh sb="2" eb="3">
      <t>マタ</t>
    </rPh>
    <rPh sb="5" eb="8">
      <t>ショザイチ</t>
    </rPh>
    <phoneticPr fontId="5"/>
  </si>
  <si>
    <t>（8）</t>
    <phoneticPr fontId="5"/>
  </si>
  <si>
    <t>宅地建物取引業に従事する者の名簿</t>
    <rPh sb="0" eb="2">
      <t>タクチ</t>
    </rPh>
    <rPh sb="2" eb="4">
      <t>タテモノ</t>
    </rPh>
    <rPh sb="4" eb="7">
      <t>トリヒキギョウ</t>
    </rPh>
    <rPh sb="8" eb="10">
      <t>ジュウジ</t>
    </rPh>
    <rPh sb="12" eb="13">
      <t>モノ</t>
    </rPh>
    <rPh sb="14" eb="16">
      <t>メイボ</t>
    </rPh>
    <phoneticPr fontId="5"/>
  </si>
  <si>
    <t>事務所コード</t>
    <rPh sb="0" eb="2">
      <t>ジム</t>
    </rPh>
    <rPh sb="2" eb="3">
      <t>ショ</t>
    </rPh>
    <phoneticPr fontId="5"/>
  </si>
  <si>
    <t>事務所の名称</t>
    <rPh sb="0" eb="2">
      <t>ジム</t>
    </rPh>
    <rPh sb="2" eb="3">
      <t>ショ</t>
    </rPh>
    <rPh sb="4" eb="6">
      <t>メイショウ</t>
    </rPh>
    <phoneticPr fontId="5"/>
  </si>
  <si>
    <t>従事する者</t>
    <rPh sb="0" eb="2">
      <t>ジュウジ</t>
    </rPh>
    <rPh sb="4" eb="5">
      <t>モノ</t>
    </rPh>
    <phoneticPr fontId="5"/>
  </si>
  <si>
    <t>うち専任の宅地建物取引士</t>
    <rPh sb="2" eb="4">
      <t>センニン</t>
    </rPh>
    <rPh sb="5" eb="7">
      <t>タクチ</t>
    </rPh>
    <rPh sb="7" eb="9">
      <t>タテモノ</t>
    </rPh>
    <phoneticPr fontId="5"/>
  </si>
  <si>
    <t>業務に従事する者</t>
    <rPh sb="0" eb="2">
      <t>ギョウム</t>
    </rPh>
    <rPh sb="3" eb="5">
      <t>ジュウジ</t>
    </rPh>
    <rPh sb="7" eb="8">
      <t>モノ</t>
    </rPh>
    <phoneticPr fontId="5"/>
  </si>
  <si>
    <t>従業者   証明書  番号</t>
    <rPh sb="0" eb="3">
      <t>ジュウギョウシャ</t>
    </rPh>
    <rPh sb="6" eb="9">
      <t>ショウメイショ</t>
    </rPh>
    <rPh sb="11" eb="13">
      <t>バンゴウ</t>
    </rPh>
    <phoneticPr fontId="5"/>
  </si>
  <si>
    <t>主たる職務内容</t>
    <rPh sb="0" eb="1">
      <t>シュ</t>
    </rPh>
    <rPh sb="3" eb="5">
      <t>ショクム</t>
    </rPh>
    <rPh sb="5" eb="7">
      <t>ナイヨウ</t>
    </rPh>
    <phoneticPr fontId="5"/>
  </si>
  <si>
    <t>宅地建物取引士であるか否かの別</t>
    <rPh sb="0" eb="2">
      <t>タクチ</t>
    </rPh>
    <rPh sb="2" eb="4">
      <t>タテモノ</t>
    </rPh>
    <rPh sb="11" eb="12">
      <t>イナ</t>
    </rPh>
    <rPh sb="14" eb="15">
      <t>ベツ</t>
    </rPh>
    <phoneticPr fontId="5"/>
  </si>
  <si>
    <t>(3)</t>
    <phoneticPr fontId="5"/>
  </si>
  <si>
    <t>専任の宅地建物取引士設置証明書</t>
    <rPh sb="0" eb="2">
      <t>センニン</t>
    </rPh>
    <rPh sb="3" eb="5">
      <t>タクチ</t>
    </rPh>
    <rPh sb="5" eb="7">
      <t>タテモノ</t>
    </rPh>
    <rPh sb="10" eb="12">
      <t>セッチ</t>
    </rPh>
    <rPh sb="12" eb="15">
      <t>ショウメイショ</t>
    </rPh>
    <phoneticPr fontId="5"/>
  </si>
  <si>
    <t>下記の事務所は、宅地建物取引業法第31条の３第１項に規定する要件を備えて</t>
    <rPh sb="0" eb="2">
      <t>カキ</t>
    </rPh>
    <rPh sb="3" eb="5">
      <t>ジム</t>
    </rPh>
    <rPh sb="5" eb="6">
      <t>トコロ</t>
    </rPh>
    <rPh sb="8" eb="10">
      <t>タクチ</t>
    </rPh>
    <rPh sb="10" eb="12">
      <t>タテモノ</t>
    </rPh>
    <rPh sb="12" eb="15">
      <t>トリヒキギョウ</t>
    </rPh>
    <rPh sb="15" eb="16">
      <t>ホウ</t>
    </rPh>
    <rPh sb="16" eb="17">
      <t>ダイ</t>
    </rPh>
    <rPh sb="19" eb="20">
      <t>ジョウ</t>
    </rPh>
    <rPh sb="22" eb="23">
      <t>ダイ</t>
    </rPh>
    <rPh sb="24" eb="25">
      <t>コウ</t>
    </rPh>
    <rPh sb="26" eb="28">
      <t>キテイ</t>
    </rPh>
    <rPh sb="30" eb="32">
      <t>ヨウケン</t>
    </rPh>
    <rPh sb="33" eb="34">
      <t>ソナ</t>
    </rPh>
    <phoneticPr fontId="5"/>
  </si>
  <si>
    <t>　いることを証明します。</t>
    <rPh sb="6" eb="8">
      <t>ショウメイ</t>
    </rPh>
    <phoneticPr fontId="5"/>
  </si>
  <si>
    <t>氏　</t>
    <rPh sb="0" eb="1">
      <t>シメイ</t>
    </rPh>
    <phoneticPr fontId="5"/>
  </si>
  <si>
    <t>（法人にあっては、代表者の氏名）</t>
    <rPh sb="1" eb="3">
      <t>ホウジン</t>
    </rPh>
    <rPh sb="9" eb="12">
      <t>ダイヒョウシャ</t>
    </rPh>
    <rPh sb="13" eb="15">
      <t>シメイ</t>
    </rPh>
    <phoneticPr fontId="5"/>
  </si>
  <si>
    <t>専任の
宅地建物
取引士の数</t>
    <rPh sb="0" eb="2">
      <t>センニン</t>
    </rPh>
    <rPh sb="4" eb="6">
      <t>タクチ</t>
    </rPh>
    <rPh sb="6" eb="8">
      <t>タテモノ</t>
    </rPh>
    <rPh sb="9" eb="11">
      <t>トリヒキ</t>
    </rPh>
    <rPh sb="13" eb="14">
      <t>カズ</t>
    </rPh>
    <phoneticPr fontId="5"/>
  </si>
  <si>
    <t>宅地建物取引業に従事する者の数</t>
    <rPh sb="0" eb="2">
      <t>タクチ</t>
    </rPh>
    <rPh sb="2" eb="4">
      <t>タテモノ</t>
    </rPh>
    <rPh sb="4" eb="7">
      <t>トリヒキギョウ</t>
    </rPh>
    <rPh sb="8" eb="10">
      <t>ジュウジ</t>
    </rPh>
    <rPh sb="12" eb="13">
      <t>モノ</t>
    </rPh>
    <rPh sb="14" eb="15">
      <t>カズ</t>
    </rPh>
    <phoneticPr fontId="5"/>
  </si>
  <si>
    <t>（5）</t>
    <phoneticPr fontId="5"/>
  </si>
  <si>
    <t>事務所を使用する権原に関する書面</t>
    <rPh sb="0" eb="2">
      <t>ジム</t>
    </rPh>
    <rPh sb="2" eb="3">
      <t>トコロ</t>
    </rPh>
    <rPh sb="4" eb="6">
      <t>シヨウ</t>
    </rPh>
    <rPh sb="8" eb="9">
      <t>ケンゲン</t>
    </rPh>
    <rPh sb="9" eb="10">
      <t>ハラ</t>
    </rPh>
    <rPh sb="11" eb="12">
      <t>カン</t>
    </rPh>
    <rPh sb="14" eb="16">
      <t>ショメン</t>
    </rPh>
    <phoneticPr fontId="5"/>
  </si>
  <si>
    <t>事項</t>
    <rPh sb="0" eb="2">
      <t>ジコウ</t>
    </rPh>
    <phoneticPr fontId="5"/>
  </si>
  <si>
    <t>所有者</t>
    <rPh sb="0" eb="3">
      <t>ショユウシャ</t>
    </rPh>
    <phoneticPr fontId="5"/>
  </si>
  <si>
    <t>事務所の所有者が申請者と異なる場合</t>
    <rPh sb="0" eb="2">
      <t>ジム</t>
    </rPh>
    <rPh sb="2" eb="3">
      <t>トコロ</t>
    </rPh>
    <rPh sb="4" eb="7">
      <t>ショユウシャ</t>
    </rPh>
    <rPh sb="8" eb="11">
      <t>シンセイシャ</t>
    </rPh>
    <rPh sb="12" eb="13">
      <t>コト</t>
    </rPh>
    <rPh sb="15" eb="17">
      <t>バアイ</t>
    </rPh>
    <phoneticPr fontId="5"/>
  </si>
  <si>
    <t>契約相手</t>
    <rPh sb="0" eb="2">
      <t>ケイヤク</t>
    </rPh>
    <rPh sb="2" eb="4">
      <t>アイテ</t>
    </rPh>
    <phoneticPr fontId="5"/>
  </si>
  <si>
    <t>契約日</t>
    <rPh sb="0" eb="3">
      <t>ケイヤクビ</t>
    </rPh>
    <phoneticPr fontId="5"/>
  </si>
  <si>
    <t>契約期間</t>
    <rPh sb="0" eb="2">
      <t>ケイヤクビ</t>
    </rPh>
    <rPh sb="2" eb="4">
      <t>キカン</t>
    </rPh>
    <phoneticPr fontId="5"/>
  </si>
  <si>
    <t>契約形態</t>
    <rPh sb="0" eb="2">
      <t>ケイヤクビ</t>
    </rPh>
    <rPh sb="2" eb="4">
      <t>ケイタイ</t>
    </rPh>
    <phoneticPr fontId="5"/>
  </si>
  <si>
    <t>用途</t>
    <rPh sb="0" eb="2">
      <t>ヨウト</t>
    </rPh>
    <phoneticPr fontId="5"/>
  </si>
  <si>
    <t>（事務所名）</t>
    <rPh sb="1" eb="3">
      <t>ジム</t>
    </rPh>
    <rPh sb="3" eb="4">
      <t>トコロ</t>
    </rPh>
    <rPh sb="4" eb="5">
      <t>メイ</t>
    </rPh>
    <phoneticPr fontId="5"/>
  </si>
  <si>
    <t>（所在地）</t>
    <rPh sb="1" eb="4">
      <t>ショザイチ</t>
    </rPh>
    <phoneticPr fontId="5"/>
  </si>
  <si>
    <t>上記の記載内容について、事実と相違ないことを誓約します。</t>
    <rPh sb="0" eb="2">
      <t>ジョウキ</t>
    </rPh>
    <rPh sb="3" eb="5">
      <t>キサイ</t>
    </rPh>
    <rPh sb="5" eb="7">
      <t>ナイヨウ</t>
    </rPh>
    <rPh sb="12" eb="14">
      <t>ジジツ</t>
    </rPh>
    <rPh sb="15" eb="17">
      <t>ソウイ</t>
    </rPh>
    <rPh sb="22" eb="24">
      <t>セイヤク</t>
    </rPh>
    <phoneticPr fontId="5"/>
  </si>
  <si>
    <t>氏　　　　名</t>
    <rPh sb="0" eb="6">
      <t>シメイ</t>
    </rPh>
    <phoneticPr fontId="5"/>
  </si>
  <si>
    <t>備　考</t>
    <rPh sb="0" eb="3">
      <t>ビコウ</t>
    </rPh>
    <phoneticPr fontId="5"/>
  </si>
  <si>
    <t>「所有者」の欄は、事務所の所有者の氏名又は法人名（法人の代表者名を含む）を</t>
    <rPh sb="1" eb="4">
      <t>ショユウシャ</t>
    </rPh>
    <rPh sb="6" eb="7">
      <t>ラン</t>
    </rPh>
    <rPh sb="9" eb="11">
      <t>ジム</t>
    </rPh>
    <rPh sb="11" eb="12">
      <t>トコロ</t>
    </rPh>
    <rPh sb="13" eb="16">
      <t>ショユウシャ</t>
    </rPh>
    <rPh sb="17" eb="19">
      <t>シメイ</t>
    </rPh>
    <rPh sb="19" eb="20">
      <t>マタ</t>
    </rPh>
    <rPh sb="21" eb="23">
      <t>ホウジン</t>
    </rPh>
    <rPh sb="23" eb="24">
      <t>メイ</t>
    </rPh>
    <rPh sb="25" eb="27">
      <t>ホウジン</t>
    </rPh>
    <rPh sb="28" eb="31">
      <t>ダイヒョウシャ</t>
    </rPh>
    <rPh sb="31" eb="32">
      <t>メイ</t>
    </rPh>
    <rPh sb="33" eb="34">
      <t>フク</t>
    </rPh>
    <phoneticPr fontId="5"/>
  </si>
  <si>
    <t>記入すること。</t>
    <rPh sb="0" eb="2">
      <t>キニュウ</t>
    </rPh>
    <phoneticPr fontId="5"/>
  </si>
  <si>
    <t>「事務所の所有者が申請者と異なる場合」の欄は、事務所の所有者が免許申請者と</t>
    <rPh sb="1" eb="3">
      <t>ジム</t>
    </rPh>
    <rPh sb="3" eb="4">
      <t>トコロ</t>
    </rPh>
    <rPh sb="5" eb="8">
      <t>ショユウシャ</t>
    </rPh>
    <rPh sb="9" eb="12">
      <t>シンセイシャ</t>
    </rPh>
    <rPh sb="13" eb="14">
      <t>コト</t>
    </rPh>
    <rPh sb="16" eb="18">
      <t>バアイ</t>
    </rPh>
    <rPh sb="20" eb="21">
      <t>ラン</t>
    </rPh>
    <rPh sb="23" eb="25">
      <t>ジム</t>
    </rPh>
    <rPh sb="25" eb="26">
      <t>トコロ</t>
    </rPh>
    <rPh sb="27" eb="30">
      <t>ショユウシャ</t>
    </rPh>
    <rPh sb="31" eb="33">
      <t>メンキョ</t>
    </rPh>
    <rPh sb="33" eb="36">
      <t>シンセイシャ</t>
    </rPh>
    <phoneticPr fontId="5"/>
  </si>
  <si>
    <t>異なる場合にのみ次により記入すること。</t>
    <rPh sb="0" eb="1">
      <t>コト</t>
    </rPh>
    <rPh sb="3" eb="5">
      <t>バアイ</t>
    </rPh>
    <rPh sb="8" eb="9">
      <t>ツギ</t>
    </rPh>
    <rPh sb="12" eb="14">
      <t>キニュウ</t>
    </rPh>
    <phoneticPr fontId="5"/>
  </si>
  <si>
    <t>①</t>
    <phoneticPr fontId="5"/>
  </si>
  <si>
    <t>「契約形態」の欄は、賃貸借又は使用貸借の別を記入すること。</t>
    <rPh sb="1" eb="3">
      <t>ケイヤク</t>
    </rPh>
    <rPh sb="3" eb="5">
      <t>ケイタイ</t>
    </rPh>
    <rPh sb="7" eb="8">
      <t>ラン</t>
    </rPh>
    <rPh sb="10" eb="13">
      <t>チンタイシャク</t>
    </rPh>
    <rPh sb="13" eb="14">
      <t>マタ</t>
    </rPh>
    <rPh sb="15" eb="17">
      <t>シヨウ</t>
    </rPh>
    <rPh sb="17" eb="19">
      <t>タイシャク</t>
    </rPh>
    <rPh sb="20" eb="21">
      <t>ベツ</t>
    </rPh>
    <rPh sb="22" eb="24">
      <t>キニュウ</t>
    </rPh>
    <phoneticPr fontId="5"/>
  </si>
  <si>
    <t>②</t>
    <phoneticPr fontId="5"/>
  </si>
  <si>
    <t>「用途」の欄は、土地建物登記簿謄本、建物賃貸借契約書又は建物使用貸借契約書等</t>
    <rPh sb="1" eb="3">
      <t>ヨウト</t>
    </rPh>
    <rPh sb="5" eb="6">
      <t>ラン</t>
    </rPh>
    <rPh sb="8" eb="10">
      <t>トチ</t>
    </rPh>
    <rPh sb="10" eb="12">
      <t>タテモノ</t>
    </rPh>
    <rPh sb="12" eb="15">
      <t>トウキボ</t>
    </rPh>
    <rPh sb="15" eb="17">
      <t>トウホン</t>
    </rPh>
    <rPh sb="18" eb="20">
      <t>タテモノ</t>
    </rPh>
    <rPh sb="20" eb="23">
      <t>チンタイシャク</t>
    </rPh>
    <rPh sb="23" eb="26">
      <t>ケイヤクショ</t>
    </rPh>
    <rPh sb="26" eb="27">
      <t>マタ</t>
    </rPh>
    <rPh sb="28" eb="30">
      <t>タテモノ</t>
    </rPh>
    <rPh sb="30" eb="32">
      <t>シヨウ</t>
    </rPh>
    <rPh sb="32" eb="34">
      <t>タイシャク</t>
    </rPh>
    <rPh sb="34" eb="36">
      <t>ケイヤクシャ</t>
    </rPh>
    <rPh sb="36" eb="37">
      <t>ショ</t>
    </rPh>
    <rPh sb="37" eb="38">
      <t>ナド</t>
    </rPh>
    <phoneticPr fontId="5"/>
  </si>
  <si>
    <t>に記載された用途（事務所等）について記入すること。</t>
    <rPh sb="1" eb="3">
      <t>キサイ</t>
    </rPh>
    <rPh sb="6" eb="8">
      <t>ヨウト</t>
    </rPh>
    <rPh sb="9" eb="11">
      <t>ジム</t>
    </rPh>
    <rPh sb="11" eb="12">
      <t>トコロ</t>
    </rPh>
    <rPh sb="12" eb="13">
      <t>ナド</t>
    </rPh>
    <rPh sb="18" eb="20">
      <t>キニュウ</t>
    </rPh>
    <phoneticPr fontId="5"/>
  </si>
  <si>
    <t>（6）</t>
    <phoneticPr fontId="5"/>
  </si>
  <si>
    <t>略歴書</t>
    <rPh sb="0" eb="3">
      <t>リャクレキショ</t>
    </rPh>
    <phoneticPr fontId="5"/>
  </si>
  <si>
    <t>（フリガナ）</t>
    <phoneticPr fontId="5"/>
  </si>
  <si>
    <t>職名</t>
    <rPh sb="0" eb="2">
      <t>ショクメイ</t>
    </rPh>
    <phoneticPr fontId="5"/>
  </si>
  <si>
    <t>従事した職務内容</t>
    <rPh sb="0" eb="2">
      <t>ジュウジ</t>
    </rPh>
    <rPh sb="4" eb="6">
      <t>ショクム</t>
    </rPh>
    <rPh sb="6" eb="8">
      <t>ナイヨウ</t>
    </rPh>
    <phoneticPr fontId="5"/>
  </si>
  <si>
    <t>職歴</t>
    <rPh sb="0" eb="2">
      <t>ショクレキ</t>
    </rPh>
    <phoneticPr fontId="5"/>
  </si>
  <si>
    <t>上記のとおり相違ありません。</t>
    <rPh sb="0" eb="2">
      <t>ジョウキ</t>
    </rPh>
    <rPh sb="6" eb="8">
      <t>ソウイ</t>
    </rPh>
    <phoneticPr fontId="5"/>
  </si>
  <si>
    <t>分類</t>
    <rPh sb="0" eb="2">
      <t>ブンルイ</t>
    </rPh>
    <phoneticPr fontId="5"/>
  </si>
  <si>
    <t>項目</t>
    <rPh sb="0" eb="2">
      <t>コウモク</t>
    </rPh>
    <phoneticPr fontId="5"/>
  </si>
  <si>
    <t>入力欄</t>
    <rPh sb="0" eb="2">
      <t>ニュウリョク</t>
    </rPh>
    <rPh sb="2" eb="3">
      <t>ラン</t>
    </rPh>
    <phoneticPr fontId="5"/>
  </si>
  <si>
    <t>日付</t>
    <rPh sb="0" eb="2">
      <t>ﾋﾂﾞｹ</t>
    </rPh>
    <phoneticPr fontId="5" type="halfwidthKatakana"/>
  </si>
  <si>
    <t>入会申込書等　記入日</t>
    <rPh sb="0" eb="2">
      <t>ﾆｭｳｶｲ</t>
    </rPh>
    <rPh sb="2" eb="5">
      <t>ﾓｳｼｺﾐｼｮ</t>
    </rPh>
    <rPh sb="5" eb="6">
      <t>ﾄｳ</t>
    </rPh>
    <rPh sb="7" eb="9">
      <t>ｷﾆｭｳ</t>
    </rPh>
    <rPh sb="9" eb="10">
      <t>ﾋ</t>
    </rPh>
    <phoneticPr fontId="5" type="halfwidthKatakana"/>
  </si>
  <si>
    <t>令和</t>
    <rPh sb="0" eb="2">
      <t>ﾚｲﾜ</t>
    </rPh>
    <phoneticPr fontId="5" type="halfwidthKatakana"/>
  </si>
  <si>
    <t>年</t>
    <rPh sb="0" eb="1">
      <t>ﾈﾝ</t>
    </rPh>
    <phoneticPr fontId="5" type="halfwidthKatakana"/>
  </si>
  <si>
    <t>月</t>
    <rPh sb="0" eb="1">
      <t>ｶﾞﾂ</t>
    </rPh>
    <phoneticPr fontId="5" type="halfwidthKatakana"/>
  </si>
  <si>
    <t>日</t>
    <rPh sb="0" eb="1">
      <t>ﾆﾁ</t>
    </rPh>
    <phoneticPr fontId="5" type="halfwidthKatakana"/>
  </si>
  <si>
    <t>申請年月日</t>
    <rPh sb="0" eb="2">
      <t>シンセイ</t>
    </rPh>
    <rPh sb="2" eb="5">
      <t>ネンガッピ</t>
    </rPh>
    <phoneticPr fontId="5"/>
  </si>
  <si>
    <t>※（東京都への）免許申請書類の記入年月日に連動します</t>
    <rPh sb="2" eb="4">
      <t>トウキョウ</t>
    </rPh>
    <rPh sb="4" eb="5">
      <t>ト</t>
    </rPh>
    <rPh sb="8" eb="10">
      <t>メンキョ</t>
    </rPh>
    <rPh sb="10" eb="12">
      <t>シンセイ</t>
    </rPh>
    <rPh sb="12" eb="14">
      <t>ショルイ</t>
    </rPh>
    <rPh sb="15" eb="17">
      <t>キニュウ</t>
    </rPh>
    <rPh sb="17" eb="20">
      <t>ネンガッピ</t>
    </rPh>
    <rPh sb="21" eb="23">
      <t>レンドウ</t>
    </rPh>
    <phoneticPr fontId="5"/>
  </si>
  <si>
    <t>商号</t>
    <rPh sb="0" eb="1">
      <t>ｼｮｳ</t>
    </rPh>
    <rPh sb="1" eb="2">
      <t>ｺﾞｳ</t>
    </rPh>
    <phoneticPr fontId="5" type="halfwidthKatakana"/>
  </si>
  <si>
    <t>←半角ｶﾀｶﾅ　40文字</t>
    <phoneticPr fontId="5" type="halfwidthKatakana"/>
  </si>
  <si>
    <t>入力確認</t>
    <rPh sb="0" eb="2">
      <t>ﾆｭｳﾘｮｸ</t>
    </rPh>
    <rPh sb="2" eb="4">
      <t>ｶｸﾆﾝ</t>
    </rPh>
    <phoneticPr fontId="5" type="halfwidthKatakana"/>
  </si>
  <si>
    <t/>
  </si>
  <si>
    <t>←40文字まで</t>
    <rPh sb="3" eb="5">
      <t>ﾓｼﾞ</t>
    </rPh>
    <phoneticPr fontId="5" type="halfwidthKatakana"/>
  </si>
  <si>
    <t>事務所の別</t>
    <rPh sb="0" eb="3">
      <t>ｼﾞﾑｼｮ</t>
    </rPh>
    <rPh sb="4" eb="5">
      <t>ﾍﾞﾂ</t>
    </rPh>
    <phoneticPr fontId="5" type="halfwidthKatakana"/>
  </si>
  <si>
    <t>1．　主たる事務所</t>
    <rPh sb="3" eb="4">
      <t>ｼｭ</t>
    </rPh>
    <rPh sb="6" eb="9">
      <t>ｼﾞﾑｼｮ</t>
    </rPh>
    <phoneticPr fontId="5" type="halfwidthKatakana"/>
  </si>
  <si>
    <t>←本書は本店（主たる事務所）専用ファイルのため変更不可</t>
    <rPh sb="7" eb="8">
      <t>ｼｭ</t>
    </rPh>
    <rPh sb="10" eb="13">
      <t>ｼﾞﾑｼｮ</t>
    </rPh>
    <phoneticPr fontId="5" type="halfwidthKatakana"/>
  </si>
  <si>
    <t>事務所の名称</t>
    <rPh sb="0" eb="3">
      <t>ｼﾞﾑｼｮ</t>
    </rPh>
    <rPh sb="4" eb="6">
      <t>ﾒｲｼｮｳ</t>
    </rPh>
    <phoneticPr fontId="5" type="halfwidthKatakana"/>
  </si>
  <si>
    <t>本店</t>
    <rPh sb="0" eb="2">
      <t>ﾎﾝﾃﾝ</t>
    </rPh>
    <phoneticPr fontId="5" type="halfwidthKatakana"/>
  </si>
  <si>
    <t>←本書は本店専用ファイルのため変更不可</t>
    <rPh sb="1" eb="3">
      <t>ﾎﾝｼｮ</t>
    </rPh>
    <rPh sb="4" eb="6">
      <t>ﾎﾝﾃﾝ</t>
    </rPh>
    <rPh sb="6" eb="8">
      <t>ｾﾝﾖｳ</t>
    </rPh>
    <rPh sb="15" eb="17">
      <t>ﾍﾝｸ</t>
    </rPh>
    <rPh sb="17" eb="19">
      <t>ﾌｶ</t>
    </rPh>
    <phoneticPr fontId="5" type="halfwidthKatakana"/>
  </si>
  <si>
    <t>本</t>
  </si>
  <si>
    <t>店</t>
  </si>
  <si>
    <t>-</t>
    <phoneticPr fontId="5" type="halfwidthKatakana"/>
  </si>
  <si>
    <t>事務所所在地　フリガナ</t>
    <rPh sb="0" eb="2">
      <t>ジム</t>
    </rPh>
    <rPh sb="2" eb="3">
      <t>ショ</t>
    </rPh>
    <rPh sb="3" eb="6">
      <t>ショザイチ</t>
    </rPh>
    <phoneticPr fontId="5"/>
  </si>
  <si>
    <t>都道府県／市区町村の選択</t>
    <rPh sb="0" eb="4">
      <t>ﾄﾄﾞｳﾌｹﾝ</t>
    </rPh>
    <rPh sb="5" eb="9">
      <t>ｼｸﾁｮｳｿﾝ</t>
    </rPh>
    <rPh sb="10" eb="12">
      <t>ｾﾝﾀｸ</t>
    </rPh>
    <phoneticPr fontId="5" type="halfwidthKatakana"/>
  </si>
  <si>
    <t>東京都</t>
    <rPh sb="0" eb="3">
      <t>ﾄｳｷｮｳﾄ</t>
    </rPh>
    <phoneticPr fontId="5" type="halfwidthKatakana"/>
  </si>
  <si>
    <t>▼選択</t>
  </si>
  <si>
    <t>←自動で反映</t>
    <phoneticPr fontId="5" type="halfwidthKatakana"/>
  </si>
  <si>
    <t>（市区町村以降の）　所在地</t>
    <rPh sb="1" eb="3">
      <t>ｼｸ</t>
    </rPh>
    <rPh sb="3" eb="5">
      <t>ﾁｮｳｿﾝ</t>
    </rPh>
    <rPh sb="5" eb="7">
      <t>ｲｺｳ</t>
    </rPh>
    <rPh sb="10" eb="13">
      <t>ｼｮｻﾞｲﾁ</t>
    </rPh>
    <phoneticPr fontId="5" type="halfwidthKatakana"/>
  </si>
  <si>
    <t>↑上記欄に自動で入力された市区町村以降の所在地を、履歴事項全部証明書に記載のとおり入力</t>
    <rPh sb="1" eb="3">
      <t>ｼﾞｮｳｷ</t>
    </rPh>
    <rPh sb="3" eb="4">
      <t>ﾗﾝ</t>
    </rPh>
    <rPh sb="5" eb="7">
      <t>ｼﾞﾄﾞｳ</t>
    </rPh>
    <rPh sb="8" eb="10">
      <t>ﾆｭｳﾘｮｸ</t>
    </rPh>
    <rPh sb="13" eb="17">
      <t>ｼｸﾁｮｳｿﾝ</t>
    </rPh>
    <rPh sb="17" eb="19">
      <t>ｲｺｳ</t>
    </rPh>
    <rPh sb="20" eb="23">
      <t>ｼｮｻﾞｲﾁ</t>
    </rPh>
    <rPh sb="41" eb="43">
      <t>ﾆｭｳﾘｮｸ</t>
    </rPh>
    <phoneticPr fontId="5" type="halfwidthKatakana"/>
  </si>
  <si>
    <t>建物名等（号室まで）</t>
    <rPh sb="0" eb="2">
      <t>タテモノ</t>
    </rPh>
    <phoneticPr fontId="5"/>
  </si>
  <si>
    <t>←履歴事項全部証明書記載ない場合の建物名</t>
    <rPh sb="14" eb="16">
      <t>ﾊﾞｱｲ</t>
    </rPh>
    <rPh sb="17" eb="19">
      <t>ﾀﾃﾓﾉ</t>
    </rPh>
    <rPh sb="19" eb="20">
      <t>ﾒｲ</t>
    </rPh>
    <phoneticPr fontId="5" type="halfwidthKatakana"/>
  </si>
  <si>
    <t>電　　話</t>
    <rPh sb="0" eb="1">
      <t>デン</t>
    </rPh>
    <rPh sb="3" eb="4">
      <t>ハナシ</t>
    </rPh>
    <phoneticPr fontId="5"/>
  </si>
  <si>
    <t>F　A　X</t>
    <phoneticPr fontId="5"/>
  </si>
  <si>
    <t>本店に従事する者の数</t>
    <rPh sb="0" eb="2">
      <t>ﾎﾝﾃﾝ</t>
    </rPh>
    <rPh sb="3" eb="5">
      <t>ｼﾞｭｳｼﾞ</t>
    </rPh>
    <rPh sb="7" eb="8">
      <t>ﾓﾉ</t>
    </rPh>
    <rPh sb="9" eb="10">
      <t>ｶｽﾞ</t>
    </rPh>
    <phoneticPr fontId="5" type="halfwidthKatakana"/>
  </si>
  <si>
    <t>名</t>
    <rPh sb="0" eb="1">
      <t>ﾒｲ</t>
    </rPh>
    <phoneticPr fontId="5" type="halfwidthKatakana"/>
  </si>
  <si>
    <t>本店に従事する者のうち専任の宅地建物取引士の数→</t>
    <rPh sb="0" eb="2">
      <t>ﾎﾝﾃﾝ</t>
    </rPh>
    <rPh sb="3" eb="5">
      <t>ｼﾞｭｳｼﾞ</t>
    </rPh>
    <rPh sb="7" eb="8">
      <t>ﾓﾉ</t>
    </rPh>
    <rPh sb="11" eb="13">
      <t>ｾﾝﾆﾝ</t>
    </rPh>
    <rPh sb="14" eb="16">
      <t>ﾀｸﾁ</t>
    </rPh>
    <rPh sb="16" eb="18">
      <t>ﾀﾃﾓﾉ</t>
    </rPh>
    <rPh sb="18" eb="20">
      <t>ﾄﾘﾋｷ</t>
    </rPh>
    <rPh sb="20" eb="21">
      <t>ｼ</t>
    </rPh>
    <rPh sb="22" eb="23">
      <t>ｶｽﾞ</t>
    </rPh>
    <phoneticPr fontId="5" type="halfwidthKatakana"/>
  </si>
  <si>
    <t>事務所を
使用する
権　　原</t>
    <rPh sb="0" eb="3">
      <t>ｼﾞﾑｼｮ</t>
    </rPh>
    <rPh sb="5" eb="7">
      <t>ｼﾖｳ</t>
    </rPh>
    <rPh sb="10" eb="11">
      <t>ｹﾝ</t>
    </rPh>
    <rPh sb="13" eb="14">
      <t>ﾊﾗ</t>
    </rPh>
    <phoneticPr fontId="5" type="halfwidthKatakana"/>
  </si>
  <si>
    <r>
      <t>　▼　事務所の所有者について［A］の項目を入力</t>
    </r>
    <r>
      <rPr>
        <b/>
        <sz val="10"/>
        <color rgb="FFFF0000"/>
        <rFont val="Meiryo UI"/>
        <family val="3"/>
        <charset val="128"/>
      </rPr>
      <t>※自己所有の場合はこちら</t>
    </r>
    <rPh sb="3" eb="5">
      <t>ｼﾞﾑ</t>
    </rPh>
    <rPh sb="5" eb="6">
      <t>ｼｮ</t>
    </rPh>
    <rPh sb="7" eb="10">
      <t>ｼｮﾕｳｼｬ</t>
    </rPh>
    <rPh sb="18" eb="20">
      <t>ｺｳﾓｸ</t>
    </rPh>
    <rPh sb="21" eb="23">
      <t>ﾆｭｳﾘｮｸ</t>
    </rPh>
    <rPh sb="24" eb="26">
      <t>ｼﾞｺ</t>
    </rPh>
    <rPh sb="26" eb="28">
      <t>ｼｮﾕｳ</t>
    </rPh>
    <rPh sb="29" eb="31">
      <t>ﾊﾞｱｲ</t>
    </rPh>
    <phoneticPr fontId="5" type="halfwidthKatakana"/>
  </si>
  <si>
    <t>［A］</t>
    <phoneticPr fontId="5" type="halfwidthKatakana"/>
  </si>
  <si>
    <t>事　務　所
所　有　者</t>
    <rPh sb="0" eb="1">
      <t>ｺﾄ</t>
    </rPh>
    <rPh sb="2" eb="3">
      <t>ﾂﾄﾑ</t>
    </rPh>
    <rPh sb="4" eb="5">
      <t>ｼｮ</t>
    </rPh>
    <rPh sb="6" eb="7">
      <t>ｼｮ</t>
    </rPh>
    <rPh sb="8" eb="9">
      <t>ﾕｳ</t>
    </rPh>
    <rPh sb="10" eb="11">
      <t>ｼｬ</t>
    </rPh>
    <phoneticPr fontId="5" type="halfwidthKatakana"/>
  </si>
  <si>
    <t>名前または代表者名</t>
    <rPh sb="0" eb="1">
      <t>ﾅ</t>
    </rPh>
    <rPh sb="1" eb="2">
      <t>ﾏｴ</t>
    </rPh>
    <rPh sb="5" eb="8">
      <t>ﾀﾞｲﾋｮｳｼｬ</t>
    </rPh>
    <rPh sb="8" eb="9">
      <t>ﾒｲ</t>
    </rPh>
    <phoneticPr fontId="5" type="halfwidthKatakana"/>
  </si>
  <si>
    <t>法人の場合（法人名）</t>
    <rPh sb="0" eb="2">
      <t>ﾎｳｼﾞﾝ</t>
    </rPh>
    <rPh sb="3" eb="5">
      <t>ﾊﾞｱｲ</t>
    </rPh>
    <rPh sb="6" eb="8">
      <t>ﾎｳｼﾞﾝ</t>
    </rPh>
    <rPh sb="8" eb="9">
      <t>ﾒｲ</t>
    </rPh>
    <phoneticPr fontId="5" type="halfwidthKatakana"/>
  </si>
  <si>
    <t>（役職）</t>
    <rPh sb="1" eb="3">
      <t>ﾔｸｼｮｸ</t>
    </rPh>
    <phoneticPr fontId="5" type="halfwidthKatakana"/>
  </si>
  <si>
    <t>　▼　事務所の所有者が申請者と異なる場合、以下［B］の項目も入力</t>
    <rPh sb="3" eb="5">
      <t>ｼﾞﾑ</t>
    </rPh>
    <rPh sb="5" eb="6">
      <t>ｼｮ</t>
    </rPh>
    <rPh sb="7" eb="10">
      <t>ｼｮﾕｳｼｬ</t>
    </rPh>
    <rPh sb="11" eb="14">
      <t>ｼﾝｾｲｼｬ</t>
    </rPh>
    <rPh sb="15" eb="16">
      <t>ｺﾄ</t>
    </rPh>
    <rPh sb="18" eb="20">
      <t>ﾊﾞｱｲ</t>
    </rPh>
    <rPh sb="21" eb="23">
      <t>ｲｶ</t>
    </rPh>
    <rPh sb="27" eb="29">
      <t>ｺｳﾓｸ</t>
    </rPh>
    <rPh sb="30" eb="32">
      <t>ﾆｭｳﾘｮｸ</t>
    </rPh>
    <phoneticPr fontId="5" type="halfwidthKatakana"/>
  </si>
  <si>
    <t>［B］</t>
    <phoneticPr fontId="5" type="halfwidthKatakana"/>
  </si>
  <si>
    <t>契約相手</t>
    <rPh sb="0" eb="2">
      <t>ｹｲﾔｸ</t>
    </rPh>
    <rPh sb="2" eb="4">
      <t>ｱｲﾃ</t>
    </rPh>
    <phoneticPr fontId="5" type="halfwidthKatakana"/>
  </si>
  <si>
    <t>契　約　日</t>
    <rPh sb="0" eb="1">
      <t>ﾁｷﾞﾘ</t>
    </rPh>
    <rPh sb="2" eb="3">
      <t>ﾔｸ</t>
    </rPh>
    <rPh sb="4" eb="5">
      <t>ﾆﾁ</t>
    </rPh>
    <phoneticPr fontId="5" type="halfwidthKatakana"/>
  </si>
  <si>
    <t>契約期間</t>
    <rPh sb="0" eb="2">
      <t>ｹｲﾔｸ</t>
    </rPh>
    <rPh sb="2" eb="4">
      <t>ｷｶﾝ</t>
    </rPh>
    <phoneticPr fontId="5" type="halfwidthKatakana"/>
  </si>
  <si>
    <t>より</t>
    <phoneticPr fontId="5" type="halfwidthKatakana"/>
  </si>
  <si>
    <t>まで</t>
    <phoneticPr fontId="5" type="halfwidthKatakana"/>
  </si>
  <si>
    <t>←期間の定めがない場合は（定めなし）、更新をする場合（自動更新）</t>
    <rPh sb="1" eb="3">
      <t>ｷｶﾝ</t>
    </rPh>
    <rPh sb="4" eb="5">
      <t>ｻﾀﾞ</t>
    </rPh>
    <rPh sb="9" eb="11">
      <t>ﾊﾞｱｲ</t>
    </rPh>
    <rPh sb="13" eb="14">
      <t>ｻﾀﾞ</t>
    </rPh>
    <rPh sb="19" eb="21">
      <t>ｺｳｼﾝ</t>
    </rPh>
    <rPh sb="24" eb="26">
      <t>ﾊﾞｱｲ</t>
    </rPh>
    <rPh sb="27" eb="29">
      <t>ｼﾞﾄﾞｳ</t>
    </rPh>
    <rPh sb="29" eb="31">
      <t>ｺｳｼﾝ</t>
    </rPh>
    <phoneticPr fontId="5" type="halfwidthKatakana"/>
  </si>
  <si>
    <t>契約形態</t>
    <rPh sb="0" eb="2">
      <t>ｹｲﾔｸ</t>
    </rPh>
    <rPh sb="2" eb="4">
      <t>ｹｲﾀｲ</t>
    </rPh>
    <phoneticPr fontId="5" type="halfwidthKatakana"/>
  </si>
  <si>
    <t>用　　　途</t>
    <rPh sb="0" eb="1">
      <t>ﾖｳ</t>
    </rPh>
    <rPh sb="4" eb="5">
      <t>ﾄ</t>
    </rPh>
    <phoneticPr fontId="5" type="halfwidthKatakana"/>
  </si>
  <si>
    <t>※登記簿謄本、建物賃貸借契約書に記載された用途について記入</t>
    <rPh sb="1" eb="4">
      <t>ﾄｳｷﾎﾞ</t>
    </rPh>
    <rPh sb="4" eb="6">
      <t>ﾄｳﾎﾝ</t>
    </rPh>
    <rPh sb="7" eb="9">
      <t>ﾀﾃﾓﾉ</t>
    </rPh>
    <rPh sb="9" eb="12">
      <t>ﾁﾝﾀｲｼｬｸ</t>
    </rPh>
    <rPh sb="12" eb="15">
      <t>ｹｲﾔｸｼｮ</t>
    </rPh>
    <rPh sb="16" eb="18">
      <t>ｷｻｲ</t>
    </rPh>
    <rPh sb="21" eb="23">
      <t>ﾖｳﾄ</t>
    </rPh>
    <rPh sb="27" eb="29">
      <t>ｷﾆｭｳ</t>
    </rPh>
    <phoneticPr fontId="5" type="halfwidthKatakana"/>
  </si>
  <si>
    <t>入力TOPへ↑</t>
  </si>
  <si>
    <t>代　　表　　者</t>
    <rPh sb="0" eb="1">
      <t>ﾀﾞｲ</t>
    </rPh>
    <rPh sb="3" eb="4">
      <t>ｵﾓﾃ</t>
    </rPh>
    <rPh sb="6" eb="7">
      <t>ｼｬ</t>
    </rPh>
    <phoneticPr fontId="5" type="halfwidthKatakana"/>
  </si>
  <si>
    <t>代表者
の情報</t>
    <rPh sb="0" eb="3">
      <t>ﾀﾞｲﾋｮｳｼｬ</t>
    </rPh>
    <rPh sb="6" eb="8">
      <t>ｼﾞｮｳﾎｳ</t>
    </rPh>
    <phoneticPr fontId="5" type="halfwidthKatakana"/>
  </si>
  <si>
    <t>←半角ｶﾀｶﾅ　20文字（姓と名は1文字空ける）</t>
    <rPh sb="1" eb="3">
      <t>ﾊﾝｶｸ</t>
    </rPh>
    <rPh sb="10" eb="12">
      <t>ﾓｼﾞ</t>
    </rPh>
    <phoneticPr fontId="5" type="halfwidthKatakana"/>
  </si>
  <si>
    <t>←20文字（姓と名は1文字空ける）</t>
    <rPh sb="6" eb="7">
      <t>ｾｲ</t>
    </rPh>
    <rPh sb="8" eb="9">
      <t>ﾒｲ</t>
    </rPh>
    <rPh sb="11" eb="13">
      <t>ﾓｼﾞ</t>
    </rPh>
    <rPh sb="13" eb="14">
      <t>ｱ</t>
    </rPh>
    <phoneticPr fontId="5" type="halfwidthKatakana"/>
  </si>
  <si>
    <t>〒</t>
    <phoneticPr fontId="5" type="halfwidthKatakana"/>
  </si>
  <si>
    <t>住所　ﾌﾘｶﾞﾅ</t>
    <rPh sb="0" eb="2">
      <t>ｼﾞｭｳｼｮ</t>
    </rPh>
    <phoneticPr fontId="5" type="halfwidthKatakana"/>
  </si>
  <si>
    <t>（代表者の）　住所</t>
    <rPh sb="1" eb="4">
      <t>ダイヒョウシャ</t>
    </rPh>
    <rPh sb="7" eb="8">
      <t>ジュウ</t>
    </rPh>
    <rPh sb="8" eb="9">
      <t>ショ</t>
    </rPh>
    <phoneticPr fontId="5"/>
  </si>
  <si>
    <t>←個人の印鑑証明書通り入力</t>
    <phoneticPr fontId="147" type="halfwidthKatakana"/>
  </si>
  <si>
    <t>自宅電話番号</t>
    <rPh sb="0" eb="2">
      <t>ｼﾞﾀｸ</t>
    </rPh>
    <rPh sb="2" eb="4">
      <t>ﾃﾞﾝﾜ</t>
    </rPh>
    <rPh sb="4" eb="6">
      <t>ﾊﾞﾝｺﾞｳ</t>
    </rPh>
    <phoneticPr fontId="5" type="halfwidthKatakana"/>
  </si>
  <si>
    <t>自宅FAX番号</t>
    <rPh sb="0" eb="2">
      <t>ｼﾞﾀｸ</t>
    </rPh>
    <rPh sb="5" eb="7">
      <t>ﾊﾞﾝｺﾞｳ</t>
    </rPh>
    <phoneticPr fontId="5" type="halfwidthKatakana"/>
  </si>
  <si>
    <t>携帯電話番号</t>
    <rPh sb="0" eb="2">
      <t>ｹｲﾀｲ</t>
    </rPh>
    <rPh sb="2" eb="4">
      <t>ﾃﾞﾝﾜ</t>
    </rPh>
    <rPh sb="4" eb="6">
      <t>ﾊﾞﾝｺﾞｳ</t>
    </rPh>
    <phoneticPr fontId="5" type="halfwidthKatakana"/>
  </si>
  <si>
    <t>性　　別</t>
    <rPh sb="0" eb="1">
      <t>セイ</t>
    </rPh>
    <rPh sb="3" eb="4">
      <t>ベツ</t>
    </rPh>
    <phoneticPr fontId="5"/>
  </si>
  <si>
    <t>役　　職</t>
    <rPh sb="0" eb="1">
      <t>ﾔｸ</t>
    </rPh>
    <rPh sb="3" eb="4">
      <t>ｼｮｸ</t>
    </rPh>
    <phoneticPr fontId="5" type="halfwidthKatakana"/>
  </si>
  <si>
    <t>常勤・非常勤の別→</t>
    <rPh sb="0" eb="2">
      <t>ｼﾞｮｳｷﾝ</t>
    </rPh>
    <rPh sb="3" eb="6">
      <t>ﾋｼﾞｮｳｷﾝ</t>
    </rPh>
    <rPh sb="7" eb="8">
      <t>ﾍﾞﾂ</t>
    </rPh>
    <phoneticPr fontId="5" type="halfwidthKatakana"/>
  </si>
  <si>
    <t>（常勤）</t>
    <rPh sb="1" eb="3">
      <t>ジョウキン</t>
    </rPh>
    <phoneticPr fontId="148"/>
  </si>
  <si>
    <t>代表者が宅建士の
場合は登録番号</t>
    <rPh sb="0" eb="3">
      <t>ﾀﾞｲﾋｮｳｼｬ</t>
    </rPh>
    <rPh sb="4" eb="7">
      <t>ﾀｯｹﾝｼ</t>
    </rPh>
    <rPh sb="9" eb="11">
      <t>ﾊﾞｱｲ</t>
    </rPh>
    <rPh sb="12" eb="14">
      <t>ﾄｳﾛｸ</t>
    </rPh>
    <rPh sb="14" eb="16">
      <t>ﾊﾞﾝｺﾞｳ</t>
    </rPh>
    <phoneticPr fontId="5" type="halfwidthKatakana"/>
  </si>
  <si>
    <r>
      <t>←代表者が</t>
    </r>
    <r>
      <rPr>
        <b/>
        <u/>
        <sz val="9"/>
        <color rgb="FFFF0000"/>
        <rFont val="Meiryo UI"/>
        <family val="3"/>
        <charset val="128"/>
      </rPr>
      <t>専任</t>
    </r>
    <r>
      <rPr>
        <sz val="9"/>
        <color rgb="FFFF0000"/>
        <rFont val="Meiryo UI"/>
        <family val="3"/>
        <charset val="128"/>
      </rPr>
      <t>の宅地建物取引士で</t>
    </r>
    <r>
      <rPr>
        <b/>
        <u/>
        <sz val="9"/>
        <color rgb="FFFF0000"/>
        <rFont val="Meiryo UI"/>
        <family val="3"/>
        <charset val="128"/>
      </rPr>
      <t>ない場合</t>
    </r>
    <r>
      <rPr>
        <sz val="9"/>
        <color rgb="FFFF0000"/>
        <rFont val="Meiryo UI"/>
        <family val="3"/>
        <charset val="128"/>
      </rPr>
      <t>も入力。
　※専任の場合は、下の専任の宅地建物取引士（1人目）も入力。</t>
    </r>
    <rPh sb="1" eb="4">
      <t>ﾀﾞｲﾋｮｳｼｬ</t>
    </rPh>
    <rPh sb="5" eb="7">
      <t>ｾﾝﾆﾝ</t>
    </rPh>
    <rPh sb="18" eb="20">
      <t>ﾊﾞｱｲ</t>
    </rPh>
    <rPh sb="21" eb="23">
      <t>ﾆｭｳﾘｮｸ</t>
    </rPh>
    <rPh sb="27" eb="29">
      <t>ｾﾝﾆﾝ</t>
    </rPh>
    <rPh sb="30" eb="32">
      <t>ﾊﾞｱｲ</t>
    </rPh>
    <rPh sb="34" eb="35">
      <t>ｼﾀ</t>
    </rPh>
    <rPh sb="36" eb="38">
      <t>ｾﾝﾆﾝ</t>
    </rPh>
    <rPh sb="48" eb="50">
      <t>ﾆﾝﾒ</t>
    </rPh>
    <rPh sb="52" eb="54">
      <t>ﾆｭｳﾘｮｸ</t>
    </rPh>
    <phoneticPr fontId="5" type="halfwidthKatakana"/>
  </si>
  <si>
    <t xml:space="preserve">
本籍</t>
    <rPh sb="1" eb="2">
      <t>ﾎﾝ</t>
    </rPh>
    <rPh sb="2" eb="3">
      <t>ｾｷ</t>
    </rPh>
    <phoneticPr fontId="5" type="halfwidthKatakana"/>
  </si>
  <si>
    <t>市区町村ｺｰﾄﾞ</t>
    <rPh sb="0" eb="4">
      <t>ｼｸﾁｮｳｿﾝ</t>
    </rPh>
    <phoneticPr fontId="5" type="halfwidthKatakana"/>
  </si>
  <si>
    <t>本籍地を選択　▼</t>
    <rPh sb="0" eb="3">
      <t>ﾎﾝｾｷﾁ</t>
    </rPh>
    <rPh sb="4" eb="6">
      <t>ｾﾝﾀｸ</t>
    </rPh>
    <phoneticPr fontId="5" type="halfwidthKatakana"/>
  </si>
  <si>
    <t>←外国籍の場合「99」を選択</t>
    <rPh sb="12" eb="14">
      <t>ｾﾝﾀｸ</t>
    </rPh>
    <phoneticPr fontId="5" type="halfwidthKatakana"/>
  </si>
  <si>
    <t>都道府県選択</t>
    <rPh sb="0" eb="4">
      <t>ﾄﾄﾞｳﾌｹﾝ</t>
    </rPh>
    <rPh sb="4" eb="6">
      <t>ｾﾝﾀｸ</t>
    </rPh>
    <phoneticPr fontId="5" type="halfwidthKatakana"/>
  </si>
  <si>
    <t>　　　　　都道府県</t>
    <rPh sb="5" eb="9">
      <t>ﾄﾄﾞｳﾌｹﾝ</t>
    </rPh>
    <phoneticPr fontId="5" type="halfwidthKatakana"/>
  </si>
  <si>
    <t>市区町村
以下を入力</t>
    <rPh sb="0" eb="1">
      <t>ｼ</t>
    </rPh>
    <rPh sb="1" eb="2">
      <t>ｸ</t>
    </rPh>
    <rPh sb="2" eb="4">
      <t>ﾁｮｳｿﾝ</t>
    </rPh>
    <rPh sb="5" eb="7">
      <t>ｲｶ</t>
    </rPh>
    <rPh sb="8" eb="10">
      <t>ﾆｭｳﾘｮｸ</t>
    </rPh>
    <phoneticPr fontId="5" type="halfwidthKatakana"/>
  </si>
  <si>
    <t>←20文字（外国籍の場合は国名を入力）</t>
    <rPh sb="3" eb="5">
      <t>ﾓｼﾞ</t>
    </rPh>
    <rPh sb="6" eb="9">
      <t>ｶﾞｲｺｸｾｷ</t>
    </rPh>
    <rPh sb="10" eb="12">
      <t>ﾊﾞｱｲ</t>
    </rPh>
    <rPh sb="13" eb="15">
      <t>ｺｸﾒｲ</t>
    </rPh>
    <rPh sb="16" eb="18">
      <t>ﾆｭｳﾘｮｸ</t>
    </rPh>
    <phoneticPr fontId="5" type="halfwidthKatakana"/>
  </si>
  <si>
    <t>←続き（外国籍の場合は在留カード等番号を入力）</t>
    <rPh sb="1" eb="2">
      <t>ﾂﾂﾞ</t>
    </rPh>
    <rPh sb="4" eb="7">
      <t>ｶﾞｲｺｸｾｷ</t>
    </rPh>
    <rPh sb="8" eb="10">
      <t>ﾊﾞｱｲ</t>
    </rPh>
    <rPh sb="17" eb="19">
      <t>ﾊﾞﾝｺﾞｳ</t>
    </rPh>
    <rPh sb="20" eb="22">
      <t>ﾆｭｳﾘｮｸ</t>
    </rPh>
    <phoneticPr fontId="5" type="halfwidthKatakana"/>
  </si>
  <si>
    <t>筆頭者名</t>
    <rPh sb="0" eb="3">
      <t>ヒットウシャ</t>
    </rPh>
    <rPh sb="3" eb="4">
      <t>メイ</t>
    </rPh>
    <phoneticPr fontId="5"/>
  </si>
  <si>
    <t>従業者証明書番号</t>
    <rPh sb="0" eb="3">
      <t>ジュウギョウシャ</t>
    </rPh>
    <rPh sb="3" eb="6">
      <t>ショウメイショ</t>
    </rPh>
    <rPh sb="6" eb="8">
      <t>バンゴウ</t>
    </rPh>
    <phoneticPr fontId="5"/>
  </si>
  <si>
    <t>代表者
の職歴
（略歴）</t>
    <rPh sb="0" eb="3">
      <t>ﾀﾞｲﾋｮｳｼｬ</t>
    </rPh>
    <rPh sb="5" eb="7">
      <t>ｼｮｸﾚｷ</t>
    </rPh>
    <rPh sb="9" eb="11">
      <t>ﾘｬｸﾚｷ</t>
    </rPh>
    <phoneticPr fontId="5" type="halfwidthKatakana"/>
  </si>
  <si>
    <t>↓職歴は古い順</t>
    <rPh sb="1" eb="3">
      <t>ｼｮｸﾚｷ</t>
    </rPh>
    <rPh sb="4" eb="5">
      <t>ﾌﾙ</t>
    </rPh>
    <rPh sb="6" eb="7">
      <t>ｼﾞｭﾝ</t>
    </rPh>
    <phoneticPr fontId="5" type="halfwidthKatakana"/>
  </si>
  <si>
    <t>期　　　　間</t>
    <rPh sb="0" eb="1">
      <t>ｷ</t>
    </rPh>
    <rPh sb="5" eb="6">
      <t>ｱｲﾀﾞ</t>
    </rPh>
    <phoneticPr fontId="5" type="halfwidthKatakana"/>
  </si>
  <si>
    <r>
      <t>従事した職務内容　</t>
    </r>
    <r>
      <rPr>
        <sz val="9"/>
        <color rgb="FFFF0000"/>
        <rFont val="Meiryo UI"/>
        <family val="3"/>
        <charset val="128"/>
      </rPr>
      <t>（無職の期間は「無職」と記入）</t>
    </r>
    <rPh sb="0" eb="1">
      <t>ｼﾞｭｳ</t>
    </rPh>
    <rPh sb="1" eb="2">
      <t>ｺﾄ</t>
    </rPh>
    <rPh sb="4" eb="5">
      <t>ｼｮｸ</t>
    </rPh>
    <rPh sb="5" eb="6">
      <t>ﾂﾄﾑ</t>
    </rPh>
    <rPh sb="6" eb="7">
      <t>ｳﾁ</t>
    </rPh>
    <rPh sb="7" eb="8">
      <t>ｶﾀﾁ</t>
    </rPh>
    <rPh sb="10" eb="12">
      <t>ﾑｼｮｸ</t>
    </rPh>
    <rPh sb="13" eb="15">
      <t>ｷｶﾝ</t>
    </rPh>
    <rPh sb="17" eb="19">
      <t>ﾑｼｮｸ</t>
    </rPh>
    <rPh sb="21" eb="23">
      <t>ｷﾆｭｳ</t>
    </rPh>
    <phoneticPr fontId="5" type="halfwidthKatakana"/>
  </si>
  <si>
    <t>※退職・退任しているものは下段に日付</t>
    <phoneticPr fontId="5" type="halfwidthKatakana"/>
  </si>
  <si>
    <t>※他の法人の役員等を兼務する場合も記入</t>
    <rPh sb="1" eb="2">
      <t>ﾎｶ</t>
    </rPh>
    <rPh sb="3" eb="5">
      <t>ﾎｳｼﾞﾝ</t>
    </rPh>
    <rPh sb="6" eb="9">
      <t>ﾔｸｲﾝﾅﾄﾞ</t>
    </rPh>
    <rPh sb="10" eb="12">
      <t>ｹﾝﾑ</t>
    </rPh>
    <rPh sb="14" eb="16">
      <t>ﾊﾞｱｲ</t>
    </rPh>
    <rPh sb="17" eb="19">
      <t>ｷﾆｭｳ</t>
    </rPh>
    <phoneticPr fontId="5" type="halfwidthKatakana"/>
  </si>
  <si>
    <r>
      <t>職　歴　</t>
    </r>
    <r>
      <rPr>
        <b/>
        <sz val="11"/>
        <rFont val="Meiryo UI"/>
        <family val="3"/>
        <charset val="128"/>
      </rPr>
      <t>（１）</t>
    </r>
    <rPh sb="0" eb="1">
      <t>ｼｮｸ</t>
    </rPh>
    <rPh sb="2" eb="3">
      <t>ﾚｷ</t>
    </rPh>
    <phoneticPr fontId="5" type="halfwidthKatakana"/>
  </si>
  <si>
    <t>自</t>
    <rPh sb="0" eb="1">
      <t>ｼﾞ</t>
    </rPh>
    <phoneticPr fontId="5" type="halfwidthKatakana"/>
  </si>
  <si>
    <t>至</t>
    <rPh sb="0" eb="1">
      <t>ｲﾀ</t>
    </rPh>
    <phoneticPr fontId="5" type="halfwidthKatakana"/>
  </si>
  <si>
    <r>
      <t>職　歴　</t>
    </r>
    <r>
      <rPr>
        <b/>
        <sz val="11"/>
        <rFont val="Meiryo UI"/>
        <family val="3"/>
        <charset val="128"/>
      </rPr>
      <t>（２）</t>
    </r>
    <r>
      <rPr>
        <sz val="11"/>
        <color theme="1"/>
        <rFont val="ＭＳ Ｐゴシック"/>
        <family val="2"/>
        <charset val="128"/>
        <scheme val="minor"/>
      </rPr>
      <t/>
    </r>
    <rPh sb="0" eb="1">
      <t>ｼｮｸ</t>
    </rPh>
    <rPh sb="2" eb="3">
      <t>ﾚｷ</t>
    </rPh>
    <phoneticPr fontId="5" type="halfwidthKatakana"/>
  </si>
  <si>
    <r>
      <t>職　歴　</t>
    </r>
    <r>
      <rPr>
        <b/>
        <sz val="11"/>
        <rFont val="Meiryo UI"/>
        <family val="3"/>
        <charset val="128"/>
      </rPr>
      <t>（３）</t>
    </r>
    <r>
      <rPr>
        <sz val="11"/>
        <color theme="1"/>
        <rFont val="ＭＳ Ｐゴシック"/>
        <family val="2"/>
        <charset val="128"/>
        <scheme val="minor"/>
      </rPr>
      <t/>
    </r>
    <rPh sb="0" eb="1">
      <t>ｼｮｸ</t>
    </rPh>
    <rPh sb="2" eb="3">
      <t>ﾚｷ</t>
    </rPh>
    <phoneticPr fontId="5" type="halfwidthKatakana"/>
  </si>
  <si>
    <r>
      <t>職　歴　</t>
    </r>
    <r>
      <rPr>
        <b/>
        <sz val="11"/>
        <rFont val="Meiryo UI"/>
        <family val="3"/>
        <charset val="128"/>
      </rPr>
      <t>（４）</t>
    </r>
    <r>
      <rPr>
        <sz val="11"/>
        <color theme="1"/>
        <rFont val="ＭＳ Ｐゴシック"/>
        <family val="2"/>
        <charset val="128"/>
        <scheme val="minor"/>
      </rPr>
      <t/>
    </r>
    <rPh sb="0" eb="1">
      <t>ｼｮｸ</t>
    </rPh>
    <rPh sb="2" eb="3">
      <t>ﾚｷ</t>
    </rPh>
    <phoneticPr fontId="5" type="halfwidthKatakana"/>
  </si>
  <si>
    <r>
      <t>職　歴　</t>
    </r>
    <r>
      <rPr>
        <b/>
        <sz val="11"/>
        <rFont val="Meiryo UI"/>
        <family val="3"/>
        <charset val="128"/>
      </rPr>
      <t>（５）</t>
    </r>
    <r>
      <rPr>
        <sz val="11"/>
        <color theme="1"/>
        <rFont val="ＭＳ Ｐゴシック"/>
        <family val="2"/>
        <charset val="128"/>
        <scheme val="minor"/>
      </rPr>
      <t/>
    </r>
    <rPh sb="0" eb="1">
      <t>ｼｮｸ</t>
    </rPh>
    <rPh sb="2" eb="3">
      <t>ﾚｷ</t>
    </rPh>
    <phoneticPr fontId="5" type="halfwidthKatakana"/>
  </si>
  <si>
    <r>
      <t>職　歴　</t>
    </r>
    <r>
      <rPr>
        <b/>
        <sz val="11"/>
        <rFont val="Meiryo UI"/>
        <family val="3"/>
        <charset val="128"/>
      </rPr>
      <t>（６）</t>
    </r>
    <r>
      <rPr>
        <sz val="11"/>
        <color theme="1"/>
        <rFont val="ＭＳ Ｐゴシック"/>
        <family val="2"/>
        <charset val="128"/>
        <scheme val="minor"/>
      </rPr>
      <t/>
    </r>
    <rPh sb="0" eb="1">
      <t>ｼｮｸ</t>
    </rPh>
    <rPh sb="2" eb="3">
      <t>ﾚｷ</t>
    </rPh>
    <phoneticPr fontId="5" type="halfwidthKatakana"/>
  </si>
  <si>
    <r>
      <t>職　歴　</t>
    </r>
    <r>
      <rPr>
        <b/>
        <sz val="11"/>
        <rFont val="Meiryo UI"/>
        <family val="3"/>
        <charset val="128"/>
      </rPr>
      <t>（７）</t>
    </r>
    <r>
      <rPr>
        <sz val="11"/>
        <color theme="1"/>
        <rFont val="ＭＳ Ｐゴシック"/>
        <family val="2"/>
        <charset val="128"/>
        <scheme val="minor"/>
      </rPr>
      <t/>
    </r>
    <rPh sb="0" eb="1">
      <t>ｼｮｸ</t>
    </rPh>
    <rPh sb="2" eb="3">
      <t>ﾚｷ</t>
    </rPh>
    <phoneticPr fontId="5" type="halfwidthKatakana"/>
  </si>
  <si>
    <r>
      <t>職　歴　</t>
    </r>
    <r>
      <rPr>
        <b/>
        <sz val="11"/>
        <rFont val="Meiryo UI"/>
        <family val="3"/>
        <charset val="128"/>
      </rPr>
      <t>（８）</t>
    </r>
    <r>
      <rPr>
        <sz val="11"/>
        <color theme="1"/>
        <rFont val="ＭＳ Ｐゴシック"/>
        <family val="2"/>
        <charset val="128"/>
        <scheme val="minor"/>
      </rPr>
      <t/>
    </r>
    <rPh sb="0" eb="1">
      <t>ｼｮｸ</t>
    </rPh>
    <rPh sb="2" eb="3">
      <t>ﾚｷ</t>
    </rPh>
    <phoneticPr fontId="5" type="halfwidthKatakana"/>
  </si>
  <si>
    <r>
      <t>職　歴　</t>
    </r>
    <r>
      <rPr>
        <b/>
        <sz val="11"/>
        <rFont val="Meiryo UI"/>
        <family val="3"/>
        <charset val="128"/>
      </rPr>
      <t>（９）</t>
    </r>
    <r>
      <rPr>
        <sz val="11"/>
        <color theme="1"/>
        <rFont val="ＭＳ Ｐゴシック"/>
        <family val="2"/>
        <charset val="128"/>
        <scheme val="minor"/>
      </rPr>
      <t/>
    </r>
    <rPh sb="0" eb="1">
      <t>ｼｮｸ</t>
    </rPh>
    <rPh sb="2" eb="3">
      <t>ﾚｷ</t>
    </rPh>
    <phoneticPr fontId="5" type="halfwidthKatakana"/>
  </si>
  <si>
    <r>
      <t xml:space="preserve"> 職　歴　</t>
    </r>
    <r>
      <rPr>
        <b/>
        <sz val="11"/>
        <rFont val="Meiryo UI"/>
        <family val="3"/>
        <charset val="128"/>
      </rPr>
      <t>（１０）</t>
    </r>
    <r>
      <rPr>
        <sz val="11"/>
        <color theme="1"/>
        <rFont val="ＭＳ Ｐゴシック"/>
        <family val="2"/>
        <charset val="128"/>
        <scheme val="minor"/>
      </rPr>
      <t/>
    </r>
    <rPh sb="1" eb="2">
      <t>ｼｮｸ</t>
    </rPh>
    <rPh sb="3" eb="4">
      <t>ﾚｷ</t>
    </rPh>
    <phoneticPr fontId="5" type="halfwidthKatakana"/>
  </si>
  <si>
    <t>最寄り駅</t>
    <rPh sb="0" eb="2">
      <t>ﾓﾖ</t>
    </rPh>
    <rPh sb="3" eb="4">
      <t>ｴｷ</t>
    </rPh>
    <phoneticPr fontId="5" type="halfwidthKatakana"/>
  </si>
  <si>
    <t>線</t>
    <rPh sb="0" eb="1">
      <t>ｾﾝ</t>
    </rPh>
    <phoneticPr fontId="147" type="halfwidthKatakana"/>
  </si>
  <si>
    <t>駅から 徒歩</t>
    <rPh sb="0" eb="1">
      <t>ｴｷ</t>
    </rPh>
    <rPh sb="4" eb="6">
      <t>ﾄﾎ</t>
    </rPh>
    <phoneticPr fontId="147" type="halfwidthKatakana"/>
  </si>
  <si>
    <t>分</t>
    <rPh sb="0" eb="1">
      <t>ﾌﾝ</t>
    </rPh>
    <phoneticPr fontId="147" type="halfwidthKatakana"/>
  </si>
  <si>
    <t>法人・個人区分</t>
    <phoneticPr fontId="5" type="halfwidthKatakana"/>
  </si>
  <si>
    <t>法人</t>
    <rPh sb="0" eb="2">
      <t>ﾎｳｼﾞﾝ</t>
    </rPh>
    <phoneticPr fontId="5" type="halfwidthKatakana"/>
  </si>
  <si>
    <t>法人設立年月日</t>
    <rPh sb="0" eb="2">
      <t>ﾎｳｼﾞﾝ</t>
    </rPh>
    <rPh sb="2" eb="4">
      <t>ｾﾂﾘﾂ</t>
    </rPh>
    <rPh sb="4" eb="7">
      <t>ﾈﾝｶﾞｯﾋﾟ</t>
    </rPh>
    <phoneticPr fontId="5" type="halfwidthKatakana"/>
  </si>
  <si>
    <t>個人</t>
    <rPh sb="0" eb="2">
      <t>ｺｼﾞﾝ</t>
    </rPh>
    <phoneticPr fontId="5" type="halfwidthKatakana"/>
  </si>
  <si>
    <t>個人営業開始日</t>
    <rPh sb="0" eb="2">
      <t>ｺｼﾞﾝ</t>
    </rPh>
    <rPh sb="2" eb="4">
      <t>ｴｲｷﾞｮｳ</t>
    </rPh>
    <rPh sb="4" eb="6">
      <t>ｶｲｼ</t>
    </rPh>
    <rPh sb="6" eb="7">
      <t>ﾋﾞ</t>
    </rPh>
    <phoneticPr fontId="5" type="halfwidthKatakana"/>
  </si>
  <si>
    <t>法人に
ついて</t>
    <rPh sb="0" eb="2">
      <t>ﾎｳｼﾞﾝ</t>
    </rPh>
    <phoneticPr fontId="5" type="halfwidthKatakana"/>
  </si>
  <si>
    <t>資本金（千円）</t>
    <rPh sb="0" eb="3">
      <t>ｼﾎﾝｷﾝ</t>
    </rPh>
    <rPh sb="4" eb="6">
      <t>ｾﾝｴﾝ</t>
    </rPh>
    <phoneticPr fontId="5" type="halfwidthKatakana"/>
  </si>
  <si>
    <t>千円</t>
    <rPh sb="0" eb="2">
      <t>ｾﾝｴﾝ</t>
    </rPh>
    <phoneticPr fontId="5" type="halfwidthKatakana"/>
  </si>
  <si>
    <t>0  0  0円</t>
    <rPh sb="7" eb="8">
      <t>ｴﾝ</t>
    </rPh>
    <phoneticPr fontId="5" type="halfwidthKatakana"/>
  </si>
  <si>
    <t>億</t>
    <rPh sb="0" eb="1">
      <t>ｵｸ</t>
    </rPh>
    <phoneticPr fontId="5" type="halfwidthKatakana"/>
  </si>
  <si>
    <t>千万</t>
    <rPh sb="0" eb="2">
      <t>ｾﾝﾏﾝ</t>
    </rPh>
    <phoneticPr fontId="5" type="halfwidthKatakana"/>
  </si>
  <si>
    <t>百万</t>
    <rPh sb="0" eb="2">
      <t>ﾋｬｸﾏﾝ</t>
    </rPh>
    <phoneticPr fontId="5" type="halfwidthKatakana"/>
  </si>
  <si>
    <t>十万</t>
    <rPh sb="0" eb="2">
      <t>ｼﾞｭｳﾏﾝ</t>
    </rPh>
    <phoneticPr fontId="5" type="halfwidthKatakana"/>
  </si>
  <si>
    <t>万</t>
    <rPh sb="0" eb="1">
      <t>ﾏﾝ</t>
    </rPh>
    <phoneticPr fontId="5" type="halfwidthKatakana"/>
  </si>
  <si>
    <t>千</t>
    <rPh sb="0" eb="1">
      <t>ｾﾝ</t>
    </rPh>
    <phoneticPr fontId="5" type="halfwidthKatakana"/>
  </si>
  <si>
    <t>従たる事務所の数</t>
    <rPh sb="0" eb="1">
      <t>ｼﾞｭｳ</t>
    </rPh>
    <rPh sb="3" eb="5">
      <t>ｼﾞﾑ</t>
    </rPh>
    <rPh sb="5" eb="6">
      <t>ｼｮ</t>
    </rPh>
    <rPh sb="7" eb="8">
      <t>ｶｽﾞ</t>
    </rPh>
    <phoneticPr fontId="5" type="halfwidthKatakana"/>
  </si>
  <si>
    <t>ヶ所</t>
    <rPh sb="1" eb="2">
      <t>ｼｮ</t>
    </rPh>
    <phoneticPr fontId="5" type="halfwidthKatakana"/>
  </si>
  <si>
    <t>宅地建物取引業
以外に事業がある
場合にはその種類
（兼業コード）</t>
    <rPh sb="0" eb="4">
      <t>ﾀｸﾁﾀﾃﾓﾉ</t>
    </rPh>
    <rPh sb="4" eb="7">
      <t>ﾄﾘﾋｷｷﾞｮｳ</t>
    </rPh>
    <rPh sb="8" eb="10">
      <t>ｲｶﾞｲ</t>
    </rPh>
    <rPh sb="11" eb="13">
      <t>ｼﾞｷﾞｮｳ</t>
    </rPh>
    <rPh sb="17" eb="19">
      <t>ﾊﾞｱｲ</t>
    </rPh>
    <rPh sb="23" eb="25">
      <t>ｼｭﾙｲ</t>
    </rPh>
    <rPh sb="27" eb="29">
      <t>ｹﾝｷﾞｮｳ</t>
    </rPh>
    <phoneticPr fontId="5" type="halfwidthKatakana"/>
  </si>
  <si>
    <t>所属している
不動産業関係
業界団体が
ある場合には
その名称</t>
    <rPh sb="0" eb="2">
      <t>ｼｮｿﾞｸ</t>
    </rPh>
    <rPh sb="7" eb="10">
      <t>ﾌﾄﾞｳｻﾝ</t>
    </rPh>
    <rPh sb="10" eb="11">
      <t>ｷﾞｮｳ</t>
    </rPh>
    <rPh sb="11" eb="13">
      <t>ｶﾝｹｲ</t>
    </rPh>
    <rPh sb="14" eb="16">
      <t>ｷﾞｮｳｶｲ</t>
    </rPh>
    <rPh sb="16" eb="18">
      <t>ﾀﾞﾝﾀｲ</t>
    </rPh>
    <rPh sb="22" eb="24">
      <t>ﾊﾞｱｲ</t>
    </rPh>
    <rPh sb="29" eb="31">
      <t>ﾒｲｼｮｳ</t>
    </rPh>
    <phoneticPr fontId="5" type="halfwidthKatakana"/>
  </si>
  <si>
    <t>↓左記の加入年月日を入力</t>
    <rPh sb="1" eb="3">
      <t>ｻｷ</t>
    </rPh>
    <rPh sb="4" eb="6">
      <t>ｶﾆｭｳ</t>
    </rPh>
    <rPh sb="6" eb="9">
      <t>ﾈﾝｶﾞｯﾋﾟ</t>
    </rPh>
    <rPh sb="10" eb="12">
      <t>ﾆｭｳﾘｮｸ</t>
    </rPh>
    <phoneticPr fontId="5" type="halfwidthKatakana"/>
  </si>
  <si>
    <r>
      <t xml:space="preserve">株　主
又は
出資者
</t>
    </r>
    <r>
      <rPr>
        <b/>
        <sz val="11"/>
        <rFont val="Meiryo UI"/>
        <family val="3"/>
        <charset val="128"/>
      </rPr>
      <t xml:space="preserve">1人目
</t>
    </r>
    <r>
      <rPr>
        <sz val="9"/>
        <color rgb="FFFF0000"/>
        <rFont val="Meiryo UI"/>
        <family val="3"/>
        <charset val="128"/>
      </rPr>
      <t>代表者
の場合
も入力</t>
    </r>
    <rPh sb="0" eb="1">
      <t>ｶﾌﾞ</t>
    </rPh>
    <rPh sb="2" eb="3">
      <t>ｼｭ</t>
    </rPh>
    <rPh sb="4" eb="5">
      <t>ﾏﾀ</t>
    </rPh>
    <rPh sb="7" eb="10">
      <t>ｼｭｯｼｼｬ</t>
    </rPh>
    <rPh sb="13" eb="14">
      <t>ﾆﾝ</t>
    </rPh>
    <rPh sb="14" eb="15">
      <t>ﾒ</t>
    </rPh>
    <rPh sb="16" eb="19">
      <t>ﾀﾞｲﾋｮｳｼｬ</t>
    </rPh>
    <rPh sb="21" eb="23">
      <t>ﾊﾞｱｲ</t>
    </rPh>
    <rPh sb="25" eb="27">
      <t>ﾆｭｳﾘｮｸ</t>
    </rPh>
    <phoneticPr fontId="5" type="halfwidthKatakana"/>
  </si>
  <si>
    <t>保有株式の数</t>
    <rPh sb="0" eb="2">
      <t>ﾎﾕｳ</t>
    </rPh>
    <rPh sb="2" eb="4">
      <t>ｶﾌﾞｼｷ</t>
    </rPh>
    <rPh sb="5" eb="6">
      <t>ｶｽﾞ</t>
    </rPh>
    <phoneticPr fontId="5" type="halfwidthKatakana"/>
  </si>
  <si>
    <t>株</t>
    <rPh sb="0" eb="1">
      <t>ｶﾌﾞ</t>
    </rPh>
    <phoneticPr fontId="5" type="halfwidthKatakana"/>
  </si>
  <si>
    <t>（出資金額）</t>
    <rPh sb="1" eb="3">
      <t>ｼｭｯｼ</t>
    </rPh>
    <rPh sb="3" eb="5">
      <t>ｷﾝｶﾞｸ</t>
    </rPh>
    <phoneticPr fontId="5" type="halfwidthKatakana"/>
  </si>
  <si>
    <t>円</t>
    <rPh sb="0" eb="1">
      <t>ｴﾝ</t>
    </rPh>
    <phoneticPr fontId="5" type="halfwidthKatakana"/>
  </si>
  <si>
    <t>割合</t>
    <rPh sb="0" eb="2">
      <t>ﾜﾘｱｲ</t>
    </rPh>
    <phoneticPr fontId="5" type="halfwidthKatakana"/>
  </si>
  <si>
    <t>％</t>
    <phoneticPr fontId="5" type="halfwidthKatakana"/>
  </si>
  <si>
    <t>都道府県
市区町村</t>
    <rPh sb="0" eb="4">
      <t>ﾄﾄﾞｳﾌｹﾝ</t>
    </rPh>
    <rPh sb="5" eb="9">
      <t>ｼｸﾁｮｳｿﾝ</t>
    </rPh>
    <phoneticPr fontId="5" type="halfwidthKatakana"/>
  </si>
  <si>
    <t>(市区町村以降)住所</t>
    <rPh sb="1" eb="3">
      <t>ｼｸ</t>
    </rPh>
    <rPh sb="3" eb="5">
      <t>ﾁｮｳｿﾝ</t>
    </rPh>
    <rPh sb="5" eb="7">
      <t>ｲｺｳ</t>
    </rPh>
    <rPh sb="8" eb="10">
      <t>ｼﾞｭｳｼｮ</t>
    </rPh>
    <phoneticPr fontId="5" type="halfwidthKatakana"/>
  </si>
  <si>
    <t>←全角40文字</t>
    <rPh sb="1" eb="3">
      <t>ｾﾞﾝｶｸ</t>
    </rPh>
    <rPh sb="5" eb="7">
      <t>ﾓｼﾞ</t>
    </rPh>
    <phoneticPr fontId="5" type="halfwidthKatakana"/>
  </si>
  <si>
    <t>宅建免許</t>
    <rPh sb="0" eb="2">
      <t>ﾀｯｹﾝ</t>
    </rPh>
    <rPh sb="2" eb="4">
      <t>ﾒﾝｷｮ</t>
    </rPh>
    <phoneticPr fontId="5" type="halfwidthKatakana"/>
  </si>
  <si>
    <t>免許番号
年月日
および
有効期限</t>
    <rPh sb="0" eb="2">
      <t>ﾒﾝｷｮ</t>
    </rPh>
    <rPh sb="2" eb="4">
      <t>ﾊﾞﾝｺﾞｳ</t>
    </rPh>
    <rPh sb="5" eb="8">
      <t>ﾈﾝｶﾞｯﾋﾟ</t>
    </rPh>
    <rPh sb="13" eb="15">
      <t>ﾕｳｺｳ</t>
    </rPh>
    <rPh sb="15" eb="17">
      <t>ｷｹﾞﾝ</t>
    </rPh>
    <phoneticPr fontId="5" type="halfwidthKatakana"/>
  </si>
  <si>
    <t>←6桁未満の場合は頭に「0」を入力</t>
    <rPh sb="2" eb="3">
      <t>ケタ</t>
    </rPh>
    <rPh sb="3" eb="5">
      <t>ミマン</t>
    </rPh>
    <rPh sb="6" eb="8">
      <t>バアイ</t>
    </rPh>
    <rPh sb="9" eb="10">
      <t>アタマ</t>
    </rPh>
    <rPh sb="15" eb="17">
      <t>ニュウリョク</t>
    </rPh>
    <phoneticPr fontId="5"/>
  </si>
  <si>
    <r>
      <t xml:space="preserve">免許有効期間
</t>
    </r>
    <r>
      <rPr>
        <sz val="9"/>
        <color rgb="FFFF0000"/>
        <rFont val="Meiryo UI"/>
        <family val="3"/>
        <charset val="128"/>
      </rPr>
      <t>（免許年月日の
翌日から5年間）</t>
    </r>
    <rPh sb="0" eb="2">
      <t>メンキョ</t>
    </rPh>
    <rPh sb="2" eb="4">
      <t>ユウコウ</t>
    </rPh>
    <rPh sb="4" eb="6">
      <t>キカン</t>
    </rPh>
    <rPh sb="8" eb="10">
      <t>メンキョ</t>
    </rPh>
    <rPh sb="10" eb="13">
      <t>ネンガッピ</t>
    </rPh>
    <rPh sb="12" eb="13">
      <t>ビ</t>
    </rPh>
    <rPh sb="15" eb="17">
      <t>ヨクジツ</t>
    </rPh>
    <rPh sb="20" eb="21">
      <t>ネン</t>
    </rPh>
    <rPh sb="21" eb="22">
      <t>カン</t>
    </rPh>
    <phoneticPr fontId="5"/>
  </si>
  <si>
    <t>から</t>
    <phoneticPr fontId="5"/>
  </si>
  <si>
    <t>まで</t>
    <phoneticPr fontId="5"/>
  </si>
  <si>
    <t>※5年後の免許有効期限を調べるには下の黄色の欄に日付を入力します。（うるう年対応）</t>
    <rPh sb="2" eb="4">
      <t>ネンゴ</t>
    </rPh>
    <rPh sb="5" eb="7">
      <t>メンキョ</t>
    </rPh>
    <rPh sb="7" eb="9">
      <t>ユウコウ</t>
    </rPh>
    <rPh sb="9" eb="11">
      <t>キゲン</t>
    </rPh>
    <rPh sb="12" eb="13">
      <t>シラ</t>
    </rPh>
    <rPh sb="17" eb="18">
      <t>シタ</t>
    </rPh>
    <rPh sb="19" eb="21">
      <t>キイロ</t>
    </rPh>
    <rPh sb="22" eb="23">
      <t>ラン</t>
    </rPh>
    <rPh sb="24" eb="26">
      <t>ヒヅケ</t>
    </rPh>
    <rPh sb="27" eb="29">
      <t>ニュウリョク</t>
    </rPh>
    <rPh sb="37" eb="38">
      <t>ドシ</t>
    </rPh>
    <rPh sb="38" eb="40">
      <t>タイオウ</t>
    </rPh>
    <phoneticPr fontId="5"/>
  </si>
  <si>
    <t>日付を入力（例：2020/**/**）→</t>
    <rPh sb="0" eb="2">
      <t>ヒヅケ</t>
    </rPh>
    <rPh sb="3" eb="5">
      <t>ニュウリョク</t>
    </rPh>
    <rPh sb="6" eb="7">
      <t>レイ</t>
    </rPh>
    <phoneticPr fontId="5"/>
  </si>
  <si>
    <t>有効期間（5年後）→</t>
    <rPh sb="0" eb="2">
      <t>ユウコウ</t>
    </rPh>
    <rPh sb="2" eb="4">
      <t>キカン</t>
    </rPh>
    <rPh sb="6" eb="8">
      <t>ネンゴ</t>
    </rPh>
    <phoneticPr fontId="5"/>
  </si>
  <si>
    <t>使用人の　氏　名</t>
    <rPh sb="0" eb="3">
      <t>シヨウニン</t>
    </rPh>
    <rPh sb="5" eb="6">
      <t>シ</t>
    </rPh>
    <rPh sb="7" eb="8">
      <t>メイ</t>
    </rPh>
    <phoneticPr fontId="5"/>
  </si>
  <si>
    <t>宅地建物取引士
登録番号</t>
    <rPh sb="0" eb="2">
      <t>ﾀｸﾁ</t>
    </rPh>
    <rPh sb="2" eb="4">
      <t>ﾀﾃﾓﾉ</t>
    </rPh>
    <rPh sb="4" eb="6">
      <t>ﾄﾘﾋｷ</t>
    </rPh>
    <rPh sb="6" eb="7">
      <t>ｼ</t>
    </rPh>
    <rPh sb="8" eb="9">
      <t>ﾉﾎﾞﾙ</t>
    </rPh>
    <rPh sb="9" eb="10">
      <t>ﾛｸ</t>
    </rPh>
    <rPh sb="10" eb="11">
      <t>ﾊﾞﾝ</t>
    </rPh>
    <rPh sb="11" eb="12">
      <t>ｺﾞｳ</t>
    </rPh>
    <phoneticPr fontId="5" type="halfwidthKatakana"/>
  </si>
  <si>
    <r>
      <t xml:space="preserve">専任の
宅地建物
取引士
に関する
事　項
</t>
    </r>
    <r>
      <rPr>
        <sz val="9"/>
        <color rgb="FFFF0000"/>
        <rFont val="Meiryo UI"/>
        <family val="3"/>
        <charset val="128"/>
      </rPr>
      <t>（必須）</t>
    </r>
    <rPh sb="24" eb="26">
      <t>ﾋｯｽ</t>
    </rPh>
    <phoneticPr fontId="5" type="halfwidthKatakana"/>
  </si>
  <si>
    <r>
      <t>　▼　代表者が</t>
    </r>
    <r>
      <rPr>
        <b/>
        <sz val="10"/>
        <color rgb="FFFF0000"/>
        <rFont val="Meiryo UI"/>
        <family val="3"/>
        <charset val="128"/>
      </rPr>
      <t>専任</t>
    </r>
    <r>
      <rPr>
        <b/>
        <sz val="10"/>
        <rFont val="Meiryo UI"/>
        <family val="3"/>
        <charset val="128"/>
      </rPr>
      <t>の宅地建物取引士の場合は以下に入力。　</t>
    </r>
    <r>
      <rPr>
        <b/>
        <sz val="10"/>
        <color rgb="FFFF0000"/>
        <rFont val="Meiryo UI"/>
        <family val="3"/>
        <charset val="128"/>
      </rPr>
      <t>代表者以外が専任の場合は</t>
    </r>
    <r>
      <rPr>
        <b/>
        <sz val="10"/>
        <rFont val="Meiryo UI"/>
        <family val="3"/>
        <charset val="128"/>
      </rPr>
      <t>その情報。</t>
    </r>
    <rPh sb="3" eb="6">
      <t>ﾀﾞｲﾋｮｳｼｬ</t>
    </rPh>
    <rPh sb="7" eb="9">
      <t>ｾﾝﾆﾝ</t>
    </rPh>
    <rPh sb="10" eb="14">
      <t>ﾀｸﾁﾀﾃﾓﾉ</t>
    </rPh>
    <rPh sb="14" eb="17">
      <t>ﾄﾘﾋｷｼ</t>
    </rPh>
    <rPh sb="18" eb="20">
      <t>ﾊﾞｱｲ</t>
    </rPh>
    <rPh sb="21" eb="23">
      <t>ｲｶ</t>
    </rPh>
    <rPh sb="24" eb="26">
      <t>ﾆｭｳﾘｮｸ</t>
    </rPh>
    <rPh sb="28" eb="30">
      <t>ﾀﾞｲﾋｮｳ</t>
    </rPh>
    <rPh sb="30" eb="31">
      <t>ｼｬ</t>
    </rPh>
    <rPh sb="31" eb="33">
      <t>ｲｶﾞｲ</t>
    </rPh>
    <rPh sb="34" eb="36">
      <t>ｾﾝﾆﾝ</t>
    </rPh>
    <rPh sb="37" eb="39">
      <t>ﾊﾞｱｲ</t>
    </rPh>
    <rPh sb="42" eb="44">
      <t>ｼﾞｮｳﾎｳ</t>
    </rPh>
    <phoneticPr fontId="5" type="halfwidthKatakana"/>
  </si>
  <si>
    <t>氏　　名</t>
    <rPh sb="0" eb="1">
      <t>シ</t>
    </rPh>
    <rPh sb="3" eb="4">
      <t>メイ</t>
    </rPh>
    <phoneticPr fontId="5"/>
  </si>
  <si>
    <t>住　　　所</t>
    <rPh sb="0" eb="1">
      <t>ジュウ</t>
    </rPh>
    <rPh sb="4" eb="5">
      <t>ショ</t>
    </rPh>
    <phoneticPr fontId="5"/>
  </si>
  <si>
    <t>電話番号</t>
    <rPh sb="0" eb="2">
      <t>ﾃﾞﾝﾜ</t>
    </rPh>
    <rPh sb="2" eb="4">
      <t>ﾊﾞﾝｺﾞｳ</t>
    </rPh>
    <phoneticPr fontId="5" type="halfwidthKatakana"/>
  </si>
  <si>
    <r>
      <t xml:space="preserve">専任の
宅地建物取引士
（1人目）
の職歴
（略歴）
</t>
    </r>
    <r>
      <rPr>
        <sz val="9"/>
        <color rgb="FFFF0000"/>
        <rFont val="Meiryo UI"/>
        <family val="3"/>
        <charset val="128"/>
      </rPr>
      <t>※専任の
宅地建物
取引士が
代表者の
場合は
入力不要</t>
    </r>
    <rPh sb="29" eb="31">
      <t>ｾﾝﾆﾝ</t>
    </rPh>
    <rPh sb="33" eb="37">
      <t>ﾀｸﾁﾀﾃﾓﾉ</t>
    </rPh>
    <rPh sb="38" eb="41">
      <t>ﾄﾘﾋｷｼ</t>
    </rPh>
    <rPh sb="43" eb="46">
      <t>ﾀﾞｲﾋｮｳｼｬ</t>
    </rPh>
    <rPh sb="48" eb="50">
      <t>ﾊﾞｱｲ</t>
    </rPh>
    <rPh sb="52" eb="54">
      <t>ﾆｭｳﾘｮｸ</t>
    </rPh>
    <rPh sb="54" eb="56">
      <t>ﾌﾖｳ</t>
    </rPh>
    <phoneticPr fontId="5" type="halfwidthKatakana"/>
  </si>
  <si>
    <r>
      <t>　▼　専任の宅地建物取引士が</t>
    </r>
    <r>
      <rPr>
        <b/>
        <sz val="10"/>
        <color rgb="FFFF0000"/>
        <rFont val="Meiryo UI"/>
        <family val="3"/>
        <charset val="128"/>
      </rPr>
      <t>代表者でない場合</t>
    </r>
    <r>
      <rPr>
        <b/>
        <sz val="10"/>
        <rFont val="Meiryo UI"/>
        <family val="3"/>
        <charset val="128"/>
      </rPr>
      <t>は、上記専任の宅地建物取引士（1人目）の職歴を入力</t>
    </r>
    <rPh sb="3" eb="5">
      <t>ｾﾝﾆﾝ</t>
    </rPh>
    <rPh sb="6" eb="10">
      <t>ﾀｸﾁﾀﾃﾓﾉ</t>
    </rPh>
    <rPh sb="10" eb="13">
      <t>ﾄﾘﾋｷｼ</t>
    </rPh>
    <rPh sb="14" eb="17">
      <t>ﾀﾞｲﾋｮｳｼｬ</t>
    </rPh>
    <rPh sb="20" eb="22">
      <t>ﾊﾞｱｲ</t>
    </rPh>
    <rPh sb="24" eb="26">
      <t>ｼﾞｮｳｷ</t>
    </rPh>
    <rPh sb="38" eb="40">
      <t>ﾆﾝﾒ</t>
    </rPh>
    <rPh sb="42" eb="44">
      <t>ｼｮｸﾚｷ</t>
    </rPh>
    <rPh sb="45" eb="47">
      <t>ﾆｭｳﾘｮｸ</t>
    </rPh>
    <phoneticPr fontId="5" type="halfwidthKatakana"/>
  </si>
  <si>
    <r>
      <t>従事した職務内容　</t>
    </r>
    <r>
      <rPr>
        <b/>
        <sz val="9"/>
        <color rgb="FFFF0000"/>
        <rFont val="Meiryo UI"/>
        <family val="3"/>
        <charset val="128"/>
      </rPr>
      <t>（無職の期間は「無職」と記入）</t>
    </r>
    <rPh sb="0" eb="1">
      <t>ｼﾞｭｳ</t>
    </rPh>
    <rPh sb="1" eb="2">
      <t>ｺﾄ</t>
    </rPh>
    <rPh sb="4" eb="5">
      <t>ｼｮｸ</t>
    </rPh>
    <rPh sb="5" eb="6">
      <t>ﾂﾄﾑ</t>
    </rPh>
    <rPh sb="6" eb="7">
      <t>ｳﾁ</t>
    </rPh>
    <rPh sb="7" eb="8">
      <t>ｶﾀﾁ</t>
    </rPh>
    <rPh sb="10" eb="12">
      <t>ﾑｼｮｸ</t>
    </rPh>
    <rPh sb="13" eb="15">
      <t>ｷｶﾝ</t>
    </rPh>
    <rPh sb="17" eb="19">
      <t>ﾑｼｮｸ</t>
    </rPh>
    <rPh sb="21" eb="23">
      <t>ｷﾆｭｳ</t>
    </rPh>
    <phoneticPr fontId="5" type="halfwidthKatakana"/>
  </si>
  <si>
    <t>東日本レインズIP型/ラビーネット加入申込書</t>
    <rPh sb="0" eb="1">
      <t>ﾋｶﾞｼ</t>
    </rPh>
    <rPh sb="1" eb="3">
      <t>ﾆﾎﾝ</t>
    </rPh>
    <rPh sb="9" eb="10">
      <t>ｶﾞﾀ</t>
    </rPh>
    <rPh sb="17" eb="19">
      <t>ｶﾆｭｳ</t>
    </rPh>
    <rPh sb="19" eb="22">
      <t>ﾓｳｼｺﾐｼｮ</t>
    </rPh>
    <phoneticPr fontId="5" type="halfwidthKatakana"/>
  </si>
  <si>
    <t>担当者名</t>
    <rPh sb="0" eb="3">
      <t>タントウシャ</t>
    </rPh>
    <rPh sb="3" eb="4">
      <t>メイ</t>
    </rPh>
    <phoneticPr fontId="5"/>
  </si>
  <si>
    <t>TRA入会申込</t>
    <rPh sb="3" eb="5">
      <t>ﾆｭｳｶｲ</t>
    </rPh>
    <rPh sb="5" eb="7">
      <t>ﾓｳｼｺ</t>
    </rPh>
    <phoneticPr fontId="5" type="halfwidthKatakana"/>
  </si>
  <si>
    <t>事業の種類</t>
    <rPh sb="0" eb="2">
      <t>ｼﾞｷﾞｮｳ</t>
    </rPh>
    <rPh sb="3" eb="5">
      <t>ｼｭﾙｲ</t>
    </rPh>
    <phoneticPr fontId="147" type="halfwidthKatakana"/>
  </si>
  <si>
    <t>　（複数選択可能）</t>
    <phoneticPr fontId="147" type="halfwidthKatakana"/>
  </si>
  <si>
    <t>共済事業に関する告知事項</t>
    <rPh sb="0" eb="2">
      <t>ｷｮｳｻｲ</t>
    </rPh>
    <rPh sb="2" eb="4">
      <t>ｼﾞｷﾞｮｳ</t>
    </rPh>
    <rPh sb="5" eb="6">
      <t>ｶﾝ</t>
    </rPh>
    <rPh sb="8" eb="10">
      <t>ｺｸﾁ</t>
    </rPh>
    <rPh sb="10" eb="12">
      <t>ｼﾞｺｳ</t>
    </rPh>
    <phoneticPr fontId="147" type="halfwidthKatakana"/>
  </si>
  <si>
    <t>1.代表者の方は入会申込時において、正常に勤務、もしくは健康な日常生活を営んでいますか。</t>
    <rPh sb="2" eb="5">
      <t>ﾀﾞｲﾋｮｳｼｬ</t>
    </rPh>
    <rPh sb="6" eb="7">
      <t>ｶﾀ</t>
    </rPh>
    <rPh sb="8" eb="10">
      <t>ﾆｭｳｶｲ</t>
    </rPh>
    <rPh sb="10" eb="12">
      <t>ﾓｳｼｺﾐ</t>
    </rPh>
    <rPh sb="12" eb="13">
      <t>ｼﾞ</t>
    </rPh>
    <rPh sb="18" eb="20">
      <t>ｾｲｼﾞｮｳ</t>
    </rPh>
    <rPh sb="21" eb="23">
      <t>ｷﾝﾑ</t>
    </rPh>
    <rPh sb="28" eb="30">
      <t>ｹﾝｺｳ</t>
    </rPh>
    <rPh sb="31" eb="33">
      <t>ﾆﾁｼﾞｮｳ</t>
    </rPh>
    <rPh sb="33" eb="35">
      <t>ｾｲｶﾂ</t>
    </rPh>
    <rPh sb="36" eb="37">
      <t>ｲﾄﾅ</t>
    </rPh>
    <phoneticPr fontId="147" type="halfwidthKatakana"/>
  </si>
  <si>
    <t>2.代表者の方は入会申込時から過去1年いないに病気やけがにより2週間以上欠勤したことがありますか。</t>
    <rPh sb="2" eb="5">
      <t>ﾀﾞｲﾋｮｳｼｬ</t>
    </rPh>
    <rPh sb="6" eb="7">
      <t>ｶﾀ</t>
    </rPh>
    <rPh sb="8" eb="10">
      <t>ﾆｭｳｶｲ</t>
    </rPh>
    <rPh sb="10" eb="12">
      <t>ﾓｳｼｺﾐ</t>
    </rPh>
    <rPh sb="12" eb="13">
      <t>ｼﾞ</t>
    </rPh>
    <rPh sb="15" eb="17">
      <t>ｶｺ</t>
    </rPh>
    <rPh sb="18" eb="19">
      <t>ﾈﾝ</t>
    </rPh>
    <rPh sb="23" eb="25">
      <t>ﾋﾞｮｳｷ</t>
    </rPh>
    <rPh sb="32" eb="34">
      <t>ｼｭｳｶﾝ</t>
    </rPh>
    <rPh sb="34" eb="36">
      <t>ｲｼﾞｮｳ</t>
    </rPh>
    <rPh sb="36" eb="38">
      <t>ｹｯｷﾝ</t>
    </rPh>
    <phoneticPr fontId="147" type="halfwidthKatakana"/>
  </si>
  <si>
    <r>
      <rPr>
        <sz val="12"/>
        <rFont val="Meiryo UI"/>
        <family val="3"/>
        <charset val="128"/>
      </rPr>
      <t>その他役員</t>
    </r>
    <r>
      <rPr>
        <sz val="9"/>
        <rFont val="Meiryo UI"/>
        <family val="3"/>
        <charset val="128"/>
      </rPr>
      <t xml:space="preserve"> </t>
    </r>
    <r>
      <rPr>
        <b/>
        <sz val="11"/>
        <rFont val="Meiryo UI"/>
        <family val="3"/>
        <charset val="128"/>
      </rPr>
      <t>2人目から6人目</t>
    </r>
    <rPh sb="2" eb="3">
      <t>ﾀ</t>
    </rPh>
    <rPh sb="3" eb="5">
      <t>ﾔｸｲﾝ</t>
    </rPh>
    <rPh sb="7" eb="8">
      <t>ﾆﾝ</t>
    </rPh>
    <rPh sb="8" eb="9">
      <t>ﾒ</t>
    </rPh>
    <rPh sb="12" eb="14">
      <t>ﾆﾝﾒ</t>
    </rPh>
    <phoneticPr fontId="5" type="halfwidthKatakana"/>
  </si>
  <si>
    <r>
      <t xml:space="preserve">その他
役  員
</t>
    </r>
    <r>
      <rPr>
        <b/>
        <sz val="11"/>
        <rFont val="Meiryo UI"/>
        <family val="3"/>
        <charset val="128"/>
      </rPr>
      <t>2人目</t>
    </r>
    <rPh sb="2" eb="3">
      <t>ﾀ</t>
    </rPh>
    <rPh sb="4" eb="5">
      <t>ﾔｸ</t>
    </rPh>
    <rPh sb="7" eb="8">
      <t>ｲﾝ</t>
    </rPh>
    <rPh sb="9" eb="12">
      <t>ﾌﾀﾘﾒ</t>
    </rPh>
    <phoneticPr fontId="5" type="halfwidthKatakana"/>
  </si>
  <si>
    <t>氏　　　名</t>
    <rPh sb="0" eb="1">
      <t>シ</t>
    </rPh>
    <rPh sb="4" eb="5">
      <t>メイ</t>
    </rPh>
    <phoneticPr fontId="5"/>
  </si>
  <si>
    <t>役名コード</t>
    <rPh sb="0" eb="2">
      <t>ﾔｸﾒｲ</t>
    </rPh>
    <phoneticPr fontId="5" type="halfwidthKatakana"/>
  </si>
  <si>
    <r>
      <t xml:space="preserve">その他
役  員
</t>
    </r>
    <r>
      <rPr>
        <b/>
        <sz val="11"/>
        <rFont val="Meiryo UI"/>
        <family val="3"/>
        <charset val="128"/>
      </rPr>
      <t>3人目</t>
    </r>
    <r>
      <rPr>
        <sz val="11"/>
        <color theme="1"/>
        <rFont val="ＭＳ Ｐゴシック"/>
        <family val="2"/>
        <charset val="128"/>
        <scheme val="minor"/>
      </rPr>
      <t/>
    </r>
    <rPh sb="2" eb="3">
      <t>ﾀ</t>
    </rPh>
    <rPh sb="4" eb="5">
      <t>ﾔｸ</t>
    </rPh>
    <rPh sb="7" eb="8">
      <t>ｲﾝ</t>
    </rPh>
    <rPh sb="9" eb="12">
      <t>ﾌﾀﾘﾒ</t>
    </rPh>
    <phoneticPr fontId="5" type="halfwidthKatakana"/>
  </si>
  <si>
    <r>
      <t xml:space="preserve">その他
役  員
</t>
    </r>
    <r>
      <rPr>
        <b/>
        <sz val="11"/>
        <rFont val="Meiryo UI"/>
        <family val="3"/>
        <charset val="128"/>
      </rPr>
      <t>4人目</t>
    </r>
    <r>
      <rPr>
        <sz val="11"/>
        <color theme="1"/>
        <rFont val="ＭＳ Ｐゴシック"/>
        <family val="2"/>
        <charset val="128"/>
        <scheme val="minor"/>
      </rPr>
      <t/>
    </r>
    <rPh sb="2" eb="3">
      <t>ﾀ</t>
    </rPh>
    <rPh sb="4" eb="5">
      <t>ﾔｸ</t>
    </rPh>
    <rPh sb="7" eb="8">
      <t>ｲﾝ</t>
    </rPh>
    <rPh sb="9" eb="12">
      <t>ﾌﾀﾘﾒ</t>
    </rPh>
    <phoneticPr fontId="5" type="halfwidthKatakana"/>
  </si>
  <si>
    <r>
      <t xml:space="preserve">その他
役  員
</t>
    </r>
    <r>
      <rPr>
        <b/>
        <sz val="11"/>
        <rFont val="Meiryo UI"/>
        <family val="3"/>
        <charset val="128"/>
      </rPr>
      <t>5人目</t>
    </r>
    <r>
      <rPr>
        <sz val="11"/>
        <color theme="1"/>
        <rFont val="ＭＳ Ｐゴシック"/>
        <family val="2"/>
        <charset val="128"/>
        <scheme val="minor"/>
      </rPr>
      <t/>
    </r>
    <rPh sb="2" eb="3">
      <t>ﾀ</t>
    </rPh>
    <rPh sb="4" eb="5">
      <t>ﾔｸ</t>
    </rPh>
    <rPh sb="7" eb="8">
      <t>ｲﾝ</t>
    </rPh>
    <rPh sb="9" eb="12">
      <t>ﾌﾀﾘﾒ</t>
    </rPh>
    <phoneticPr fontId="5" type="halfwidthKatakana"/>
  </si>
  <si>
    <r>
      <t xml:space="preserve">その他
役  員
</t>
    </r>
    <r>
      <rPr>
        <b/>
        <sz val="11"/>
        <rFont val="Meiryo UI"/>
        <family val="3"/>
        <charset val="128"/>
      </rPr>
      <t>6人目</t>
    </r>
    <r>
      <rPr>
        <sz val="11"/>
        <color theme="1"/>
        <rFont val="ＭＳ Ｐゴシック"/>
        <family val="2"/>
        <charset val="128"/>
        <scheme val="minor"/>
      </rPr>
      <t/>
    </r>
    <rPh sb="2" eb="3">
      <t>ﾀ</t>
    </rPh>
    <rPh sb="4" eb="5">
      <t>ﾔｸ</t>
    </rPh>
    <rPh sb="7" eb="8">
      <t>ｲﾝ</t>
    </rPh>
    <rPh sb="9" eb="12">
      <t>ﾌﾀﾘﾒ</t>
    </rPh>
    <phoneticPr fontId="5" type="halfwidthKatakana"/>
  </si>
  <si>
    <r>
      <rPr>
        <sz val="12"/>
        <rFont val="Meiryo UI"/>
        <family val="3"/>
        <charset val="128"/>
      </rPr>
      <t>専任の宅地建物取引士</t>
    </r>
    <r>
      <rPr>
        <sz val="9"/>
        <rFont val="Meiryo UI"/>
        <family val="3"/>
        <charset val="128"/>
      </rPr>
      <t xml:space="preserve"> </t>
    </r>
    <r>
      <rPr>
        <b/>
        <sz val="11"/>
        <rFont val="Meiryo UI"/>
        <family val="3"/>
        <charset val="128"/>
      </rPr>
      <t>2人目から8人目</t>
    </r>
    <rPh sb="0" eb="2">
      <t>ｾﾝﾆﾝ</t>
    </rPh>
    <rPh sb="3" eb="5">
      <t>ﾀｸﾁ</t>
    </rPh>
    <rPh sb="5" eb="7">
      <t>ﾀﾃﾓﾉ</t>
    </rPh>
    <rPh sb="7" eb="9">
      <t>ﾄﾘﾋｷ</t>
    </rPh>
    <rPh sb="9" eb="10">
      <t>ｼ</t>
    </rPh>
    <rPh sb="12" eb="13">
      <t>ﾆﾝ</t>
    </rPh>
    <rPh sb="13" eb="14">
      <t>ﾒ</t>
    </rPh>
    <rPh sb="17" eb="19">
      <t>ﾆﾝﾒ</t>
    </rPh>
    <phoneticPr fontId="5" type="halfwidthKatakana"/>
  </si>
  <si>
    <r>
      <t xml:space="preserve">専任の
宅地建物取引士
</t>
    </r>
    <r>
      <rPr>
        <b/>
        <sz val="11"/>
        <rFont val="Meiryo UI"/>
        <family val="3"/>
        <charset val="128"/>
      </rPr>
      <t>2人目</t>
    </r>
    <rPh sb="0" eb="2">
      <t>ｾﾝﾆﾝ</t>
    </rPh>
    <rPh sb="4" eb="6">
      <t>ﾀｸﾁ</t>
    </rPh>
    <rPh sb="6" eb="8">
      <t>ﾀﾃﾓﾉ</t>
    </rPh>
    <rPh sb="8" eb="10">
      <t>ﾄﾘﾋｷ</t>
    </rPh>
    <rPh sb="10" eb="11">
      <t>ｼ</t>
    </rPh>
    <rPh sb="13" eb="15">
      <t>ﾌﾀﾘ</t>
    </rPh>
    <rPh sb="15" eb="16">
      <t>ﾒ</t>
    </rPh>
    <phoneticPr fontId="5" type="halfwidthKatakana"/>
  </si>
  <si>
    <t>月</t>
  </si>
  <si>
    <r>
      <t xml:space="preserve">専任の
宅地建物取引士
</t>
    </r>
    <r>
      <rPr>
        <b/>
        <sz val="11"/>
        <rFont val="Meiryo UI"/>
        <family val="3"/>
        <charset val="128"/>
      </rPr>
      <t>3人目</t>
    </r>
    <r>
      <rPr>
        <sz val="11"/>
        <color theme="1"/>
        <rFont val="ＭＳ Ｐゴシック"/>
        <family val="2"/>
        <charset val="128"/>
        <scheme val="minor"/>
      </rPr>
      <t/>
    </r>
    <rPh sb="0" eb="2">
      <t>ｾﾝﾆﾝ</t>
    </rPh>
    <rPh sb="4" eb="6">
      <t>ﾀｸﾁ</t>
    </rPh>
    <rPh sb="6" eb="8">
      <t>ﾀﾃﾓﾉ</t>
    </rPh>
    <rPh sb="8" eb="10">
      <t>ﾄﾘﾋｷ</t>
    </rPh>
    <rPh sb="10" eb="11">
      <t>ｼ</t>
    </rPh>
    <rPh sb="13" eb="15">
      <t>ﾌﾀﾘ</t>
    </rPh>
    <rPh sb="15" eb="16">
      <t>ﾒ</t>
    </rPh>
    <phoneticPr fontId="5" type="halfwidthKatakana"/>
  </si>
  <si>
    <r>
      <t xml:space="preserve">専任の
宅地建物取引士
</t>
    </r>
    <r>
      <rPr>
        <b/>
        <sz val="11"/>
        <rFont val="Meiryo UI"/>
        <family val="3"/>
        <charset val="128"/>
      </rPr>
      <t>4人目</t>
    </r>
    <r>
      <rPr>
        <sz val="11"/>
        <color theme="1"/>
        <rFont val="ＭＳ Ｐゴシック"/>
        <family val="2"/>
        <charset val="128"/>
        <scheme val="minor"/>
      </rPr>
      <t/>
    </r>
    <rPh sb="0" eb="2">
      <t>ｾﾝﾆﾝ</t>
    </rPh>
    <rPh sb="4" eb="6">
      <t>ﾀｸﾁ</t>
    </rPh>
    <rPh sb="6" eb="8">
      <t>ﾀﾃﾓﾉ</t>
    </rPh>
    <rPh sb="8" eb="10">
      <t>ﾄﾘﾋｷ</t>
    </rPh>
    <rPh sb="10" eb="11">
      <t>ｼ</t>
    </rPh>
    <rPh sb="13" eb="15">
      <t>ﾌﾀﾘ</t>
    </rPh>
    <rPh sb="15" eb="16">
      <t>ﾒ</t>
    </rPh>
    <phoneticPr fontId="5" type="halfwidthKatakana"/>
  </si>
  <si>
    <r>
      <t xml:space="preserve">専任の
宅地建物取引士
</t>
    </r>
    <r>
      <rPr>
        <b/>
        <sz val="11"/>
        <rFont val="Meiryo UI"/>
        <family val="3"/>
        <charset val="128"/>
      </rPr>
      <t>5人目</t>
    </r>
    <r>
      <rPr>
        <sz val="11"/>
        <color theme="1"/>
        <rFont val="ＭＳ Ｐゴシック"/>
        <family val="2"/>
        <charset val="128"/>
        <scheme val="minor"/>
      </rPr>
      <t/>
    </r>
    <rPh sb="0" eb="2">
      <t>ｾﾝﾆﾝ</t>
    </rPh>
    <rPh sb="4" eb="6">
      <t>ﾀｸﾁ</t>
    </rPh>
    <rPh sb="6" eb="8">
      <t>ﾀﾃﾓﾉ</t>
    </rPh>
    <rPh sb="8" eb="10">
      <t>ﾄﾘﾋｷ</t>
    </rPh>
    <rPh sb="10" eb="11">
      <t>ｼ</t>
    </rPh>
    <rPh sb="13" eb="15">
      <t>ﾌﾀﾘ</t>
    </rPh>
    <rPh sb="15" eb="16">
      <t>ﾒ</t>
    </rPh>
    <phoneticPr fontId="5" type="halfwidthKatakana"/>
  </si>
  <si>
    <r>
      <t xml:space="preserve">専任の
宅地建物取引士
</t>
    </r>
    <r>
      <rPr>
        <b/>
        <sz val="11"/>
        <rFont val="Meiryo UI"/>
        <family val="3"/>
        <charset val="128"/>
      </rPr>
      <t>6人目</t>
    </r>
    <r>
      <rPr>
        <sz val="11"/>
        <color theme="1"/>
        <rFont val="ＭＳ Ｐゴシック"/>
        <family val="2"/>
        <charset val="128"/>
        <scheme val="minor"/>
      </rPr>
      <t/>
    </r>
    <rPh sb="0" eb="2">
      <t>ｾﾝﾆﾝ</t>
    </rPh>
    <rPh sb="4" eb="6">
      <t>ﾀｸﾁ</t>
    </rPh>
    <rPh sb="6" eb="8">
      <t>ﾀﾃﾓﾉ</t>
    </rPh>
    <rPh sb="8" eb="10">
      <t>ﾄﾘﾋｷ</t>
    </rPh>
    <rPh sb="10" eb="11">
      <t>ｼ</t>
    </rPh>
    <rPh sb="13" eb="15">
      <t>ﾌﾀﾘ</t>
    </rPh>
    <rPh sb="15" eb="16">
      <t>ﾒ</t>
    </rPh>
    <phoneticPr fontId="5" type="halfwidthKatakana"/>
  </si>
  <si>
    <r>
      <t xml:space="preserve">専任の
宅地建物取引士
</t>
    </r>
    <r>
      <rPr>
        <b/>
        <sz val="11"/>
        <rFont val="Meiryo UI"/>
        <family val="3"/>
        <charset val="128"/>
      </rPr>
      <t>7人目</t>
    </r>
    <r>
      <rPr>
        <sz val="11"/>
        <color theme="1"/>
        <rFont val="ＭＳ Ｐゴシック"/>
        <family val="2"/>
        <charset val="128"/>
        <scheme val="minor"/>
      </rPr>
      <t/>
    </r>
    <rPh sb="0" eb="2">
      <t>ｾﾝﾆﾝ</t>
    </rPh>
    <rPh sb="4" eb="6">
      <t>ﾀｸﾁ</t>
    </rPh>
    <rPh sb="6" eb="8">
      <t>ﾀﾃﾓﾉ</t>
    </rPh>
    <rPh sb="8" eb="10">
      <t>ﾄﾘﾋｷ</t>
    </rPh>
    <rPh sb="10" eb="11">
      <t>ｼ</t>
    </rPh>
    <rPh sb="13" eb="15">
      <t>ﾌﾀﾘ</t>
    </rPh>
    <rPh sb="15" eb="16">
      <t>ﾒ</t>
    </rPh>
    <phoneticPr fontId="5" type="halfwidthKatakana"/>
  </si>
  <si>
    <r>
      <t xml:space="preserve">専任の
宅地建物取引士
</t>
    </r>
    <r>
      <rPr>
        <b/>
        <sz val="11"/>
        <rFont val="Meiryo UI"/>
        <family val="3"/>
        <charset val="128"/>
      </rPr>
      <t>8人目</t>
    </r>
    <r>
      <rPr>
        <sz val="11"/>
        <color theme="1"/>
        <rFont val="ＭＳ Ｐゴシック"/>
        <family val="2"/>
        <charset val="128"/>
        <scheme val="minor"/>
      </rPr>
      <t/>
    </r>
    <rPh sb="0" eb="2">
      <t>ｾﾝﾆﾝ</t>
    </rPh>
    <rPh sb="4" eb="6">
      <t>ﾀｸﾁ</t>
    </rPh>
    <rPh sb="6" eb="8">
      <t>ﾀﾃﾓﾉ</t>
    </rPh>
    <rPh sb="8" eb="10">
      <t>ﾄﾘﾋｷ</t>
    </rPh>
    <rPh sb="10" eb="11">
      <t>ｼ</t>
    </rPh>
    <rPh sb="13" eb="15">
      <t>ﾌﾀﾘ</t>
    </rPh>
    <rPh sb="15" eb="16">
      <t>ﾒ</t>
    </rPh>
    <phoneticPr fontId="5" type="halfwidthKatakana"/>
  </si>
  <si>
    <t>相談役及び顧問</t>
    <rPh sb="0" eb="2">
      <t>ｿｳﾀﾞﾝ</t>
    </rPh>
    <rPh sb="2" eb="3">
      <t>ﾔｸ</t>
    </rPh>
    <rPh sb="3" eb="4">
      <t>ｵﾖ</t>
    </rPh>
    <rPh sb="5" eb="7">
      <t>ｺﾓﾝ</t>
    </rPh>
    <phoneticPr fontId="5" type="halfwidthKatakana"/>
  </si>
  <si>
    <r>
      <t xml:space="preserve">相談役
及び
顧　問
</t>
    </r>
    <r>
      <rPr>
        <b/>
        <sz val="11"/>
        <rFont val="Meiryo UI"/>
        <family val="3"/>
        <charset val="128"/>
      </rPr>
      <t>1人目</t>
    </r>
    <rPh sb="0" eb="3">
      <t>ｿｳﾀﾞﾝﾔｸ</t>
    </rPh>
    <rPh sb="4" eb="5">
      <t>ｵﾖ</t>
    </rPh>
    <rPh sb="7" eb="8">
      <t>ｶｴﾘﾐﾙ</t>
    </rPh>
    <rPh sb="9" eb="10">
      <t>ﾄｲ</t>
    </rPh>
    <rPh sb="13" eb="14">
      <t>ﾆﾝ</t>
    </rPh>
    <rPh sb="14" eb="15">
      <t>ﾒ</t>
    </rPh>
    <phoneticPr fontId="5" type="halfwidthKatakana"/>
  </si>
  <si>
    <t>(市区町村以降)住所</t>
    <rPh sb="8" eb="9">
      <t>ｼﾞｭｳ</t>
    </rPh>
    <rPh sb="9" eb="10">
      <t>ｼｮ</t>
    </rPh>
    <phoneticPr fontId="5" type="halfwidthKatakana"/>
  </si>
  <si>
    <r>
      <t xml:space="preserve">相談役
及び
顧　問
</t>
    </r>
    <r>
      <rPr>
        <b/>
        <sz val="11"/>
        <rFont val="Meiryo UI"/>
        <family val="3"/>
        <charset val="128"/>
      </rPr>
      <t>2人目</t>
    </r>
    <r>
      <rPr>
        <sz val="11"/>
        <color theme="1"/>
        <rFont val="ＭＳ Ｐゴシック"/>
        <family val="2"/>
        <charset val="128"/>
        <scheme val="minor"/>
      </rPr>
      <t/>
    </r>
    <rPh sb="0" eb="3">
      <t>ｿｳﾀﾞﾝﾔｸ</t>
    </rPh>
    <rPh sb="4" eb="5">
      <t>ｵﾖ</t>
    </rPh>
    <rPh sb="7" eb="8">
      <t>ｶｴﾘﾐﾙ</t>
    </rPh>
    <rPh sb="9" eb="10">
      <t>ﾄｲ</t>
    </rPh>
    <rPh sb="13" eb="14">
      <t>ﾆﾝ</t>
    </rPh>
    <rPh sb="14" eb="15">
      <t>ﾒ</t>
    </rPh>
    <phoneticPr fontId="5" type="halfwidthKatakana"/>
  </si>
  <si>
    <r>
      <t xml:space="preserve">相談役
及び
顧　問
</t>
    </r>
    <r>
      <rPr>
        <b/>
        <sz val="11"/>
        <rFont val="Meiryo UI"/>
        <family val="3"/>
        <charset val="128"/>
      </rPr>
      <t>3人目</t>
    </r>
    <r>
      <rPr>
        <sz val="11"/>
        <color theme="1"/>
        <rFont val="ＭＳ Ｐゴシック"/>
        <family val="2"/>
        <charset val="128"/>
        <scheme val="minor"/>
      </rPr>
      <t/>
    </r>
    <rPh sb="0" eb="3">
      <t>ｿｳﾀﾞﾝﾔｸ</t>
    </rPh>
    <rPh sb="4" eb="5">
      <t>ｵﾖ</t>
    </rPh>
    <rPh sb="7" eb="8">
      <t>ｶｴﾘﾐﾙ</t>
    </rPh>
    <rPh sb="9" eb="10">
      <t>ﾄｲ</t>
    </rPh>
    <rPh sb="13" eb="14">
      <t>ﾆﾝ</t>
    </rPh>
    <rPh sb="14" eb="15">
      <t>ﾒ</t>
    </rPh>
    <phoneticPr fontId="5" type="halfwidthKatakana"/>
  </si>
  <si>
    <r>
      <t xml:space="preserve">相談役
及び
顧　問
</t>
    </r>
    <r>
      <rPr>
        <b/>
        <sz val="11"/>
        <rFont val="Meiryo UI"/>
        <family val="3"/>
        <charset val="128"/>
      </rPr>
      <t>4人目</t>
    </r>
    <r>
      <rPr>
        <sz val="11"/>
        <color theme="1"/>
        <rFont val="ＭＳ Ｐゴシック"/>
        <family val="2"/>
        <charset val="128"/>
        <scheme val="minor"/>
      </rPr>
      <t/>
    </r>
    <rPh sb="0" eb="3">
      <t>ｿｳﾀﾞﾝﾔｸ</t>
    </rPh>
    <rPh sb="4" eb="5">
      <t>ｵﾖ</t>
    </rPh>
    <rPh sb="7" eb="8">
      <t>ｶｴﾘﾐﾙ</t>
    </rPh>
    <rPh sb="9" eb="10">
      <t>ﾄｲ</t>
    </rPh>
    <rPh sb="13" eb="14">
      <t>ﾆﾝ</t>
    </rPh>
    <rPh sb="14" eb="15">
      <t>ﾒ</t>
    </rPh>
    <phoneticPr fontId="5" type="halfwidthKatakana"/>
  </si>
  <si>
    <t>100分の5以上の株主・出資者</t>
    <rPh sb="3" eb="4">
      <t>ﾌﾞﾝ</t>
    </rPh>
    <rPh sb="6" eb="8">
      <t>ｲｼﾞｮｳ</t>
    </rPh>
    <rPh sb="9" eb="11">
      <t>ｶﾌﾞﾇｼ</t>
    </rPh>
    <rPh sb="12" eb="14">
      <t>ｼｭｯｼ</t>
    </rPh>
    <rPh sb="14" eb="15">
      <t>ﾓﾉ</t>
    </rPh>
    <phoneticPr fontId="5" type="halfwidthKatakana"/>
  </si>
  <si>
    <r>
      <t xml:space="preserve">株　主
又は
出資者
</t>
    </r>
    <r>
      <rPr>
        <b/>
        <sz val="11"/>
        <rFont val="Meiryo UI"/>
        <family val="3"/>
        <charset val="128"/>
      </rPr>
      <t>2人目</t>
    </r>
    <rPh sb="0" eb="1">
      <t>ｶﾌﾞ</t>
    </rPh>
    <rPh sb="2" eb="3">
      <t>ｼｭ</t>
    </rPh>
    <rPh sb="4" eb="5">
      <t>ﾏﾀ</t>
    </rPh>
    <rPh sb="7" eb="10">
      <t>ｼｭｯｼｼｬ</t>
    </rPh>
    <rPh sb="13" eb="14">
      <t>ﾆﾝ</t>
    </rPh>
    <rPh sb="14" eb="15">
      <t>ﾒ</t>
    </rPh>
    <phoneticPr fontId="5" type="halfwidthKatakana"/>
  </si>
  <si>
    <r>
      <t xml:space="preserve">株　主
又は
出資者
</t>
    </r>
    <r>
      <rPr>
        <b/>
        <sz val="11"/>
        <rFont val="Meiryo UI"/>
        <family val="3"/>
        <charset val="128"/>
      </rPr>
      <t>3人目</t>
    </r>
    <rPh sb="0" eb="1">
      <t>ｶﾌﾞ</t>
    </rPh>
    <rPh sb="2" eb="3">
      <t>ｼｭ</t>
    </rPh>
    <rPh sb="4" eb="5">
      <t>ﾏﾀ</t>
    </rPh>
    <rPh sb="7" eb="10">
      <t>ｼｭｯｼｼｬ</t>
    </rPh>
    <rPh sb="13" eb="14">
      <t>ﾆﾝ</t>
    </rPh>
    <rPh sb="14" eb="15">
      <t>ﾒ</t>
    </rPh>
    <phoneticPr fontId="5" type="halfwidthKatakana"/>
  </si>
  <si>
    <r>
      <t xml:space="preserve">株　主
又は
出資者
</t>
    </r>
    <r>
      <rPr>
        <b/>
        <sz val="11"/>
        <rFont val="Meiryo UI"/>
        <family val="3"/>
        <charset val="128"/>
      </rPr>
      <t>4人目</t>
    </r>
    <rPh sb="0" eb="1">
      <t>ｶﾌﾞ</t>
    </rPh>
    <rPh sb="2" eb="3">
      <t>ｼｭ</t>
    </rPh>
    <rPh sb="4" eb="5">
      <t>ﾏﾀ</t>
    </rPh>
    <rPh sb="7" eb="10">
      <t>ｼｭｯｼｼｬ</t>
    </rPh>
    <rPh sb="13" eb="14">
      <t>ﾆﾝ</t>
    </rPh>
    <rPh sb="14" eb="15">
      <t>ﾒ</t>
    </rPh>
    <phoneticPr fontId="5" type="halfwidthKatakana"/>
  </si>
  <si>
    <t>宅地建物取引業に従事する者の名簿</t>
    <rPh sb="0" eb="2">
      <t>ﾀｸﾁ</t>
    </rPh>
    <rPh sb="2" eb="4">
      <t>ﾀﾃﾓﾉ</t>
    </rPh>
    <rPh sb="4" eb="7">
      <t>ﾄﾘﾋｷｷﾞｮｳ</t>
    </rPh>
    <phoneticPr fontId="5" type="halfwidthKatakana"/>
  </si>
  <si>
    <r>
      <rPr>
        <sz val="9"/>
        <rFont val="Meiryo UI"/>
        <family val="3"/>
        <charset val="128"/>
      </rPr>
      <t xml:space="preserve">従　事
する者
</t>
    </r>
    <r>
      <rPr>
        <b/>
        <sz val="11"/>
        <rFont val="Meiryo UI"/>
        <family val="3"/>
        <charset val="128"/>
      </rPr>
      <t>2人目</t>
    </r>
    <rPh sb="0" eb="1">
      <t>ｼﾞｭｳ</t>
    </rPh>
    <rPh sb="2" eb="3">
      <t>ｺﾄ</t>
    </rPh>
    <rPh sb="6" eb="7">
      <t>ﾓﾉ</t>
    </rPh>
    <rPh sb="9" eb="10">
      <t>ﾆﾝ</t>
    </rPh>
    <rPh sb="10" eb="11">
      <t>ﾒ</t>
    </rPh>
    <phoneticPr fontId="5" type="halfwidthKatakana"/>
  </si>
  <si>
    <t>←10文字（姓と名は1文字空ける）</t>
    <rPh sb="6" eb="7">
      <t>ｾｲ</t>
    </rPh>
    <rPh sb="8" eb="9">
      <t>ﾒｲ</t>
    </rPh>
    <rPh sb="11" eb="13">
      <t>ﾓｼﾞ</t>
    </rPh>
    <rPh sb="13" eb="14">
      <t>ｱ</t>
    </rPh>
    <phoneticPr fontId="5" type="halfwidthKatakana"/>
  </si>
  <si>
    <t>←専任の場合は「○」を選択、専任でない場合は空欄</t>
    <rPh sb="1" eb="3">
      <t>ｾﾝﾆﾝ</t>
    </rPh>
    <rPh sb="4" eb="6">
      <t>ﾊﾞｱｲ</t>
    </rPh>
    <rPh sb="11" eb="13">
      <t>ｾﾝﾀｸ</t>
    </rPh>
    <rPh sb="14" eb="16">
      <t>ｾﾝﾆﾝ</t>
    </rPh>
    <rPh sb="19" eb="21">
      <t>ﾊﾞｱｲ</t>
    </rPh>
    <rPh sb="22" eb="24">
      <t>ｸｳﾗﾝ</t>
    </rPh>
    <phoneticPr fontId="5" type="halfwidthKatakana"/>
  </si>
  <si>
    <t>←宅地建物取引士の場合は都道府県と登録番号を入力</t>
    <rPh sb="1" eb="5">
      <t>ﾀｸﾁﾀﾃﾓﾉ</t>
    </rPh>
    <rPh sb="5" eb="8">
      <t>ﾄﾘﾋｷｼ</t>
    </rPh>
    <rPh sb="9" eb="11">
      <t>ﾊﾞｱｲ</t>
    </rPh>
    <rPh sb="12" eb="16">
      <t>ﾄﾄﾞｳﾌｹﾝ</t>
    </rPh>
    <rPh sb="17" eb="19">
      <t>ﾄｳﾛｸ</t>
    </rPh>
    <rPh sb="19" eb="21">
      <t>ﾊﾞﾝｺﾞｳ</t>
    </rPh>
    <rPh sb="22" eb="24">
      <t>ﾆｭｳﾘｮｸ</t>
    </rPh>
    <phoneticPr fontId="5" type="halfwidthKatakana"/>
  </si>
  <si>
    <r>
      <rPr>
        <sz val="9"/>
        <rFont val="Meiryo UI"/>
        <family val="3"/>
        <charset val="128"/>
      </rPr>
      <t xml:space="preserve">従　事
する者
</t>
    </r>
    <r>
      <rPr>
        <b/>
        <sz val="11"/>
        <rFont val="Meiryo UI"/>
        <family val="3"/>
        <charset val="128"/>
      </rPr>
      <t>3人目</t>
    </r>
    <r>
      <rPr>
        <sz val="11"/>
        <color theme="1"/>
        <rFont val="ＭＳ Ｐゴシック"/>
        <family val="2"/>
        <charset val="128"/>
        <scheme val="minor"/>
      </rPr>
      <t/>
    </r>
    <rPh sb="0" eb="1">
      <t>ｼﾞｭｳ</t>
    </rPh>
    <rPh sb="2" eb="3">
      <t>ｺﾄ</t>
    </rPh>
    <rPh sb="6" eb="7">
      <t>ﾓﾉ</t>
    </rPh>
    <rPh sb="9" eb="10">
      <t>ﾆﾝ</t>
    </rPh>
    <rPh sb="10" eb="11">
      <t>ﾒ</t>
    </rPh>
    <phoneticPr fontId="5" type="halfwidthKatakana"/>
  </si>
  <si>
    <r>
      <rPr>
        <sz val="9"/>
        <rFont val="Meiryo UI"/>
        <family val="3"/>
        <charset val="128"/>
      </rPr>
      <t xml:space="preserve">従　事
する者
</t>
    </r>
    <r>
      <rPr>
        <b/>
        <sz val="11"/>
        <rFont val="Meiryo UI"/>
        <family val="3"/>
        <charset val="128"/>
      </rPr>
      <t>4人目</t>
    </r>
    <r>
      <rPr>
        <sz val="11"/>
        <color theme="1"/>
        <rFont val="ＭＳ Ｐゴシック"/>
        <family val="2"/>
        <charset val="128"/>
        <scheme val="minor"/>
      </rPr>
      <t/>
    </r>
    <rPh sb="0" eb="1">
      <t>ｼﾞｭｳ</t>
    </rPh>
    <rPh sb="2" eb="3">
      <t>ｺﾄ</t>
    </rPh>
    <rPh sb="6" eb="7">
      <t>ﾓﾉ</t>
    </rPh>
    <rPh sb="9" eb="10">
      <t>ﾆﾝ</t>
    </rPh>
    <rPh sb="10" eb="11">
      <t>ﾒ</t>
    </rPh>
    <phoneticPr fontId="5" type="halfwidthKatakana"/>
  </si>
  <si>
    <r>
      <rPr>
        <sz val="9"/>
        <rFont val="Meiryo UI"/>
        <family val="3"/>
        <charset val="128"/>
      </rPr>
      <t xml:space="preserve">従　事
する者
</t>
    </r>
    <r>
      <rPr>
        <b/>
        <sz val="11"/>
        <rFont val="Meiryo UI"/>
        <family val="3"/>
        <charset val="128"/>
      </rPr>
      <t>5人目</t>
    </r>
    <r>
      <rPr>
        <sz val="11"/>
        <color theme="1"/>
        <rFont val="ＭＳ Ｐゴシック"/>
        <family val="2"/>
        <charset val="128"/>
        <scheme val="minor"/>
      </rPr>
      <t/>
    </r>
    <rPh sb="0" eb="1">
      <t>ｼﾞｭｳ</t>
    </rPh>
    <rPh sb="2" eb="3">
      <t>ｺﾄ</t>
    </rPh>
    <rPh sb="6" eb="7">
      <t>ﾓﾉ</t>
    </rPh>
    <rPh sb="9" eb="10">
      <t>ﾆﾝ</t>
    </rPh>
    <rPh sb="10" eb="11">
      <t>ﾒ</t>
    </rPh>
    <phoneticPr fontId="5" type="halfwidthKatakana"/>
  </si>
  <si>
    <r>
      <rPr>
        <sz val="9"/>
        <rFont val="Meiryo UI"/>
        <family val="3"/>
        <charset val="128"/>
      </rPr>
      <t xml:space="preserve">従　事
する者
</t>
    </r>
    <r>
      <rPr>
        <b/>
        <sz val="11"/>
        <rFont val="Meiryo UI"/>
        <family val="3"/>
        <charset val="128"/>
      </rPr>
      <t>6人目</t>
    </r>
    <r>
      <rPr>
        <sz val="11"/>
        <color theme="1"/>
        <rFont val="ＭＳ Ｐゴシック"/>
        <family val="2"/>
        <charset val="128"/>
        <scheme val="minor"/>
      </rPr>
      <t/>
    </r>
    <rPh sb="0" eb="1">
      <t>ｼﾞｭｳ</t>
    </rPh>
    <rPh sb="2" eb="3">
      <t>ｺﾄ</t>
    </rPh>
    <rPh sb="6" eb="7">
      <t>ﾓﾉ</t>
    </rPh>
    <rPh sb="9" eb="10">
      <t>ﾆﾝ</t>
    </rPh>
    <rPh sb="10" eb="11">
      <t>ﾒ</t>
    </rPh>
    <phoneticPr fontId="5" type="halfwidthKatakana"/>
  </si>
  <si>
    <r>
      <rPr>
        <sz val="9"/>
        <rFont val="Meiryo UI"/>
        <family val="3"/>
        <charset val="128"/>
      </rPr>
      <t xml:space="preserve">従　事
する者
</t>
    </r>
    <r>
      <rPr>
        <b/>
        <sz val="11"/>
        <rFont val="Meiryo UI"/>
        <family val="3"/>
        <charset val="128"/>
      </rPr>
      <t>7人目</t>
    </r>
    <r>
      <rPr>
        <sz val="11"/>
        <color theme="1"/>
        <rFont val="ＭＳ Ｐゴシック"/>
        <family val="2"/>
        <charset val="128"/>
        <scheme val="minor"/>
      </rPr>
      <t/>
    </r>
    <rPh sb="0" eb="1">
      <t>ｼﾞｭｳ</t>
    </rPh>
    <rPh sb="2" eb="3">
      <t>ｺﾄ</t>
    </rPh>
    <rPh sb="6" eb="7">
      <t>ﾓﾉ</t>
    </rPh>
    <rPh sb="9" eb="10">
      <t>ﾆﾝ</t>
    </rPh>
    <rPh sb="10" eb="11">
      <t>ﾒ</t>
    </rPh>
    <phoneticPr fontId="5" type="halfwidthKatakana"/>
  </si>
  <si>
    <r>
      <rPr>
        <sz val="9"/>
        <rFont val="Meiryo UI"/>
        <family val="3"/>
        <charset val="128"/>
      </rPr>
      <t xml:space="preserve">従　事
する者
</t>
    </r>
    <r>
      <rPr>
        <b/>
        <sz val="11"/>
        <rFont val="Meiryo UI"/>
        <family val="3"/>
        <charset val="128"/>
      </rPr>
      <t>8人目</t>
    </r>
    <r>
      <rPr>
        <sz val="11"/>
        <color theme="1"/>
        <rFont val="ＭＳ Ｐゴシック"/>
        <family val="2"/>
        <charset val="128"/>
        <scheme val="minor"/>
      </rPr>
      <t/>
    </r>
    <rPh sb="0" eb="1">
      <t>ｼﾞｭｳ</t>
    </rPh>
    <rPh sb="2" eb="3">
      <t>ｺﾄ</t>
    </rPh>
    <rPh sb="6" eb="7">
      <t>ﾓﾉ</t>
    </rPh>
    <rPh sb="9" eb="10">
      <t>ﾆﾝ</t>
    </rPh>
    <rPh sb="10" eb="11">
      <t>ﾒ</t>
    </rPh>
    <phoneticPr fontId="5" type="halfwidthKatakana"/>
  </si>
  <si>
    <r>
      <rPr>
        <sz val="9"/>
        <rFont val="Meiryo UI"/>
        <family val="3"/>
        <charset val="128"/>
      </rPr>
      <t xml:space="preserve">従　事
する者
</t>
    </r>
    <r>
      <rPr>
        <b/>
        <sz val="11"/>
        <rFont val="Meiryo UI"/>
        <family val="3"/>
        <charset val="128"/>
      </rPr>
      <t>9人目</t>
    </r>
    <r>
      <rPr>
        <sz val="11"/>
        <color theme="1"/>
        <rFont val="ＭＳ Ｐゴシック"/>
        <family val="2"/>
        <charset val="128"/>
        <scheme val="minor"/>
      </rPr>
      <t/>
    </r>
    <rPh sb="0" eb="1">
      <t>ｼﾞｭｳ</t>
    </rPh>
    <rPh sb="2" eb="3">
      <t>ｺﾄ</t>
    </rPh>
    <rPh sb="6" eb="7">
      <t>ﾓﾉ</t>
    </rPh>
    <rPh sb="9" eb="10">
      <t>ﾆﾝ</t>
    </rPh>
    <rPh sb="10" eb="11">
      <t>ﾒ</t>
    </rPh>
    <phoneticPr fontId="5" type="halfwidthKatakana"/>
  </si>
  <si>
    <r>
      <rPr>
        <sz val="9"/>
        <rFont val="Meiryo UI"/>
        <family val="3"/>
        <charset val="128"/>
      </rPr>
      <t xml:space="preserve">従　事
する者
</t>
    </r>
    <r>
      <rPr>
        <b/>
        <sz val="11"/>
        <rFont val="Meiryo UI"/>
        <family val="3"/>
        <charset val="128"/>
      </rPr>
      <t>10人目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</si>
  <si>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11人目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</si>
  <si>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12人目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</si>
  <si>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13人目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</si>
  <si>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14人目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</si>
  <si>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15人目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</si>
  <si>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16人目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</si>
  <si>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17人目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</si>
  <si>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18人目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</si>
  <si>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19人目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</si>
  <si>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20人目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</si>
  <si>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21人目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</si>
  <si>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22人目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</si>
  <si>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23人目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</si>
  <si>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24人目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</si>
  <si>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r>
      <rPr>
        <sz val="9"/>
        <rFont val="Meiryo UI"/>
        <family val="3"/>
        <charset val="128"/>
      </rPr>
      <t xml:space="preserve">従　事
する者
</t>
    </r>
    <r>
      <rPr>
        <b/>
        <sz val="11"/>
        <rFont val="Meiryo UI"/>
        <family val="3"/>
        <charset val="128"/>
      </rPr>
      <t>25人目</t>
    </r>
    <r>
      <rPr>
        <sz val="11"/>
        <color theme="1"/>
        <rFont val="ＭＳ Ｐゴシック"/>
        <family val="2"/>
        <charset val="128"/>
        <scheme val="minor"/>
      </rPr>
      <t/>
    </r>
    <rPh sb="0" eb="1">
      <t>ｼﾞｭｳ</t>
    </rPh>
    <rPh sb="2" eb="3">
      <t>ｺﾄ</t>
    </rPh>
    <rPh sb="6" eb="7">
      <t>ﾓﾉ</t>
    </rPh>
    <rPh sb="10" eb="11">
      <t>ﾆﾝ</t>
    </rPh>
    <rPh sb="11" eb="12">
      <t>ﾒ</t>
    </rPh>
    <phoneticPr fontId="5" type="halfwidthKatakana"/>
  </si>
  <si>
    <t>国土交通大臣</t>
    <rPh sb="0" eb="2">
      <t>コクド</t>
    </rPh>
    <rPh sb="2" eb="4">
      <t>コウツウ</t>
    </rPh>
    <rPh sb="4" eb="6">
      <t>ダイジン</t>
    </rPh>
    <phoneticPr fontId="3"/>
  </si>
  <si>
    <t>北海道（石狩）</t>
    <rPh sb="0" eb="3">
      <t>ホッカイドウ</t>
    </rPh>
    <rPh sb="4" eb="6">
      <t>イシカリ</t>
    </rPh>
    <phoneticPr fontId="133"/>
  </si>
  <si>
    <t>▼選択</t>
    <rPh sb="1" eb="3">
      <t>センタク</t>
    </rPh>
    <phoneticPr fontId="3"/>
  </si>
  <si>
    <t>▼選択</t>
    <phoneticPr fontId="148"/>
  </si>
  <si>
    <t>北海道（渡島）</t>
    <rPh sb="0" eb="3">
      <t>ホッカイドウ</t>
    </rPh>
    <rPh sb="4" eb="5">
      <t>ワタリ</t>
    </rPh>
    <rPh sb="5" eb="6">
      <t>シマ</t>
    </rPh>
    <phoneticPr fontId="133"/>
  </si>
  <si>
    <t>代表取締役</t>
    <rPh sb="0" eb="2">
      <t>ダイヒョウ</t>
    </rPh>
    <rPh sb="2" eb="5">
      <t>トリシマリヤク</t>
    </rPh>
    <phoneticPr fontId="148"/>
  </si>
  <si>
    <t>令和</t>
    <rPh sb="0" eb="2">
      <t>レイワ</t>
    </rPh>
    <phoneticPr fontId="148"/>
  </si>
  <si>
    <t>（定めなし）</t>
    <rPh sb="1" eb="2">
      <t>サダ</t>
    </rPh>
    <phoneticPr fontId="148"/>
  </si>
  <si>
    <t>賃貸借</t>
    <rPh sb="0" eb="3">
      <t>チンタイシャク</t>
    </rPh>
    <phoneticPr fontId="148"/>
  </si>
  <si>
    <t>事務所</t>
    <rPh sb="0" eb="2">
      <t>ジム</t>
    </rPh>
    <rPh sb="2" eb="3">
      <t>ショ</t>
    </rPh>
    <phoneticPr fontId="148"/>
  </si>
  <si>
    <t>（非常勤）</t>
    <rPh sb="1" eb="4">
      <t>ヒジョウキン</t>
    </rPh>
    <phoneticPr fontId="148"/>
  </si>
  <si>
    <t>北海道（檜山）</t>
    <rPh sb="0" eb="3">
      <t>ホッカイドウ</t>
    </rPh>
    <rPh sb="4" eb="6">
      <t>ヒヤマ</t>
    </rPh>
    <phoneticPr fontId="133"/>
  </si>
  <si>
    <t>取締役</t>
    <rPh sb="0" eb="3">
      <t>トリシマリヤク</t>
    </rPh>
    <phoneticPr fontId="148"/>
  </si>
  <si>
    <t>平成</t>
    <rPh sb="0" eb="2">
      <t>ヘイセイ</t>
    </rPh>
    <phoneticPr fontId="148"/>
  </si>
  <si>
    <t>（自動更新）</t>
    <rPh sb="1" eb="3">
      <t>ジドウ</t>
    </rPh>
    <rPh sb="3" eb="5">
      <t>コウシン</t>
    </rPh>
    <phoneticPr fontId="148"/>
  </si>
  <si>
    <t>賃貸借（転貸借）</t>
    <rPh sb="0" eb="3">
      <t>チンタイシャク</t>
    </rPh>
    <rPh sb="4" eb="7">
      <t>テンタイシャク</t>
    </rPh>
    <phoneticPr fontId="148"/>
  </si>
  <si>
    <t>住居</t>
    <rPh sb="0" eb="2">
      <t>ジュウキョ</t>
    </rPh>
    <phoneticPr fontId="148"/>
  </si>
  <si>
    <t>北海道（後志）</t>
    <rPh sb="0" eb="3">
      <t>ホッカイドウ</t>
    </rPh>
    <rPh sb="4" eb="5">
      <t>アト</t>
    </rPh>
    <rPh sb="5" eb="6">
      <t>ココロザシ</t>
    </rPh>
    <phoneticPr fontId="133"/>
  </si>
  <si>
    <t>代表社員</t>
    <rPh sb="0" eb="2">
      <t>ダイヒョウ</t>
    </rPh>
    <rPh sb="2" eb="4">
      <t>シャイン</t>
    </rPh>
    <phoneticPr fontId="148"/>
  </si>
  <si>
    <t>昭和</t>
    <rPh sb="0" eb="2">
      <t>ショウワ</t>
    </rPh>
    <phoneticPr fontId="148"/>
  </si>
  <si>
    <t>使用貸借</t>
    <rPh sb="0" eb="2">
      <t>シヨウ</t>
    </rPh>
    <rPh sb="2" eb="4">
      <t>タイシャク</t>
    </rPh>
    <phoneticPr fontId="148"/>
  </si>
  <si>
    <t>店舗</t>
    <rPh sb="0" eb="2">
      <t>テンポ</t>
    </rPh>
    <phoneticPr fontId="148"/>
  </si>
  <si>
    <t>北海道（空知）</t>
    <rPh sb="0" eb="3">
      <t>ホッカイドウ</t>
    </rPh>
    <rPh sb="4" eb="6">
      <t>ソラチ</t>
    </rPh>
    <phoneticPr fontId="133"/>
  </si>
  <si>
    <t>その他</t>
    <rPh sb="2" eb="3">
      <t>タ</t>
    </rPh>
    <phoneticPr fontId="148"/>
  </si>
  <si>
    <t>店舗事務所</t>
    <rPh sb="0" eb="2">
      <t>テンポ</t>
    </rPh>
    <rPh sb="2" eb="4">
      <t>ジム</t>
    </rPh>
    <rPh sb="4" eb="5">
      <t>ショ</t>
    </rPh>
    <phoneticPr fontId="148"/>
  </si>
  <si>
    <t>北海道（上川）</t>
    <rPh sb="0" eb="3">
      <t>ホッカイドウ</t>
    </rPh>
    <rPh sb="4" eb="6">
      <t>ウエカワ</t>
    </rPh>
    <phoneticPr fontId="133"/>
  </si>
  <si>
    <t>マンション（一室）</t>
    <rPh sb="6" eb="8">
      <t>イッシツ</t>
    </rPh>
    <phoneticPr fontId="148"/>
  </si>
  <si>
    <t>北海道（留萌）</t>
    <rPh sb="0" eb="3">
      <t>ホッカイドウ</t>
    </rPh>
    <rPh sb="4" eb="6">
      <t>ルモイ</t>
    </rPh>
    <phoneticPr fontId="133"/>
  </si>
  <si>
    <t>戸建（一部）</t>
    <rPh sb="0" eb="2">
      <t>コダ</t>
    </rPh>
    <rPh sb="3" eb="5">
      <t>イチブ</t>
    </rPh>
    <phoneticPr fontId="148"/>
  </si>
  <si>
    <t>北海道（宗谷）</t>
    <rPh sb="0" eb="3">
      <t>ホッカイドウ</t>
    </rPh>
    <rPh sb="4" eb="6">
      <t>ソウヤ</t>
    </rPh>
    <phoneticPr fontId="133"/>
  </si>
  <si>
    <t>北海道（網走）</t>
    <rPh sb="0" eb="3">
      <t>ホッカイドウ</t>
    </rPh>
    <rPh sb="4" eb="6">
      <t>アバシリ</t>
    </rPh>
    <phoneticPr fontId="133"/>
  </si>
  <si>
    <t>北海道（胆振）</t>
    <rPh sb="0" eb="3">
      <t>ホッカイドウ</t>
    </rPh>
    <rPh sb="4" eb="5">
      <t>タン</t>
    </rPh>
    <rPh sb="5" eb="6">
      <t>シン</t>
    </rPh>
    <phoneticPr fontId="133"/>
  </si>
  <si>
    <t>北海道（日高）</t>
    <rPh sb="0" eb="3">
      <t>ホッカイドウ</t>
    </rPh>
    <rPh sb="4" eb="6">
      <t>ヒダカ</t>
    </rPh>
    <phoneticPr fontId="133"/>
  </si>
  <si>
    <t>北海道（十勝）</t>
    <rPh sb="0" eb="3">
      <t>ホッカイドウ</t>
    </rPh>
    <rPh sb="4" eb="6">
      <t>トカチ</t>
    </rPh>
    <phoneticPr fontId="133"/>
  </si>
  <si>
    <t>北海道（釧路）</t>
    <rPh sb="0" eb="3">
      <t>ホッカイドウ</t>
    </rPh>
    <rPh sb="4" eb="6">
      <t>クシロ</t>
    </rPh>
    <phoneticPr fontId="133"/>
  </si>
  <si>
    <t>北海道（根室）</t>
    <rPh sb="0" eb="3">
      <t>ホッカイドウ</t>
    </rPh>
    <rPh sb="4" eb="6">
      <t>ネムロ</t>
    </rPh>
    <phoneticPr fontId="133"/>
  </si>
  <si>
    <t>北海道（オホ）</t>
    <rPh sb="0" eb="3">
      <t>ホッカイドウ</t>
    </rPh>
    <phoneticPr fontId="133"/>
  </si>
  <si>
    <t>青森県</t>
    <rPh sb="0" eb="3">
      <t>アオモリケン</t>
    </rPh>
    <phoneticPr fontId="133"/>
  </si>
  <si>
    <t>岩手県</t>
    <rPh sb="0" eb="3">
      <t>イワテケン</t>
    </rPh>
    <phoneticPr fontId="3"/>
  </si>
  <si>
    <t>富山県本部</t>
    <rPh sb="0" eb="3">
      <t>トヤマケン</t>
    </rPh>
    <rPh sb="3" eb="5">
      <t>ホンブ</t>
    </rPh>
    <phoneticPr fontId="3"/>
  </si>
  <si>
    <t>宮城県</t>
    <rPh sb="0" eb="3">
      <t>ミヤギケン</t>
    </rPh>
    <phoneticPr fontId="133"/>
  </si>
  <si>
    <t>秋田県</t>
    <rPh sb="0" eb="2">
      <t>アキタ</t>
    </rPh>
    <rPh sb="2" eb="3">
      <t>ケン</t>
    </rPh>
    <phoneticPr fontId="133"/>
  </si>
  <si>
    <t>山形県</t>
    <rPh sb="0" eb="3">
      <t>ヤマガタケン</t>
    </rPh>
    <phoneticPr fontId="133"/>
  </si>
  <si>
    <t>福島県</t>
    <rPh sb="0" eb="2">
      <t>フクシマ</t>
    </rPh>
    <rPh sb="2" eb="3">
      <t>ケン</t>
    </rPh>
    <phoneticPr fontId="133"/>
  </si>
  <si>
    <t>茨城県</t>
    <rPh sb="0" eb="3">
      <t>イバラキケン</t>
    </rPh>
    <phoneticPr fontId="133"/>
  </si>
  <si>
    <t>栃木県</t>
    <rPh sb="0" eb="3">
      <t>トチギケン</t>
    </rPh>
    <phoneticPr fontId="133"/>
  </si>
  <si>
    <t>群馬県</t>
    <rPh sb="0" eb="3">
      <t>グンマケン</t>
    </rPh>
    <phoneticPr fontId="133"/>
  </si>
  <si>
    <t>埼玉県</t>
    <rPh sb="0" eb="3">
      <t>サイタマケン</t>
    </rPh>
    <phoneticPr fontId="133"/>
  </si>
  <si>
    <t>千葉県</t>
    <rPh sb="0" eb="3">
      <t>チバケン</t>
    </rPh>
    <phoneticPr fontId="133"/>
  </si>
  <si>
    <t>東京都</t>
    <rPh sb="0" eb="3">
      <t>トウキョウト</t>
    </rPh>
    <phoneticPr fontId="133"/>
  </si>
  <si>
    <t>山梨県</t>
    <rPh sb="0" eb="3">
      <t>ヤマナシケン</t>
    </rPh>
    <phoneticPr fontId="133"/>
  </si>
  <si>
    <t>新潟県</t>
    <rPh sb="0" eb="3">
      <t>ニイガタケン</t>
    </rPh>
    <phoneticPr fontId="133"/>
  </si>
  <si>
    <t>富山県</t>
    <rPh sb="0" eb="3">
      <t>トヤマケン</t>
    </rPh>
    <phoneticPr fontId="133"/>
  </si>
  <si>
    <t>長野県</t>
    <rPh sb="0" eb="3">
      <t>ナガノケン</t>
    </rPh>
    <phoneticPr fontId="133"/>
  </si>
  <si>
    <t>石川県</t>
    <rPh sb="0" eb="3">
      <t>イシカワケン</t>
    </rPh>
    <phoneticPr fontId="133"/>
  </si>
  <si>
    <t>福井県</t>
    <rPh sb="0" eb="3">
      <t>フクイケン</t>
    </rPh>
    <phoneticPr fontId="133"/>
  </si>
  <si>
    <t>岐阜県</t>
    <rPh sb="0" eb="3">
      <t>ギフケン</t>
    </rPh>
    <phoneticPr fontId="133"/>
  </si>
  <si>
    <t>静岡県</t>
    <rPh sb="0" eb="3">
      <t>シズオカケン</t>
    </rPh>
    <phoneticPr fontId="133"/>
  </si>
  <si>
    <t>愛知県</t>
    <rPh sb="0" eb="3">
      <t>アイチケン</t>
    </rPh>
    <phoneticPr fontId="133"/>
  </si>
  <si>
    <t>三重県</t>
    <rPh sb="0" eb="3">
      <t>ミエケン</t>
    </rPh>
    <phoneticPr fontId="133"/>
  </si>
  <si>
    <t>滋賀県</t>
    <rPh sb="0" eb="3">
      <t>シガケン</t>
    </rPh>
    <phoneticPr fontId="133"/>
  </si>
  <si>
    <t>京都府</t>
    <rPh sb="0" eb="3">
      <t>キョウトフ</t>
    </rPh>
    <phoneticPr fontId="133"/>
  </si>
  <si>
    <t>大阪府</t>
    <rPh sb="0" eb="3">
      <t>オオサカフ</t>
    </rPh>
    <phoneticPr fontId="133"/>
  </si>
  <si>
    <t>兵庫県</t>
    <rPh sb="0" eb="3">
      <t>ヒョウゴケン</t>
    </rPh>
    <phoneticPr fontId="133"/>
  </si>
  <si>
    <t>奈良県</t>
    <rPh sb="0" eb="3">
      <t>ナラケン</t>
    </rPh>
    <phoneticPr fontId="133"/>
  </si>
  <si>
    <t>和歌山県</t>
    <rPh sb="0" eb="4">
      <t>ワカヤマケン</t>
    </rPh>
    <phoneticPr fontId="3"/>
  </si>
  <si>
    <t>鳥取県</t>
    <rPh sb="0" eb="3">
      <t>トットリケン</t>
    </rPh>
    <phoneticPr fontId="133"/>
  </si>
  <si>
    <t>宮崎県知事</t>
    <rPh sb="0" eb="2">
      <t>ミヤザキ</t>
    </rPh>
    <rPh sb="2" eb="5">
      <t>ケンチジ</t>
    </rPh>
    <phoneticPr fontId="3"/>
  </si>
  <si>
    <t>島根県</t>
    <rPh sb="0" eb="3">
      <t>シマネケン</t>
    </rPh>
    <phoneticPr fontId="133"/>
  </si>
  <si>
    <t>岡山県</t>
    <rPh sb="0" eb="3">
      <t>オカヤマケン</t>
    </rPh>
    <phoneticPr fontId="133"/>
  </si>
  <si>
    <t>広島県</t>
    <rPh sb="0" eb="3">
      <t>ヒロシマケン</t>
    </rPh>
    <phoneticPr fontId="133"/>
  </si>
  <si>
    <t>山口県</t>
    <rPh sb="0" eb="3">
      <t>ヤマグチケン</t>
    </rPh>
    <phoneticPr fontId="133"/>
  </si>
  <si>
    <t>徳島県</t>
    <rPh sb="0" eb="3">
      <t>トクシマケン</t>
    </rPh>
    <phoneticPr fontId="133"/>
  </si>
  <si>
    <t>香川県</t>
    <rPh sb="0" eb="3">
      <t>カガワケン</t>
    </rPh>
    <phoneticPr fontId="133"/>
  </si>
  <si>
    <t>愛媛県</t>
    <rPh sb="0" eb="3">
      <t>エヒメケン</t>
    </rPh>
    <phoneticPr fontId="133"/>
  </si>
  <si>
    <t>高知県</t>
    <rPh sb="0" eb="3">
      <t>コウチケン</t>
    </rPh>
    <phoneticPr fontId="133"/>
  </si>
  <si>
    <t>福岡県</t>
    <rPh sb="0" eb="2">
      <t>フクオカ</t>
    </rPh>
    <rPh sb="2" eb="3">
      <t>ケン</t>
    </rPh>
    <phoneticPr fontId="133"/>
  </si>
  <si>
    <t>佐賀県</t>
    <rPh sb="0" eb="3">
      <t>サガケン</t>
    </rPh>
    <phoneticPr fontId="133"/>
  </si>
  <si>
    <t>長崎県</t>
    <rPh sb="0" eb="2">
      <t>ナガサキ</t>
    </rPh>
    <rPh sb="2" eb="3">
      <t>ケン</t>
    </rPh>
    <phoneticPr fontId="133"/>
  </si>
  <si>
    <t>熊本県</t>
    <rPh sb="0" eb="3">
      <t>クマモトケン</t>
    </rPh>
    <phoneticPr fontId="133"/>
  </si>
  <si>
    <t>大分県</t>
    <rPh sb="0" eb="2">
      <t>オオイタ</t>
    </rPh>
    <rPh sb="2" eb="3">
      <t>ケン</t>
    </rPh>
    <phoneticPr fontId="133"/>
  </si>
  <si>
    <t>宮崎県</t>
    <rPh sb="0" eb="3">
      <t>ミヤザキケン</t>
    </rPh>
    <phoneticPr fontId="133"/>
  </si>
  <si>
    <t>鹿児島県</t>
    <rPh sb="0" eb="4">
      <t>カゴシマケン</t>
    </rPh>
    <phoneticPr fontId="133"/>
  </si>
  <si>
    <t>沖縄県</t>
    <rPh sb="0" eb="3">
      <t>オキナワケン</t>
    </rPh>
    <phoneticPr fontId="133"/>
  </si>
  <si>
    <t>平成</t>
    <rPh sb="0" eb="2">
      <t>ヘイセイ</t>
    </rPh>
    <phoneticPr fontId="116"/>
  </si>
  <si>
    <t>昭和</t>
    <rPh sb="0" eb="2">
      <t>ショウワ</t>
    </rPh>
    <phoneticPr fontId="116"/>
  </si>
  <si>
    <t>生年月日</t>
    <rPh sb="0" eb="2">
      <t>セイネン</t>
    </rPh>
    <rPh sb="2" eb="4">
      <t>ガッピ</t>
    </rPh>
    <phoneticPr fontId="116"/>
  </si>
  <si>
    <t>男</t>
    <rPh sb="0" eb="1">
      <t>オトコ</t>
    </rPh>
    <phoneticPr fontId="116"/>
  </si>
  <si>
    <t>女</t>
    <rPh sb="0" eb="1">
      <t>オンナ</t>
    </rPh>
    <phoneticPr fontId="116"/>
  </si>
  <si>
    <t>01</t>
    <phoneticPr fontId="116"/>
  </si>
  <si>
    <t>02</t>
  </si>
  <si>
    <t>02</t>
    <phoneticPr fontId="116"/>
  </si>
  <si>
    <t>04</t>
    <phoneticPr fontId="116"/>
  </si>
  <si>
    <t>07</t>
    <phoneticPr fontId="116"/>
  </si>
  <si>
    <t>13</t>
    <phoneticPr fontId="116"/>
  </si>
  <si>
    <t>14</t>
    <phoneticPr fontId="116"/>
  </si>
  <si>
    <t>理事</t>
    <rPh sb="0" eb="2">
      <t>リジ</t>
    </rPh>
    <phoneticPr fontId="116"/>
  </si>
  <si>
    <t>代表執行役</t>
    <rPh sb="0" eb="2">
      <t>ダイヒョウ</t>
    </rPh>
    <rPh sb="2" eb="4">
      <t>シッコウ</t>
    </rPh>
    <rPh sb="4" eb="5">
      <t>ヤク</t>
    </rPh>
    <phoneticPr fontId="116"/>
  </si>
  <si>
    <t>執行役</t>
    <rPh sb="0" eb="2">
      <t>シッコウ</t>
    </rPh>
    <rPh sb="2" eb="3">
      <t>ヤク</t>
    </rPh>
    <phoneticPr fontId="116"/>
  </si>
  <si>
    <t>----------</t>
    <phoneticPr fontId="116"/>
  </si>
  <si>
    <t>神奈川県</t>
  </si>
  <si>
    <t>神奈川県</t>
    <rPh sb="0" eb="4">
      <t>カナガワケン</t>
    </rPh>
    <phoneticPr fontId="116"/>
  </si>
  <si>
    <t>51</t>
    <phoneticPr fontId="116"/>
  </si>
  <si>
    <t>52</t>
  </si>
  <si>
    <t>53</t>
  </si>
  <si>
    <t>54</t>
  </si>
  <si>
    <t>55</t>
  </si>
  <si>
    <t>56</t>
  </si>
  <si>
    <t>57</t>
  </si>
  <si>
    <t>58</t>
  </si>
  <si>
    <t>59</t>
  </si>
  <si>
    <t>60</t>
  </si>
  <si>
    <t>61</t>
  </si>
  <si>
    <t>62</t>
  </si>
  <si>
    <t>63</t>
  </si>
  <si>
    <t>64</t>
  </si>
  <si>
    <t>65</t>
  </si>
  <si>
    <t>登録番号</t>
    <rPh sb="0" eb="2">
      <t>トウロク</t>
    </rPh>
    <rPh sb="2" eb="4">
      <t>バンゴウ</t>
    </rPh>
    <phoneticPr fontId="116"/>
  </si>
  <si>
    <t>職歴</t>
    <rPh sb="0" eb="2">
      <t>ショクレキ</t>
    </rPh>
    <phoneticPr fontId="116"/>
  </si>
  <si>
    <t>設立</t>
    <rPh sb="0" eb="2">
      <t>セツリツ</t>
    </rPh>
    <phoneticPr fontId="116"/>
  </si>
  <si>
    <t>(公社)全日本不動産協会</t>
    <phoneticPr fontId="147" type="halfwidthKatakana"/>
  </si>
  <si>
    <t>住所又は所在地
都道府県
市区町村</t>
    <rPh sb="0" eb="2">
      <t>ｼﾞｭｳｼｮ</t>
    </rPh>
    <rPh sb="2" eb="3">
      <t>ﾏﾀ</t>
    </rPh>
    <rPh sb="4" eb="7">
      <t>ｼｮｻﾞｲﾁ</t>
    </rPh>
    <rPh sb="8" eb="12">
      <t>ﾄﾄﾞｳﾌｹﾝ</t>
    </rPh>
    <rPh sb="13" eb="17">
      <t>ｼｸﾁｮｳｿﾝ</t>
    </rPh>
    <phoneticPr fontId="5" type="halfwidthKatakana"/>
  </si>
  <si>
    <t>都道府県</t>
    <rPh sb="0" eb="4">
      <t>トドウフケン</t>
    </rPh>
    <phoneticPr fontId="116"/>
  </si>
  <si>
    <t>市区町村コード</t>
    <rPh sb="0" eb="2">
      <t>シク</t>
    </rPh>
    <rPh sb="2" eb="4">
      <t>チョウソン</t>
    </rPh>
    <phoneticPr fontId="116"/>
  </si>
  <si>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</si>
  <si>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</si>
  <si>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</si>
  <si>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</si>
  <si>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</si>
  <si>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</si>
  <si>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</si>
  <si>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</si>
  <si>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</si>
  <si>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</si>
  <si>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</si>
  <si>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</si>
  <si>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</si>
  <si>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</si>
  <si>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</si>
  <si>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</si>
  <si>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</si>
  <si>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</si>
  <si>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</si>
  <si>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</si>
  <si>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</si>
  <si>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</si>
  <si>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</si>
  <si>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</si>
  <si>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</si>
  <si>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</si>
  <si>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</si>
  <si>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</si>
  <si>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</si>
  <si>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</si>
  <si>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</si>
  <si>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</si>
  <si>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</si>
  <si>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</si>
  <si>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</si>
  <si>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</si>
  <si>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</si>
  <si>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</si>
  <si>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</si>
  <si>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</si>
  <si>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</si>
  <si>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</si>
  <si>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</si>
  <si>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</si>
  <si>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</si>
  <si>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</si>
  <si>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01000</t>
    <phoneticPr fontId="148"/>
  </si>
  <si>
    <t>▼▼北海道</t>
    <rPh sb="1" eb="4">
      <t>ホッカイドウ</t>
    </rPh>
    <phoneticPr fontId="148"/>
  </si>
  <si>
    <t>01100</t>
  </si>
  <si>
    <t>札幌市</t>
  </si>
  <si>
    <t>01101</t>
  </si>
  <si>
    <t>札幌市中央区</t>
  </si>
  <si>
    <t>01102</t>
  </si>
  <si>
    <t>札幌市北区</t>
  </si>
  <si>
    <t>01103</t>
  </si>
  <si>
    <t>札幌市東区</t>
  </si>
  <si>
    <t>01104</t>
  </si>
  <si>
    <t>札幌市白石区</t>
  </si>
  <si>
    <t>01105</t>
  </si>
  <si>
    <t>札幌市豊平区</t>
  </si>
  <si>
    <t>01106</t>
  </si>
  <si>
    <t>札幌市南区</t>
  </si>
  <si>
    <t>01107</t>
  </si>
  <si>
    <t>札幌市西区</t>
  </si>
  <si>
    <t>01108</t>
  </si>
  <si>
    <t>札幌市厚別区</t>
  </si>
  <si>
    <t>01109</t>
  </si>
  <si>
    <t>札幌市手稲区</t>
  </si>
  <si>
    <t>01110</t>
  </si>
  <si>
    <t>札幌市清田区</t>
  </si>
  <si>
    <t>01202</t>
  </si>
  <si>
    <t>函館市</t>
  </si>
  <si>
    <t>01203</t>
  </si>
  <si>
    <t>小樽市</t>
  </si>
  <si>
    <t>01204</t>
  </si>
  <si>
    <t>旭川市</t>
  </si>
  <si>
    <t>01205</t>
  </si>
  <si>
    <t>室蘭市</t>
  </si>
  <si>
    <t>01206</t>
  </si>
  <si>
    <t>釧路市</t>
  </si>
  <si>
    <t>01207</t>
  </si>
  <si>
    <t>帯広市</t>
  </si>
  <si>
    <t>01208</t>
  </si>
  <si>
    <t>北見市</t>
  </si>
  <si>
    <t>01209</t>
  </si>
  <si>
    <t>夕張市</t>
  </si>
  <si>
    <t>01210</t>
  </si>
  <si>
    <t>岩見沢市</t>
  </si>
  <si>
    <t>01211</t>
  </si>
  <si>
    <t>網走市</t>
  </si>
  <si>
    <t>01212</t>
  </si>
  <si>
    <t>留萌市</t>
  </si>
  <si>
    <t>01213</t>
  </si>
  <si>
    <t>苫小牧市</t>
  </si>
  <si>
    <t>01214</t>
  </si>
  <si>
    <t>稚内市</t>
  </si>
  <si>
    <t>01215</t>
  </si>
  <si>
    <t>美唄市</t>
  </si>
  <si>
    <t>01216</t>
  </si>
  <si>
    <t>芦別市</t>
  </si>
  <si>
    <t>01217</t>
  </si>
  <si>
    <t>江別市</t>
  </si>
  <si>
    <t>01218</t>
  </si>
  <si>
    <t>赤平市</t>
  </si>
  <si>
    <t>01219</t>
  </si>
  <si>
    <t>紋別市</t>
  </si>
  <si>
    <t>01220</t>
  </si>
  <si>
    <t>士別市</t>
  </si>
  <si>
    <t>01221</t>
  </si>
  <si>
    <t>名寄市</t>
  </si>
  <si>
    <t>01222</t>
  </si>
  <si>
    <t>三笠市</t>
  </si>
  <si>
    <t>01223</t>
  </si>
  <si>
    <t>根室市</t>
  </si>
  <si>
    <t>01224</t>
  </si>
  <si>
    <t>千歳市</t>
  </si>
  <si>
    <t>01225</t>
  </si>
  <si>
    <t>滝川市</t>
  </si>
  <si>
    <t>01226</t>
  </si>
  <si>
    <t>砂川市</t>
  </si>
  <si>
    <t>01227</t>
  </si>
  <si>
    <t>歌志内市</t>
  </si>
  <si>
    <t>01228</t>
  </si>
  <si>
    <t>深川市</t>
  </si>
  <si>
    <t>01229</t>
  </si>
  <si>
    <t>富良野市</t>
  </si>
  <si>
    <t>01230</t>
  </si>
  <si>
    <t>登別市</t>
  </si>
  <si>
    <t>01231</t>
  </si>
  <si>
    <t>恵庭市</t>
  </si>
  <si>
    <t>01233</t>
  </si>
  <si>
    <t>伊達市</t>
  </si>
  <si>
    <t>01234</t>
  </si>
  <si>
    <t>北広島市</t>
  </si>
  <si>
    <t>01235</t>
  </si>
  <si>
    <t>石狩市</t>
  </si>
  <si>
    <t>01236</t>
  </si>
  <si>
    <t>北斗市</t>
  </si>
  <si>
    <t>01303</t>
  </si>
  <si>
    <t>当別町</t>
  </si>
  <si>
    <t>01304</t>
  </si>
  <si>
    <t>新篠津村</t>
  </si>
  <si>
    <t>01331</t>
  </si>
  <si>
    <t>松前町</t>
  </si>
  <si>
    <t>01332</t>
  </si>
  <si>
    <t>福島町</t>
  </si>
  <si>
    <t>01333</t>
  </si>
  <si>
    <t>知内町</t>
  </si>
  <si>
    <t>01334</t>
  </si>
  <si>
    <t>木古内町</t>
  </si>
  <si>
    <t>01337</t>
  </si>
  <si>
    <t>七飯町</t>
  </si>
  <si>
    <t>01343</t>
  </si>
  <si>
    <t>鹿部町</t>
  </si>
  <si>
    <t>01345</t>
  </si>
  <si>
    <t>森町</t>
  </si>
  <si>
    <t>01346</t>
  </si>
  <si>
    <t>八雲町</t>
  </si>
  <si>
    <t>01347</t>
  </si>
  <si>
    <t>長万部町</t>
  </si>
  <si>
    <t>01361</t>
  </si>
  <si>
    <t>江差町</t>
  </si>
  <si>
    <t>01362</t>
  </si>
  <si>
    <t>上ノ国町</t>
  </si>
  <si>
    <t>01363</t>
  </si>
  <si>
    <t>厚沢部町</t>
  </si>
  <si>
    <t>01364</t>
  </si>
  <si>
    <t>乙部町</t>
  </si>
  <si>
    <t>01367</t>
  </si>
  <si>
    <t>奥尻町</t>
  </si>
  <si>
    <t>01370</t>
  </si>
  <si>
    <t>今金町</t>
  </si>
  <si>
    <t>01371</t>
  </si>
  <si>
    <t>せたな町</t>
  </si>
  <si>
    <t>01391</t>
  </si>
  <si>
    <t>島牧村</t>
  </si>
  <si>
    <t>01392</t>
  </si>
  <si>
    <t>寿都町</t>
  </si>
  <si>
    <t>01393</t>
  </si>
  <si>
    <t>黒松内町</t>
  </si>
  <si>
    <t>01394</t>
  </si>
  <si>
    <t>蘭越町</t>
  </si>
  <si>
    <t>01395</t>
  </si>
  <si>
    <t>ニセコ町</t>
  </si>
  <si>
    <t>01396</t>
  </si>
  <si>
    <t>真狩村</t>
  </si>
  <si>
    <t>01397</t>
  </si>
  <si>
    <t>留寿都村</t>
  </si>
  <si>
    <t>01398</t>
  </si>
  <si>
    <t>喜茂別町</t>
  </si>
  <si>
    <t>01399</t>
  </si>
  <si>
    <t>京極町</t>
  </si>
  <si>
    <t>01400</t>
  </si>
  <si>
    <t>倶知安町</t>
  </si>
  <si>
    <t>01401</t>
  </si>
  <si>
    <t>共和町</t>
  </si>
  <si>
    <t>01402</t>
  </si>
  <si>
    <t>岩内町</t>
  </si>
  <si>
    <t>01403</t>
  </si>
  <si>
    <t>泊村</t>
  </si>
  <si>
    <t>01404</t>
  </si>
  <si>
    <t>神恵内村</t>
  </si>
  <si>
    <t>01405</t>
  </si>
  <si>
    <t>積丹町</t>
  </si>
  <si>
    <t>01406</t>
  </si>
  <si>
    <t>古平町</t>
  </si>
  <si>
    <t>01407</t>
  </si>
  <si>
    <t>仁木町</t>
  </si>
  <si>
    <t>01408</t>
  </si>
  <si>
    <t>余市町</t>
  </si>
  <si>
    <t>01409</t>
  </si>
  <si>
    <t>赤井川村</t>
  </si>
  <si>
    <t>01423</t>
  </si>
  <si>
    <t>南幌町</t>
  </si>
  <si>
    <t>01424</t>
  </si>
  <si>
    <t>奈井江町</t>
  </si>
  <si>
    <t>01425</t>
  </si>
  <si>
    <t>上砂川町</t>
  </si>
  <si>
    <t>01427</t>
  </si>
  <si>
    <t>由仁町</t>
  </si>
  <si>
    <t>01428</t>
  </si>
  <si>
    <t>長沼町</t>
  </si>
  <si>
    <t>01429</t>
  </si>
  <si>
    <t>栗山町</t>
  </si>
  <si>
    <t>01430</t>
  </si>
  <si>
    <t>月形町</t>
  </si>
  <si>
    <t>01431</t>
  </si>
  <si>
    <t>浦臼町</t>
  </si>
  <si>
    <t>01432</t>
  </si>
  <si>
    <t>新十津川町</t>
  </si>
  <si>
    <t>01433</t>
  </si>
  <si>
    <t>妹背牛町</t>
  </si>
  <si>
    <t>01434</t>
  </si>
  <si>
    <t>秩父別町</t>
  </si>
  <si>
    <t>01436</t>
  </si>
  <si>
    <t>雨竜町</t>
  </si>
  <si>
    <t>01437</t>
  </si>
  <si>
    <t>北竜町</t>
  </si>
  <si>
    <t>01438</t>
  </si>
  <si>
    <t>沼田町</t>
  </si>
  <si>
    <t>01452</t>
  </si>
  <si>
    <t>鷹栖町</t>
  </si>
  <si>
    <t>01453</t>
  </si>
  <si>
    <t>東神楽町</t>
  </si>
  <si>
    <t>01454</t>
  </si>
  <si>
    <t>当麻町</t>
  </si>
  <si>
    <t>01455</t>
  </si>
  <si>
    <t>比布町</t>
  </si>
  <si>
    <t>01456</t>
  </si>
  <si>
    <t>愛別町</t>
  </si>
  <si>
    <t>01457</t>
  </si>
  <si>
    <t>上川町</t>
  </si>
  <si>
    <t>01458</t>
  </si>
  <si>
    <t>東川町</t>
  </si>
  <si>
    <t>01459</t>
  </si>
  <si>
    <t>美瑛町</t>
  </si>
  <si>
    <t>01460</t>
  </si>
  <si>
    <t>上富良野町</t>
  </si>
  <si>
    <t>01461</t>
  </si>
  <si>
    <t>中富良野町</t>
  </si>
  <si>
    <t>01462</t>
  </si>
  <si>
    <t>南富良野町</t>
  </si>
  <si>
    <t>01463</t>
  </si>
  <si>
    <t>占冠村</t>
  </si>
  <si>
    <t>01464</t>
  </si>
  <si>
    <t>和寒町</t>
  </si>
  <si>
    <t>01465</t>
  </si>
  <si>
    <t>剣淵町</t>
  </si>
  <si>
    <t>01468</t>
  </si>
  <si>
    <t>下川町</t>
  </si>
  <si>
    <t>01469</t>
  </si>
  <si>
    <t>美深町</t>
  </si>
  <si>
    <t>01470</t>
  </si>
  <si>
    <t>音威子府村</t>
  </si>
  <si>
    <t>01471</t>
  </si>
  <si>
    <t>中川町</t>
  </si>
  <si>
    <t>01472</t>
  </si>
  <si>
    <t>幌加内町</t>
  </si>
  <si>
    <t>01481</t>
  </si>
  <si>
    <t>増毛町</t>
  </si>
  <si>
    <t>01482</t>
  </si>
  <si>
    <t>小平町</t>
  </si>
  <si>
    <t>01483</t>
  </si>
  <si>
    <t>苫前町</t>
  </si>
  <si>
    <t>01484</t>
  </si>
  <si>
    <t>羽幌町</t>
  </si>
  <si>
    <t>01485</t>
  </si>
  <si>
    <t>初山別村</t>
  </si>
  <si>
    <t>01486</t>
  </si>
  <si>
    <t>遠別町</t>
  </si>
  <si>
    <t>01487</t>
  </si>
  <si>
    <t>天塩町</t>
  </si>
  <si>
    <t>01511</t>
  </si>
  <si>
    <t>猿払村</t>
  </si>
  <si>
    <t>01512</t>
  </si>
  <si>
    <t>浜頓別町</t>
  </si>
  <si>
    <t>01513</t>
  </si>
  <si>
    <t>中頓別町</t>
  </si>
  <si>
    <t>01514</t>
  </si>
  <si>
    <t>枝幸町</t>
  </si>
  <si>
    <t>01516</t>
  </si>
  <si>
    <t>豊富町</t>
  </si>
  <si>
    <t>01517</t>
  </si>
  <si>
    <t>礼文町</t>
  </si>
  <si>
    <t>01518</t>
  </si>
  <si>
    <t>利尻町</t>
  </si>
  <si>
    <t>01519</t>
  </si>
  <si>
    <t>利尻富士町</t>
  </si>
  <si>
    <t>01520</t>
  </si>
  <si>
    <t>幌延町</t>
  </si>
  <si>
    <t>01543</t>
  </si>
  <si>
    <t>美幌町</t>
  </si>
  <si>
    <t>01544</t>
  </si>
  <si>
    <t>津別町</t>
  </si>
  <si>
    <t>01545</t>
  </si>
  <si>
    <t>斜里町</t>
  </si>
  <si>
    <t>01546</t>
  </si>
  <si>
    <t>清里町</t>
  </si>
  <si>
    <t>01547</t>
  </si>
  <si>
    <t>小清水町</t>
  </si>
  <si>
    <t>01549</t>
  </si>
  <si>
    <t>訓子府町</t>
  </si>
  <si>
    <t>01550</t>
  </si>
  <si>
    <t>置戸町</t>
  </si>
  <si>
    <t>01552</t>
  </si>
  <si>
    <t>佐呂間町</t>
  </si>
  <si>
    <t>01555</t>
  </si>
  <si>
    <t>遠軽町</t>
  </si>
  <si>
    <t>01559</t>
  </si>
  <si>
    <t>湧別町</t>
  </si>
  <si>
    <t>01560</t>
  </si>
  <si>
    <t>滝上町</t>
  </si>
  <si>
    <t>01561</t>
  </si>
  <si>
    <t>興部町</t>
  </si>
  <si>
    <t>01562</t>
  </si>
  <si>
    <t>西興部村</t>
  </si>
  <si>
    <t>01563</t>
  </si>
  <si>
    <t>雄武町</t>
  </si>
  <si>
    <t>01564</t>
  </si>
  <si>
    <t>大空町</t>
  </si>
  <si>
    <t>01571</t>
  </si>
  <si>
    <t>豊浦町</t>
  </si>
  <si>
    <t>01575</t>
  </si>
  <si>
    <t>壮瞥町</t>
  </si>
  <si>
    <t>01578</t>
  </si>
  <si>
    <t>白老町</t>
  </si>
  <si>
    <t>01581</t>
  </si>
  <si>
    <t>厚真町</t>
  </si>
  <si>
    <t>01584</t>
  </si>
  <si>
    <t>洞爺湖町</t>
  </si>
  <si>
    <t>01585</t>
  </si>
  <si>
    <t>安平町</t>
  </si>
  <si>
    <t>01586</t>
  </si>
  <si>
    <t>むかわ町</t>
  </si>
  <si>
    <t>01601</t>
  </si>
  <si>
    <t>日高町</t>
  </si>
  <si>
    <t>01602</t>
  </si>
  <si>
    <t>平取町</t>
  </si>
  <si>
    <t>01604</t>
  </si>
  <si>
    <t>新冠町</t>
  </si>
  <si>
    <t>01607</t>
  </si>
  <si>
    <t>浦河町</t>
  </si>
  <si>
    <t>01608</t>
  </si>
  <si>
    <t>様似町</t>
  </si>
  <si>
    <t>01609</t>
  </si>
  <si>
    <t>えりも町</t>
  </si>
  <si>
    <t>01610</t>
  </si>
  <si>
    <t>新ひだか町</t>
  </si>
  <si>
    <t>01631</t>
  </si>
  <si>
    <t>音更町</t>
  </si>
  <si>
    <t>01632</t>
  </si>
  <si>
    <t>士幌町</t>
  </si>
  <si>
    <t>01633</t>
  </si>
  <si>
    <t>上士幌町</t>
  </si>
  <si>
    <t>01634</t>
  </si>
  <si>
    <t>鹿追町</t>
  </si>
  <si>
    <t>01635</t>
  </si>
  <si>
    <t>新得町</t>
  </si>
  <si>
    <t>01636</t>
  </si>
  <si>
    <t>清水町</t>
  </si>
  <si>
    <t>01637</t>
  </si>
  <si>
    <t>芽室町</t>
  </si>
  <si>
    <t>01638</t>
  </si>
  <si>
    <t>中札内村</t>
  </si>
  <si>
    <t>01639</t>
  </si>
  <si>
    <t>更別村</t>
  </si>
  <si>
    <t>01641</t>
  </si>
  <si>
    <t>大樹町</t>
  </si>
  <si>
    <t>01642</t>
  </si>
  <si>
    <t>広尾町</t>
  </si>
  <si>
    <t>01643</t>
  </si>
  <si>
    <t>幕別町</t>
  </si>
  <si>
    <t>01644</t>
  </si>
  <si>
    <t>池田町</t>
  </si>
  <si>
    <t>01645</t>
  </si>
  <si>
    <t>豊頃町</t>
  </si>
  <si>
    <t>01646</t>
  </si>
  <si>
    <t>本別町</t>
  </si>
  <si>
    <t>01647</t>
  </si>
  <si>
    <t>足寄町</t>
  </si>
  <si>
    <t>01648</t>
  </si>
  <si>
    <t>陸別町</t>
  </si>
  <si>
    <t>01649</t>
  </si>
  <si>
    <t>浦幌町</t>
  </si>
  <si>
    <t>01661</t>
  </si>
  <si>
    <t>釧路町</t>
  </si>
  <si>
    <t>01662</t>
  </si>
  <si>
    <t>厚岸町</t>
  </si>
  <si>
    <t>01663</t>
  </si>
  <si>
    <t>浜中町</t>
  </si>
  <si>
    <t>01664</t>
  </si>
  <si>
    <t>標茶町</t>
  </si>
  <si>
    <t>01665</t>
  </si>
  <si>
    <t>弟子屈町</t>
  </si>
  <si>
    <t>01667</t>
  </si>
  <si>
    <t>鶴居村</t>
  </si>
  <si>
    <t>01668</t>
  </si>
  <si>
    <t>白糠町</t>
  </si>
  <si>
    <t>01691</t>
  </si>
  <si>
    <t>別海町</t>
  </si>
  <si>
    <t>01692</t>
  </si>
  <si>
    <t>中標津町</t>
  </si>
  <si>
    <t>01693</t>
  </si>
  <si>
    <t>標津町</t>
  </si>
  <si>
    <t>01694</t>
  </si>
  <si>
    <t>羅臼町</t>
  </si>
  <si>
    <t>01695</t>
  </si>
  <si>
    <t>色丹村</t>
    <rPh sb="0" eb="3">
      <t>シコタンムラ</t>
    </rPh>
    <phoneticPr fontId="5"/>
  </si>
  <si>
    <t>01696</t>
  </si>
  <si>
    <t>泊村</t>
    <rPh sb="0" eb="2">
      <t>トマリムラ</t>
    </rPh>
    <phoneticPr fontId="5"/>
  </si>
  <si>
    <t>01697</t>
  </si>
  <si>
    <t>留夜別村</t>
  </si>
  <si>
    <t>01698</t>
  </si>
  <si>
    <t>留別村</t>
  </si>
  <si>
    <t>01699</t>
  </si>
  <si>
    <t>紗那村</t>
  </si>
  <si>
    <t>01700</t>
  </si>
  <si>
    <t>蘂取村</t>
  </si>
  <si>
    <t>02000</t>
  </si>
  <si>
    <t>▼▼青森県</t>
    <rPh sb="2" eb="5">
      <t>アオモリケン</t>
    </rPh>
    <phoneticPr fontId="148"/>
  </si>
  <si>
    <t>02201</t>
  </si>
  <si>
    <t>青森市</t>
  </si>
  <si>
    <t>02202</t>
  </si>
  <si>
    <t>弘前市</t>
  </si>
  <si>
    <t>02203</t>
  </si>
  <si>
    <t>八戸市</t>
  </si>
  <si>
    <t>02204</t>
  </si>
  <si>
    <t>黒石市</t>
  </si>
  <si>
    <t>02205</t>
  </si>
  <si>
    <t>五所川原市</t>
  </si>
  <si>
    <t>02206</t>
  </si>
  <si>
    <t>十和田市</t>
  </si>
  <si>
    <t>02207</t>
  </si>
  <si>
    <t>三沢市</t>
  </si>
  <si>
    <t>02208</t>
  </si>
  <si>
    <t>むつ市</t>
  </si>
  <si>
    <t>02209</t>
  </si>
  <si>
    <t>つがる市</t>
  </si>
  <si>
    <t>02210</t>
  </si>
  <si>
    <t>平川市</t>
  </si>
  <si>
    <t>02301</t>
  </si>
  <si>
    <t>平内町</t>
  </si>
  <si>
    <t>02303</t>
  </si>
  <si>
    <t>今別町</t>
  </si>
  <si>
    <t>02304</t>
  </si>
  <si>
    <t>蓬田村</t>
  </si>
  <si>
    <t>02307</t>
  </si>
  <si>
    <t>外ヶ浜町</t>
  </si>
  <si>
    <t>02321</t>
  </si>
  <si>
    <t>鰺ヶ沢町</t>
  </si>
  <si>
    <t>02323</t>
  </si>
  <si>
    <t>深浦町</t>
  </si>
  <si>
    <t>02343</t>
  </si>
  <si>
    <t>西目屋村</t>
  </si>
  <si>
    <t>02361</t>
  </si>
  <si>
    <t>藤崎町</t>
  </si>
  <si>
    <t>02362</t>
  </si>
  <si>
    <t>大鰐町</t>
  </si>
  <si>
    <t>02367</t>
  </si>
  <si>
    <t>田舎館村</t>
  </si>
  <si>
    <t>02381</t>
  </si>
  <si>
    <t>板柳町</t>
  </si>
  <si>
    <t>02384</t>
  </si>
  <si>
    <t>鶴田町</t>
  </si>
  <si>
    <t>02387</t>
  </si>
  <si>
    <t>中泊町</t>
  </si>
  <si>
    <t>02401</t>
  </si>
  <si>
    <t>野辺地町</t>
  </si>
  <si>
    <t>02402</t>
  </si>
  <si>
    <t>七戸町</t>
  </si>
  <si>
    <t>02405</t>
  </si>
  <si>
    <t>六戸町</t>
  </si>
  <si>
    <t>02406</t>
  </si>
  <si>
    <t>横浜町</t>
  </si>
  <si>
    <t>02408</t>
  </si>
  <si>
    <t>東北町</t>
  </si>
  <si>
    <t>02411</t>
  </si>
  <si>
    <t>六ヶ所村</t>
  </si>
  <si>
    <t>02412</t>
  </si>
  <si>
    <t>おいらせ町</t>
  </si>
  <si>
    <t>02423</t>
  </si>
  <si>
    <t>大間町</t>
  </si>
  <si>
    <t>02424</t>
  </si>
  <si>
    <t>東通村</t>
  </si>
  <si>
    <t>02425</t>
  </si>
  <si>
    <t>風間浦村</t>
  </si>
  <si>
    <t>02426</t>
  </si>
  <si>
    <t>佐井村</t>
  </si>
  <si>
    <t>02441</t>
  </si>
  <si>
    <t>三戸町</t>
  </si>
  <si>
    <t>02442</t>
  </si>
  <si>
    <t>五戸町</t>
  </si>
  <si>
    <t>02443</t>
  </si>
  <si>
    <t>田子町</t>
  </si>
  <si>
    <t>02445</t>
  </si>
  <si>
    <t>南部町</t>
  </si>
  <si>
    <t>02446</t>
  </si>
  <si>
    <t>階上町</t>
  </si>
  <si>
    <t>02450</t>
  </si>
  <si>
    <t>新郷村</t>
  </si>
  <si>
    <t>03000</t>
  </si>
  <si>
    <t>▼▼岩手県</t>
    <phoneticPr fontId="148"/>
  </si>
  <si>
    <t>03201</t>
  </si>
  <si>
    <t>盛岡市</t>
  </si>
  <si>
    <t>03202</t>
  </si>
  <si>
    <t>宮古市</t>
  </si>
  <si>
    <t>03203</t>
  </si>
  <si>
    <t>大船渡市</t>
  </si>
  <si>
    <t>03205</t>
  </si>
  <si>
    <t>花巻市</t>
  </si>
  <si>
    <t>03206</t>
  </si>
  <si>
    <t>北上市</t>
  </si>
  <si>
    <t>03207</t>
  </si>
  <si>
    <t>久慈市</t>
  </si>
  <si>
    <t>03208</t>
  </si>
  <si>
    <t>遠野市</t>
  </si>
  <si>
    <t>03209</t>
  </si>
  <si>
    <t>一関市</t>
  </si>
  <si>
    <t>03210</t>
  </si>
  <si>
    <t>陸前高田市</t>
  </si>
  <si>
    <t>03211</t>
  </si>
  <si>
    <t>釜石市</t>
  </si>
  <si>
    <t>03213</t>
  </si>
  <si>
    <t>二戸市</t>
  </si>
  <si>
    <t>03214</t>
  </si>
  <si>
    <t>八幡平市</t>
  </si>
  <si>
    <t>03215</t>
  </si>
  <si>
    <t>奥州市</t>
  </si>
  <si>
    <t>03216</t>
  </si>
  <si>
    <t>滝沢市</t>
    <rPh sb="2" eb="3">
      <t>シ</t>
    </rPh>
    <phoneticPr fontId="5"/>
  </si>
  <si>
    <t>03301</t>
  </si>
  <si>
    <t>雫石町</t>
  </si>
  <si>
    <t>03302</t>
  </si>
  <si>
    <t>葛巻町</t>
  </si>
  <si>
    <t>03303</t>
  </si>
  <si>
    <t>岩手町</t>
  </si>
  <si>
    <t>03321</t>
  </si>
  <si>
    <t>紫波町</t>
  </si>
  <si>
    <t>03322</t>
  </si>
  <si>
    <t>矢巾町</t>
  </si>
  <si>
    <t>03366</t>
  </si>
  <si>
    <t>西和賀町</t>
  </si>
  <si>
    <t>03381</t>
  </si>
  <si>
    <t>金ケ崎町</t>
  </si>
  <si>
    <t>03402</t>
  </si>
  <si>
    <t>平泉町</t>
  </si>
  <si>
    <t>03441</t>
  </si>
  <si>
    <t>住田町</t>
  </si>
  <si>
    <t>03461</t>
  </si>
  <si>
    <t>大槌町</t>
  </si>
  <si>
    <t>03482</t>
  </si>
  <si>
    <t>山田町</t>
  </si>
  <si>
    <t>03483</t>
  </si>
  <si>
    <t>岩泉町</t>
  </si>
  <si>
    <t>03484</t>
  </si>
  <si>
    <t>田野畑村</t>
  </si>
  <si>
    <t>03485</t>
  </si>
  <si>
    <t>普代村</t>
  </si>
  <si>
    <t>03501</t>
  </si>
  <si>
    <t>軽米町</t>
  </si>
  <si>
    <t>03503</t>
  </si>
  <si>
    <t>野田村</t>
  </si>
  <si>
    <t>03506</t>
  </si>
  <si>
    <t>九戸村</t>
  </si>
  <si>
    <t>03507</t>
  </si>
  <si>
    <t>洋野町</t>
  </si>
  <si>
    <t>03524</t>
  </si>
  <si>
    <t>一戸町</t>
  </si>
  <si>
    <t>04000</t>
  </si>
  <si>
    <t>▼▼宮城県</t>
    <rPh sb="2" eb="5">
      <t>ミヤギケン</t>
    </rPh>
    <phoneticPr fontId="148"/>
  </si>
  <si>
    <t>04100</t>
  </si>
  <si>
    <t>仙台市</t>
  </si>
  <si>
    <t>04101</t>
  </si>
  <si>
    <t>仙台市青葉区</t>
  </si>
  <si>
    <t>04102</t>
  </si>
  <si>
    <t>仙台市宮城野区</t>
  </si>
  <si>
    <t>04103</t>
  </si>
  <si>
    <t>仙台市若林区</t>
  </si>
  <si>
    <t>04104</t>
  </si>
  <si>
    <t>仙台市太白区</t>
  </si>
  <si>
    <t>04105</t>
  </si>
  <si>
    <t>仙台市泉区</t>
  </si>
  <si>
    <t>04202</t>
  </si>
  <si>
    <t>石巻市</t>
  </si>
  <si>
    <t>04203</t>
  </si>
  <si>
    <t>塩竈市</t>
  </si>
  <si>
    <t>04205</t>
  </si>
  <si>
    <t>気仙沼市</t>
  </si>
  <si>
    <t>04206</t>
  </si>
  <si>
    <t>白石市</t>
  </si>
  <si>
    <t>04207</t>
  </si>
  <si>
    <t>名取市</t>
  </si>
  <si>
    <t>04208</t>
  </si>
  <si>
    <t>角田市</t>
  </si>
  <si>
    <t>04209</t>
  </si>
  <si>
    <t>多賀城市</t>
  </si>
  <si>
    <t>04211</t>
  </si>
  <si>
    <t>岩沼市</t>
  </si>
  <si>
    <t>04212</t>
  </si>
  <si>
    <t>登米市</t>
  </si>
  <si>
    <t>04213</t>
  </si>
  <si>
    <t>栗原市</t>
  </si>
  <si>
    <t>04214</t>
  </si>
  <si>
    <t>東松島市</t>
  </si>
  <si>
    <t>04215</t>
  </si>
  <si>
    <t>大崎市</t>
  </si>
  <si>
    <t>04216</t>
  </si>
  <si>
    <t>富谷市</t>
    <rPh sb="2" eb="3">
      <t>シ</t>
    </rPh>
    <phoneticPr fontId="5"/>
  </si>
  <si>
    <t>04301</t>
  </si>
  <si>
    <t>蔵王町</t>
  </si>
  <si>
    <t>04302</t>
  </si>
  <si>
    <t>七ヶ宿町</t>
  </si>
  <si>
    <t>04321</t>
  </si>
  <si>
    <t>大河原町</t>
  </si>
  <si>
    <t>04322</t>
  </si>
  <si>
    <t>村田町</t>
  </si>
  <si>
    <t>04323</t>
  </si>
  <si>
    <t>柴田町</t>
  </si>
  <si>
    <t>04324</t>
  </si>
  <si>
    <t>川崎町</t>
  </si>
  <si>
    <t>04341</t>
  </si>
  <si>
    <t>丸森町</t>
  </si>
  <si>
    <t>04361</t>
  </si>
  <si>
    <t>亘理町</t>
  </si>
  <si>
    <t>04362</t>
  </si>
  <si>
    <t>山元町</t>
  </si>
  <si>
    <t>04401</t>
  </si>
  <si>
    <t>松島町</t>
  </si>
  <si>
    <t>04404</t>
  </si>
  <si>
    <t>七ヶ浜町</t>
  </si>
  <si>
    <t>04406</t>
  </si>
  <si>
    <t>利府町</t>
  </si>
  <si>
    <t>04421</t>
  </si>
  <si>
    <t>大和町</t>
  </si>
  <si>
    <t>04422</t>
  </si>
  <si>
    <t>大郷町</t>
  </si>
  <si>
    <t>04424</t>
  </si>
  <si>
    <t>大衡村</t>
  </si>
  <si>
    <t>04444</t>
  </si>
  <si>
    <t>色麻町</t>
  </si>
  <si>
    <t>04445</t>
  </si>
  <si>
    <t>加美町</t>
  </si>
  <si>
    <t>04501</t>
  </si>
  <si>
    <t>涌谷町</t>
  </si>
  <si>
    <t>04505</t>
  </si>
  <si>
    <t>美里町</t>
  </si>
  <si>
    <t>04581</t>
  </si>
  <si>
    <t>女川町</t>
  </si>
  <si>
    <t>04606</t>
  </si>
  <si>
    <t>南三陸町</t>
  </si>
  <si>
    <t>05000</t>
  </si>
  <si>
    <t>▼▼秋田県</t>
    <rPh sb="2" eb="5">
      <t>アキタケン</t>
    </rPh>
    <phoneticPr fontId="148"/>
  </si>
  <si>
    <t>05201</t>
  </si>
  <si>
    <t>秋田市</t>
  </si>
  <si>
    <t>05202</t>
  </si>
  <si>
    <t>能代市</t>
  </si>
  <si>
    <t>05203</t>
  </si>
  <si>
    <t>横手市</t>
  </si>
  <si>
    <t>05204</t>
  </si>
  <si>
    <t>大館市</t>
  </si>
  <si>
    <t>05206</t>
  </si>
  <si>
    <t>男鹿市</t>
  </si>
  <si>
    <t>05207</t>
  </si>
  <si>
    <t>湯沢市</t>
  </si>
  <si>
    <t>05209</t>
  </si>
  <si>
    <t>鹿角市</t>
  </si>
  <si>
    <t>05210</t>
  </si>
  <si>
    <t>由利本荘市</t>
  </si>
  <si>
    <t>05211</t>
  </si>
  <si>
    <t>潟上市</t>
  </si>
  <si>
    <t>05212</t>
  </si>
  <si>
    <t>大仙市</t>
  </si>
  <si>
    <t>05213</t>
  </si>
  <si>
    <t>北秋田市</t>
  </si>
  <si>
    <t>05214</t>
  </si>
  <si>
    <t>にかほ市</t>
  </si>
  <si>
    <t>05215</t>
  </si>
  <si>
    <t>仙北市</t>
  </si>
  <si>
    <t>05303</t>
  </si>
  <si>
    <t>小坂町</t>
  </si>
  <si>
    <t>05327</t>
  </si>
  <si>
    <t>上小阿仁村</t>
  </si>
  <si>
    <t>05346</t>
  </si>
  <si>
    <t>藤里町</t>
  </si>
  <si>
    <t>05348</t>
  </si>
  <si>
    <t>三種町</t>
  </si>
  <si>
    <t>05349</t>
  </si>
  <si>
    <t>八峰町</t>
  </si>
  <si>
    <t>05361</t>
  </si>
  <si>
    <t>五城目町</t>
  </si>
  <si>
    <t>05363</t>
  </si>
  <si>
    <t>八郎潟町</t>
  </si>
  <si>
    <t>05366</t>
  </si>
  <si>
    <t>井川町</t>
  </si>
  <si>
    <t>05368</t>
  </si>
  <si>
    <t>大潟村</t>
  </si>
  <si>
    <t>05434</t>
  </si>
  <si>
    <t>美郷町</t>
  </si>
  <si>
    <t>05463</t>
  </si>
  <si>
    <t>羽後町</t>
  </si>
  <si>
    <t>05464</t>
  </si>
  <si>
    <t>東成瀬村</t>
  </si>
  <si>
    <t>06000</t>
  </si>
  <si>
    <t>▼▼山形県</t>
    <rPh sb="2" eb="5">
      <t>ヤマガタケン</t>
    </rPh>
    <phoneticPr fontId="148"/>
  </si>
  <si>
    <t>06201</t>
  </si>
  <si>
    <t>山形市</t>
  </si>
  <si>
    <t>06202</t>
  </si>
  <si>
    <t>米沢市</t>
  </si>
  <si>
    <t>06203</t>
  </si>
  <si>
    <t>鶴岡市</t>
  </si>
  <si>
    <t>06204</t>
  </si>
  <si>
    <t>酒田市</t>
  </si>
  <si>
    <t>06205</t>
  </si>
  <si>
    <t>新庄市</t>
  </si>
  <si>
    <t>06206</t>
  </si>
  <si>
    <t>寒河江市</t>
  </si>
  <si>
    <t>06207</t>
  </si>
  <si>
    <t>上山市</t>
  </si>
  <si>
    <t>06208</t>
  </si>
  <si>
    <t>村山市</t>
  </si>
  <si>
    <t>06209</t>
  </si>
  <si>
    <t>長井市</t>
  </si>
  <si>
    <t>06210</t>
  </si>
  <si>
    <t>天童市</t>
  </si>
  <si>
    <t>06211</t>
  </si>
  <si>
    <t>東根市</t>
  </si>
  <si>
    <t>06212</t>
  </si>
  <si>
    <t>尾花沢市</t>
  </si>
  <si>
    <t>06213</t>
  </si>
  <si>
    <t>南陽市</t>
  </si>
  <si>
    <t>06301</t>
  </si>
  <si>
    <t>山辺町</t>
  </si>
  <si>
    <t>06302</t>
  </si>
  <si>
    <t>中山町</t>
  </si>
  <si>
    <t>06321</t>
  </si>
  <si>
    <t>河北町</t>
  </si>
  <si>
    <t>06322</t>
  </si>
  <si>
    <t>西川町</t>
  </si>
  <si>
    <t>06323</t>
  </si>
  <si>
    <t>朝日町</t>
  </si>
  <si>
    <t>06324</t>
  </si>
  <si>
    <t>大江町</t>
  </si>
  <si>
    <t>06341</t>
  </si>
  <si>
    <t>大石田町</t>
  </si>
  <si>
    <t>06361</t>
  </si>
  <si>
    <t>金山町</t>
  </si>
  <si>
    <t>06362</t>
  </si>
  <si>
    <t>最上町</t>
  </si>
  <si>
    <t>06363</t>
  </si>
  <si>
    <t>舟形町</t>
  </si>
  <si>
    <t>06364</t>
  </si>
  <si>
    <t>真室川町</t>
  </si>
  <si>
    <t>06365</t>
  </si>
  <si>
    <t>大蔵村</t>
  </si>
  <si>
    <t>06366</t>
  </si>
  <si>
    <t>鮭川村</t>
  </si>
  <si>
    <t>06367</t>
  </si>
  <si>
    <t>戸沢村</t>
  </si>
  <si>
    <t>06381</t>
  </si>
  <si>
    <t>高畠町</t>
  </si>
  <si>
    <t>06382</t>
  </si>
  <si>
    <t>川西町</t>
  </si>
  <si>
    <t>06401</t>
  </si>
  <si>
    <t>小国町</t>
  </si>
  <si>
    <t>06402</t>
  </si>
  <si>
    <t>白鷹町</t>
  </si>
  <si>
    <t>06403</t>
  </si>
  <si>
    <t>飯豊町</t>
  </si>
  <si>
    <t>06426</t>
  </si>
  <si>
    <t>三川町</t>
  </si>
  <si>
    <t>06428</t>
  </si>
  <si>
    <t>庄内町</t>
  </si>
  <si>
    <t>06461</t>
  </si>
  <si>
    <t>遊佐町</t>
  </si>
  <si>
    <t>07000</t>
  </si>
  <si>
    <t>▼▼福島県</t>
    <rPh sb="2" eb="5">
      <t>フクシマケン</t>
    </rPh>
    <phoneticPr fontId="148"/>
  </si>
  <si>
    <t>07201</t>
  </si>
  <si>
    <t>福島市</t>
  </si>
  <si>
    <t>07202</t>
  </si>
  <si>
    <t>会津若松市</t>
  </si>
  <si>
    <t>07203</t>
  </si>
  <si>
    <t>郡山市</t>
  </si>
  <si>
    <t>07204</t>
  </si>
  <si>
    <t>いわき市</t>
  </si>
  <si>
    <t>07205</t>
  </si>
  <si>
    <t>白河市</t>
  </si>
  <si>
    <t>07207</t>
  </si>
  <si>
    <t>須賀川市</t>
  </si>
  <si>
    <t>07208</t>
  </si>
  <si>
    <t>喜多方市</t>
  </si>
  <si>
    <t>07209</t>
  </si>
  <si>
    <t>相馬市</t>
  </si>
  <si>
    <t>07210</t>
  </si>
  <si>
    <t>二本松市</t>
  </si>
  <si>
    <t>07211</t>
  </si>
  <si>
    <t>田村市</t>
  </si>
  <si>
    <t>07212</t>
  </si>
  <si>
    <t>南相馬市</t>
  </si>
  <si>
    <t>07213</t>
  </si>
  <si>
    <t>07214</t>
  </si>
  <si>
    <t>本宮市</t>
  </si>
  <si>
    <t>07301</t>
  </si>
  <si>
    <t>桑折町</t>
  </si>
  <si>
    <t>07303</t>
  </si>
  <si>
    <t>国見町</t>
  </si>
  <si>
    <t>07308</t>
  </si>
  <si>
    <t>川俣町</t>
  </si>
  <si>
    <t>07322</t>
  </si>
  <si>
    <t>大玉村</t>
  </si>
  <si>
    <t>07342</t>
  </si>
  <si>
    <t>鏡石町</t>
  </si>
  <si>
    <t>07344</t>
  </si>
  <si>
    <t>天栄村</t>
  </si>
  <si>
    <t>07362</t>
  </si>
  <si>
    <t>下郷町</t>
  </si>
  <si>
    <t>07364</t>
  </si>
  <si>
    <t>檜枝岐村</t>
  </si>
  <si>
    <t>07367</t>
  </si>
  <si>
    <t>只見町</t>
  </si>
  <si>
    <t>07368</t>
  </si>
  <si>
    <t>南会津町</t>
  </si>
  <si>
    <t>07402</t>
  </si>
  <si>
    <t>北塩原村</t>
  </si>
  <si>
    <t>07405</t>
  </si>
  <si>
    <t>西会津町</t>
  </si>
  <si>
    <t>07407</t>
  </si>
  <si>
    <t>磐梯町</t>
  </si>
  <si>
    <t>07408</t>
  </si>
  <si>
    <t>猪苗代町</t>
  </si>
  <si>
    <t>07421</t>
  </si>
  <si>
    <t>会津坂下町</t>
  </si>
  <si>
    <t>07422</t>
  </si>
  <si>
    <t>湯川村</t>
  </si>
  <si>
    <t>07423</t>
  </si>
  <si>
    <t>柳津町</t>
  </si>
  <si>
    <t>07444</t>
  </si>
  <si>
    <t>三島町</t>
  </si>
  <si>
    <t>07445</t>
  </si>
  <si>
    <t>07446</t>
  </si>
  <si>
    <t>昭和村</t>
  </si>
  <si>
    <t>07447</t>
  </si>
  <si>
    <t>会津美里町</t>
  </si>
  <si>
    <t>07461</t>
  </si>
  <si>
    <t>西郷村</t>
  </si>
  <si>
    <t>07464</t>
  </si>
  <si>
    <t>泉崎村</t>
  </si>
  <si>
    <t>07465</t>
  </si>
  <si>
    <t>中島村</t>
  </si>
  <si>
    <t>07466</t>
  </si>
  <si>
    <t>矢吹町</t>
  </si>
  <si>
    <t>07481</t>
  </si>
  <si>
    <t>棚倉町</t>
  </si>
  <si>
    <t>07482</t>
  </si>
  <si>
    <t>矢祭町</t>
  </si>
  <si>
    <t>07483</t>
  </si>
  <si>
    <t>塙町</t>
  </si>
  <si>
    <t>07484</t>
  </si>
  <si>
    <t>鮫川村</t>
  </si>
  <si>
    <t>07501</t>
  </si>
  <si>
    <t>石川町</t>
  </si>
  <si>
    <t>07502</t>
  </si>
  <si>
    <t>玉川村</t>
  </si>
  <si>
    <t>07503</t>
  </si>
  <si>
    <t>平田村</t>
  </si>
  <si>
    <t>07504</t>
  </si>
  <si>
    <t>浅川町</t>
  </si>
  <si>
    <t>07505</t>
  </si>
  <si>
    <t>古殿町</t>
  </si>
  <si>
    <t>07521</t>
  </si>
  <si>
    <t>三春町</t>
  </si>
  <si>
    <t>07522</t>
  </si>
  <si>
    <t>小野町</t>
  </si>
  <si>
    <t>07541</t>
  </si>
  <si>
    <t>広野町</t>
  </si>
  <si>
    <t>07542</t>
  </si>
  <si>
    <t>楢葉町</t>
  </si>
  <si>
    <t>07543</t>
  </si>
  <si>
    <t>富岡町</t>
  </si>
  <si>
    <t>07544</t>
  </si>
  <si>
    <t>川内村</t>
  </si>
  <si>
    <t>07545</t>
  </si>
  <si>
    <t>大熊町</t>
  </si>
  <si>
    <t>07546</t>
  </si>
  <si>
    <t>双葉町</t>
  </si>
  <si>
    <t>07547</t>
  </si>
  <si>
    <t>浪江町</t>
  </si>
  <si>
    <t>07548</t>
  </si>
  <si>
    <t>葛尾村</t>
  </si>
  <si>
    <t>07561</t>
  </si>
  <si>
    <t>新地町</t>
  </si>
  <si>
    <t>07564</t>
  </si>
  <si>
    <t>飯舘村</t>
  </si>
  <si>
    <t>08000</t>
  </si>
  <si>
    <t>▼▼茨城県</t>
    <rPh sb="2" eb="5">
      <t>イバラキケン</t>
    </rPh>
    <phoneticPr fontId="148"/>
  </si>
  <si>
    <t>08201</t>
  </si>
  <si>
    <t>水戸市</t>
  </si>
  <si>
    <t>08202</t>
  </si>
  <si>
    <t>日立市</t>
  </si>
  <si>
    <t>08203</t>
  </si>
  <si>
    <t>土浦市</t>
  </si>
  <si>
    <t>08204</t>
  </si>
  <si>
    <t>古河市</t>
  </si>
  <si>
    <t>08205</t>
  </si>
  <si>
    <t>石岡市</t>
  </si>
  <si>
    <t>08207</t>
  </si>
  <si>
    <t>結城市</t>
  </si>
  <si>
    <t>08208</t>
  </si>
  <si>
    <t>龍ケ崎市</t>
  </si>
  <si>
    <t>08210</t>
  </si>
  <si>
    <t>下妻市</t>
  </si>
  <si>
    <t>08211</t>
  </si>
  <si>
    <t>常総市</t>
  </si>
  <si>
    <t>08212</t>
  </si>
  <si>
    <t>常陸太田市</t>
  </si>
  <si>
    <t>08214</t>
  </si>
  <si>
    <t>高萩市</t>
  </si>
  <si>
    <t>08215</t>
  </si>
  <si>
    <t>北茨城市</t>
  </si>
  <si>
    <t>08216</t>
  </si>
  <si>
    <t>笠間市</t>
  </si>
  <si>
    <t>08217</t>
  </si>
  <si>
    <t>取手市</t>
  </si>
  <si>
    <t>08219</t>
  </si>
  <si>
    <t>牛久市</t>
  </si>
  <si>
    <t>08220</t>
  </si>
  <si>
    <t>つくば市</t>
  </si>
  <si>
    <t>08221</t>
  </si>
  <si>
    <t>ひたちなか市</t>
  </si>
  <si>
    <t>08222</t>
  </si>
  <si>
    <t>鹿嶋市</t>
  </si>
  <si>
    <t>08223</t>
  </si>
  <si>
    <t>潮来市</t>
  </si>
  <si>
    <t>08224</t>
  </si>
  <si>
    <t>守谷市</t>
  </si>
  <si>
    <t>08225</t>
  </si>
  <si>
    <t>常陸大宮市</t>
  </si>
  <si>
    <t>08226</t>
  </si>
  <si>
    <t>那珂市</t>
  </si>
  <si>
    <t>08227</t>
  </si>
  <si>
    <t>筑西市</t>
  </si>
  <si>
    <t>08228</t>
  </si>
  <si>
    <t>坂東市</t>
  </si>
  <si>
    <t>08229</t>
  </si>
  <si>
    <t>稲敷市</t>
  </si>
  <si>
    <t>08230</t>
  </si>
  <si>
    <t>かすみがうら市</t>
  </si>
  <si>
    <t>08231</t>
  </si>
  <si>
    <t>桜川市</t>
  </si>
  <si>
    <t>08232</t>
  </si>
  <si>
    <t>神栖市</t>
  </si>
  <si>
    <t>08233</t>
  </si>
  <si>
    <t>行方市</t>
  </si>
  <si>
    <t>08234</t>
  </si>
  <si>
    <t>鉾田市</t>
  </si>
  <si>
    <t>08235</t>
  </si>
  <si>
    <t>つくばみらい市</t>
  </si>
  <si>
    <t>08236</t>
  </si>
  <si>
    <t>小美玉市</t>
  </si>
  <si>
    <t>08302</t>
  </si>
  <si>
    <t>茨城町</t>
  </si>
  <si>
    <t>08309</t>
  </si>
  <si>
    <t>大洗町</t>
  </si>
  <si>
    <t>08310</t>
  </si>
  <si>
    <t>城里町</t>
  </si>
  <si>
    <t>08341</t>
  </si>
  <si>
    <t>東海村</t>
  </si>
  <si>
    <t>08364</t>
  </si>
  <si>
    <t>大子町</t>
  </si>
  <si>
    <t>08442</t>
  </si>
  <si>
    <t>美浦村</t>
  </si>
  <si>
    <t>08443</t>
  </si>
  <si>
    <t>阿見町</t>
  </si>
  <si>
    <t>08447</t>
  </si>
  <si>
    <t>河内町</t>
  </si>
  <si>
    <t>08521</t>
  </si>
  <si>
    <t>八千代町</t>
  </si>
  <si>
    <t>08542</t>
  </si>
  <si>
    <t>五霞町</t>
  </si>
  <si>
    <t>08546</t>
  </si>
  <si>
    <t>境町</t>
  </si>
  <si>
    <t>08564</t>
  </si>
  <si>
    <t>利根町</t>
  </si>
  <si>
    <t>09000</t>
  </si>
  <si>
    <t>▼▼栃木県</t>
    <rPh sb="2" eb="5">
      <t>トチギケン</t>
    </rPh>
    <phoneticPr fontId="148"/>
  </si>
  <si>
    <t>09201</t>
  </si>
  <si>
    <t>宇都宮市</t>
  </si>
  <si>
    <t>09202</t>
  </si>
  <si>
    <t>足利市</t>
  </si>
  <si>
    <t>09203</t>
  </si>
  <si>
    <t>栃木市</t>
  </si>
  <si>
    <t>09204</t>
  </si>
  <si>
    <t>佐野市</t>
  </si>
  <si>
    <t>09205</t>
  </si>
  <si>
    <t>鹿沼市</t>
  </si>
  <si>
    <t>09206</t>
  </si>
  <si>
    <t>日光市</t>
  </si>
  <si>
    <t>09208</t>
  </si>
  <si>
    <t>小山市</t>
  </si>
  <si>
    <t>09209</t>
  </si>
  <si>
    <t>真岡市</t>
  </si>
  <si>
    <t>09210</t>
  </si>
  <si>
    <t>大田原市</t>
  </si>
  <si>
    <t>09211</t>
  </si>
  <si>
    <t>矢板市</t>
  </si>
  <si>
    <t>09213</t>
  </si>
  <si>
    <t>那須塩原市</t>
  </si>
  <si>
    <t>09214</t>
  </si>
  <si>
    <t>さくら市</t>
  </si>
  <si>
    <t>09215</t>
  </si>
  <si>
    <t>那須烏山市</t>
  </si>
  <si>
    <t>09216</t>
  </si>
  <si>
    <t>下野市</t>
  </si>
  <si>
    <t>09301</t>
  </si>
  <si>
    <t>上三川町</t>
  </si>
  <si>
    <t>09342</t>
  </si>
  <si>
    <t>益子町</t>
  </si>
  <si>
    <t>09343</t>
  </si>
  <si>
    <t>茂木町</t>
  </si>
  <si>
    <t>09344</t>
  </si>
  <si>
    <t>市貝町</t>
  </si>
  <si>
    <t>09345</t>
  </si>
  <si>
    <t>芳賀町</t>
  </si>
  <si>
    <t>09361</t>
  </si>
  <si>
    <t>壬生町</t>
  </si>
  <si>
    <t>09364</t>
  </si>
  <si>
    <t>野木町</t>
  </si>
  <si>
    <t>09384</t>
  </si>
  <si>
    <t>塩谷町</t>
  </si>
  <si>
    <t>09386</t>
  </si>
  <si>
    <t>高根沢町</t>
  </si>
  <si>
    <t>09407</t>
  </si>
  <si>
    <t>那須町</t>
  </si>
  <si>
    <t>09411</t>
  </si>
  <si>
    <t>那珂川町</t>
  </si>
  <si>
    <t>10000</t>
  </si>
  <si>
    <t>▼▼群馬県</t>
    <rPh sb="2" eb="5">
      <t>グンマケン</t>
    </rPh>
    <phoneticPr fontId="148"/>
  </si>
  <si>
    <t>10201</t>
  </si>
  <si>
    <t>前橋市</t>
  </si>
  <si>
    <t>10202</t>
  </si>
  <si>
    <t>高崎市</t>
  </si>
  <si>
    <t>10203</t>
  </si>
  <si>
    <t>桐生市</t>
  </si>
  <si>
    <t>10204</t>
  </si>
  <si>
    <t>伊勢崎市</t>
  </si>
  <si>
    <t>10205</t>
  </si>
  <si>
    <t>太田市</t>
  </si>
  <si>
    <t>10206</t>
  </si>
  <si>
    <t>沼田市</t>
  </si>
  <si>
    <t>10207</t>
  </si>
  <si>
    <t>館林市</t>
  </si>
  <si>
    <t>10208</t>
  </si>
  <si>
    <t>渋川市</t>
  </si>
  <si>
    <t>10209</t>
  </si>
  <si>
    <t>藤岡市</t>
  </si>
  <si>
    <t>10210</t>
  </si>
  <si>
    <t>富岡市</t>
  </si>
  <si>
    <t>10211</t>
  </si>
  <si>
    <t>安中市</t>
  </si>
  <si>
    <t>10212</t>
  </si>
  <si>
    <t>みどり市</t>
  </si>
  <si>
    <t>10344</t>
  </si>
  <si>
    <t>榛東村</t>
  </si>
  <si>
    <t>10345</t>
  </si>
  <si>
    <t>吉岡町</t>
  </si>
  <si>
    <t>10366</t>
  </si>
  <si>
    <t>上野村</t>
  </si>
  <si>
    <t>10367</t>
  </si>
  <si>
    <t>神流町</t>
  </si>
  <si>
    <t>10382</t>
  </si>
  <si>
    <t>下仁田町</t>
  </si>
  <si>
    <t>10383</t>
  </si>
  <si>
    <t>南牧村</t>
  </si>
  <si>
    <t>10384</t>
  </si>
  <si>
    <t>甘楽町</t>
  </si>
  <si>
    <t>10421</t>
  </si>
  <si>
    <t>中之条町</t>
  </si>
  <si>
    <t>10424</t>
  </si>
  <si>
    <t>長野原町</t>
  </si>
  <si>
    <t>10425</t>
  </si>
  <si>
    <t>嬬恋村</t>
  </si>
  <si>
    <t>10426</t>
  </si>
  <si>
    <t>草津町</t>
  </si>
  <si>
    <t>10428</t>
  </si>
  <si>
    <t>高山村</t>
  </si>
  <si>
    <t>10429</t>
  </si>
  <si>
    <t>東吾妻町</t>
  </si>
  <si>
    <t>10443</t>
  </si>
  <si>
    <t>片品村</t>
  </si>
  <si>
    <t>10444</t>
  </si>
  <si>
    <t>川場村</t>
  </si>
  <si>
    <t>10448</t>
  </si>
  <si>
    <t>10449</t>
  </si>
  <si>
    <t>みなかみ町</t>
  </si>
  <si>
    <t>10464</t>
  </si>
  <si>
    <t>玉村町</t>
  </si>
  <si>
    <t>10521</t>
  </si>
  <si>
    <t>板倉町</t>
  </si>
  <si>
    <t>10522</t>
  </si>
  <si>
    <t>明和町</t>
  </si>
  <si>
    <t>10523</t>
  </si>
  <si>
    <t>千代田町</t>
  </si>
  <si>
    <t>10524</t>
  </si>
  <si>
    <t>大泉町</t>
  </si>
  <si>
    <t>10525</t>
  </si>
  <si>
    <t>邑楽町</t>
  </si>
  <si>
    <t>11000</t>
  </si>
  <si>
    <t>▼▼埼玉県</t>
    <rPh sb="2" eb="5">
      <t>サイタマケン</t>
    </rPh>
    <phoneticPr fontId="148"/>
  </si>
  <si>
    <t>11100</t>
  </si>
  <si>
    <t>さいたま市</t>
  </si>
  <si>
    <t>11101</t>
  </si>
  <si>
    <t>さいたま市西区</t>
  </si>
  <si>
    <t>11102</t>
  </si>
  <si>
    <t>さいたま市北区</t>
  </si>
  <si>
    <t>11103</t>
  </si>
  <si>
    <t>さいたま市大宮区</t>
  </si>
  <si>
    <t>11104</t>
  </si>
  <si>
    <t>さいたま市見沼区</t>
  </si>
  <si>
    <t>11105</t>
  </si>
  <si>
    <t>さいたま市中央区</t>
  </si>
  <si>
    <t>11106</t>
  </si>
  <si>
    <t>さいたま市桜区</t>
  </si>
  <si>
    <t>11107</t>
  </si>
  <si>
    <t>さいたま市浦和区</t>
  </si>
  <si>
    <t>11108</t>
  </si>
  <si>
    <t>さいたま市南区</t>
  </si>
  <si>
    <t>11109</t>
  </si>
  <si>
    <t>さいたま市緑区</t>
  </si>
  <si>
    <t>11110</t>
  </si>
  <si>
    <t>さいたま市岩槻区</t>
  </si>
  <si>
    <t>11201</t>
  </si>
  <si>
    <t>川越市</t>
  </si>
  <si>
    <t>11202</t>
  </si>
  <si>
    <t>熊谷市</t>
  </si>
  <si>
    <t>11203</t>
  </si>
  <si>
    <t>川口市</t>
  </si>
  <si>
    <t>11206</t>
  </si>
  <si>
    <t>行田市</t>
  </si>
  <si>
    <t>11207</t>
  </si>
  <si>
    <t>秩父市</t>
  </si>
  <si>
    <t>11208</t>
  </si>
  <si>
    <t>所沢市</t>
  </si>
  <si>
    <t>11209</t>
  </si>
  <si>
    <t>飯能市</t>
  </si>
  <si>
    <t>11210</t>
  </si>
  <si>
    <t>加須市</t>
  </si>
  <si>
    <t>11211</t>
  </si>
  <si>
    <t>本庄市</t>
  </si>
  <si>
    <t>11212</t>
  </si>
  <si>
    <t>東松山市</t>
  </si>
  <si>
    <t>11214</t>
  </si>
  <si>
    <t>春日部市</t>
  </si>
  <si>
    <t>11215</t>
  </si>
  <si>
    <t>狭山市</t>
  </si>
  <si>
    <t>11216</t>
  </si>
  <si>
    <t>羽生市</t>
  </si>
  <si>
    <t>11217</t>
  </si>
  <si>
    <t>鴻巣市</t>
  </si>
  <si>
    <t>11218</t>
  </si>
  <si>
    <t>深谷市</t>
  </si>
  <si>
    <t>11219</t>
  </si>
  <si>
    <t>上尾市</t>
  </si>
  <si>
    <t>11221</t>
  </si>
  <si>
    <t>草加市</t>
  </si>
  <si>
    <t>11222</t>
  </si>
  <si>
    <t>越谷市</t>
  </si>
  <si>
    <t>11223</t>
  </si>
  <si>
    <t>蕨市</t>
  </si>
  <si>
    <t>11224</t>
  </si>
  <si>
    <t>戸田市</t>
  </si>
  <si>
    <t>11225</t>
  </si>
  <si>
    <t>入間市</t>
  </si>
  <si>
    <t>11227</t>
  </si>
  <si>
    <t>朝霞市</t>
  </si>
  <si>
    <t>11228</t>
  </si>
  <si>
    <t>志木市</t>
  </si>
  <si>
    <t>11229</t>
  </si>
  <si>
    <t>和光市</t>
  </si>
  <si>
    <t>11230</t>
  </si>
  <si>
    <t>新座市</t>
  </si>
  <si>
    <t>11231</t>
  </si>
  <si>
    <t>桶川市</t>
  </si>
  <si>
    <t>11232</t>
  </si>
  <si>
    <t>久喜市</t>
  </si>
  <si>
    <t>11233</t>
  </si>
  <si>
    <t>北本市</t>
  </si>
  <si>
    <t>11234</t>
  </si>
  <si>
    <t>八潮市</t>
  </si>
  <si>
    <t>11235</t>
  </si>
  <si>
    <t>富士見市</t>
  </si>
  <si>
    <t>11237</t>
  </si>
  <si>
    <t>三郷市</t>
  </si>
  <si>
    <t>11238</t>
  </si>
  <si>
    <t>蓮田市</t>
  </si>
  <si>
    <t>11239</t>
  </si>
  <si>
    <t>坂戸市</t>
  </si>
  <si>
    <t>11240</t>
  </si>
  <si>
    <t>幸手市</t>
  </si>
  <si>
    <t>11241</t>
  </si>
  <si>
    <t>鶴ヶ島市</t>
  </si>
  <si>
    <t>11242</t>
  </si>
  <si>
    <t>日高市</t>
  </si>
  <si>
    <t>11243</t>
  </si>
  <si>
    <t>吉川市</t>
  </si>
  <si>
    <t>11245</t>
  </si>
  <si>
    <t>ふじみ野市</t>
  </si>
  <si>
    <t>11246</t>
  </si>
  <si>
    <t>白岡市</t>
    <rPh sb="0" eb="2">
      <t>シラオカ</t>
    </rPh>
    <rPh sb="2" eb="3">
      <t>シ</t>
    </rPh>
    <phoneticPr fontId="5"/>
  </si>
  <si>
    <t>11301</t>
  </si>
  <si>
    <t>伊奈町</t>
  </si>
  <si>
    <t>11324</t>
  </si>
  <si>
    <t>三芳町</t>
  </si>
  <si>
    <t>11326</t>
  </si>
  <si>
    <t>毛呂山町</t>
  </si>
  <si>
    <t>11327</t>
  </si>
  <si>
    <t>越生町</t>
  </si>
  <si>
    <t>11341</t>
  </si>
  <si>
    <t>滑川町</t>
  </si>
  <si>
    <t>11342</t>
  </si>
  <si>
    <t>嵐山町</t>
  </si>
  <si>
    <t>11343</t>
  </si>
  <si>
    <t>小川町</t>
  </si>
  <si>
    <t>11346</t>
  </si>
  <si>
    <t>川島町</t>
  </si>
  <si>
    <t>11347</t>
  </si>
  <si>
    <t>吉見町</t>
  </si>
  <si>
    <t>11348</t>
  </si>
  <si>
    <t>鳩山町</t>
  </si>
  <si>
    <t>11349</t>
  </si>
  <si>
    <t>ときがわ町</t>
  </si>
  <si>
    <t>11361</t>
  </si>
  <si>
    <t>横瀬町</t>
  </si>
  <si>
    <t>11362</t>
  </si>
  <si>
    <t>皆野町</t>
  </si>
  <si>
    <t>11363</t>
  </si>
  <si>
    <t>長瀞町</t>
  </si>
  <si>
    <t>11365</t>
  </si>
  <si>
    <t>小鹿野町</t>
  </si>
  <si>
    <t>11369</t>
  </si>
  <si>
    <t>東秩父村</t>
  </si>
  <si>
    <t>11381</t>
  </si>
  <si>
    <t>11383</t>
  </si>
  <si>
    <t>神川町</t>
  </si>
  <si>
    <t>11385</t>
  </si>
  <si>
    <t>上里町</t>
  </si>
  <si>
    <t>11408</t>
  </si>
  <si>
    <t>寄居町</t>
  </si>
  <si>
    <t>11442</t>
  </si>
  <si>
    <t>宮代町</t>
  </si>
  <si>
    <t>11464</t>
  </si>
  <si>
    <t>杉戸町</t>
  </si>
  <si>
    <t>11465</t>
  </si>
  <si>
    <t>松伏町</t>
  </si>
  <si>
    <t>12000</t>
  </si>
  <si>
    <t>▼▼千葉県</t>
    <rPh sb="2" eb="5">
      <t>チバケン</t>
    </rPh>
    <phoneticPr fontId="148"/>
  </si>
  <si>
    <t>12100</t>
  </si>
  <si>
    <t>千葉市</t>
  </si>
  <si>
    <t>12101</t>
  </si>
  <si>
    <t>千葉市中央区</t>
  </si>
  <si>
    <t>12102</t>
  </si>
  <si>
    <t>千葉市花見川区</t>
  </si>
  <si>
    <t>12103</t>
  </si>
  <si>
    <t>千葉市稲毛区</t>
  </si>
  <si>
    <t>12104</t>
  </si>
  <si>
    <t>千葉市若葉区</t>
  </si>
  <si>
    <t>12105</t>
  </si>
  <si>
    <t>千葉市緑区</t>
  </si>
  <si>
    <t>12106</t>
  </si>
  <si>
    <t>千葉市美浜区</t>
  </si>
  <si>
    <t>12202</t>
  </si>
  <si>
    <t>銚子市</t>
  </si>
  <si>
    <t>12203</t>
  </si>
  <si>
    <t>市川市</t>
  </si>
  <si>
    <t>12204</t>
  </si>
  <si>
    <t>船橋市</t>
  </si>
  <si>
    <t>12205</t>
  </si>
  <si>
    <t>館山市</t>
  </si>
  <si>
    <t>12206</t>
  </si>
  <si>
    <t>木更津市</t>
  </si>
  <si>
    <t>12207</t>
  </si>
  <si>
    <t>松戸市</t>
  </si>
  <si>
    <t>12208</t>
  </si>
  <si>
    <t>野田市</t>
  </si>
  <si>
    <t>12210</t>
  </si>
  <si>
    <t>茂原市</t>
  </si>
  <si>
    <t>12211</t>
  </si>
  <si>
    <t>成田市</t>
  </si>
  <si>
    <t>12212</t>
  </si>
  <si>
    <t>佐倉市</t>
  </si>
  <si>
    <t>12213</t>
  </si>
  <si>
    <t>東金市</t>
  </si>
  <si>
    <t>12215</t>
  </si>
  <si>
    <t>旭市</t>
  </si>
  <si>
    <t>12216</t>
  </si>
  <si>
    <t>習志野市</t>
  </si>
  <si>
    <t>12217</t>
  </si>
  <si>
    <t>柏市</t>
  </si>
  <si>
    <t>12218</t>
  </si>
  <si>
    <t>勝浦市</t>
  </si>
  <si>
    <t>12219</t>
  </si>
  <si>
    <t>市原市</t>
  </si>
  <si>
    <t>12220</t>
  </si>
  <si>
    <t>流山市</t>
  </si>
  <si>
    <t>12221</t>
  </si>
  <si>
    <t>八千代市</t>
  </si>
  <si>
    <t>12222</t>
  </si>
  <si>
    <t>我孫子市</t>
  </si>
  <si>
    <t>12223</t>
  </si>
  <si>
    <t>鴨川市</t>
  </si>
  <si>
    <t>12224</t>
  </si>
  <si>
    <t>鎌ケ谷市</t>
  </si>
  <si>
    <t>12225</t>
  </si>
  <si>
    <t>君津市</t>
  </si>
  <si>
    <t>12226</t>
  </si>
  <si>
    <t>富津市</t>
  </si>
  <si>
    <t>12227</t>
  </si>
  <si>
    <t>浦安市</t>
  </si>
  <si>
    <t>12228</t>
  </si>
  <si>
    <t>四街道市</t>
  </si>
  <si>
    <t>12229</t>
  </si>
  <si>
    <t>袖ケ浦市</t>
  </si>
  <si>
    <t>12230</t>
  </si>
  <si>
    <t>八街市</t>
  </si>
  <si>
    <t>12231</t>
  </si>
  <si>
    <t>印西市</t>
  </si>
  <si>
    <t>12232</t>
  </si>
  <si>
    <t>白井市</t>
  </si>
  <si>
    <t>12233</t>
  </si>
  <si>
    <t>富里市</t>
  </si>
  <si>
    <t>12234</t>
  </si>
  <si>
    <t>南房総市</t>
  </si>
  <si>
    <t>12235</t>
  </si>
  <si>
    <t>匝瑳市</t>
  </si>
  <si>
    <t>12236</t>
  </si>
  <si>
    <t>香取市</t>
  </si>
  <si>
    <t>12237</t>
  </si>
  <si>
    <t>山武市</t>
  </si>
  <si>
    <t>12238</t>
  </si>
  <si>
    <t>いすみ市</t>
  </si>
  <si>
    <t>12239</t>
  </si>
  <si>
    <t>大網白里市</t>
    <rPh sb="4" eb="5">
      <t>シ</t>
    </rPh>
    <phoneticPr fontId="5"/>
  </si>
  <si>
    <t>12322</t>
  </si>
  <si>
    <t>酒々井町</t>
  </si>
  <si>
    <t>12329</t>
  </si>
  <si>
    <t>栄町</t>
  </si>
  <si>
    <t>12342</t>
  </si>
  <si>
    <t>神崎町</t>
  </si>
  <si>
    <t>12347</t>
  </si>
  <si>
    <t>多古町</t>
  </si>
  <si>
    <t>12349</t>
  </si>
  <si>
    <t>東庄町</t>
  </si>
  <si>
    <t>12403</t>
  </si>
  <si>
    <t>九十九里町</t>
  </si>
  <si>
    <t>12409</t>
  </si>
  <si>
    <t>芝山町</t>
  </si>
  <si>
    <t>12410</t>
  </si>
  <si>
    <t>横芝光町</t>
  </si>
  <si>
    <t>12421</t>
  </si>
  <si>
    <t>一宮町</t>
  </si>
  <si>
    <t>12422</t>
  </si>
  <si>
    <t>睦沢町</t>
  </si>
  <si>
    <t>12423</t>
  </si>
  <si>
    <t>長生村</t>
  </si>
  <si>
    <t>12424</t>
  </si>
  <si>
    <t>白子町</t>
  </si>
  <si>
    <t>12426</t>
  </si>
  <si>
    <t>長柄町</t>
  </si>
  <si>
    <t>12427</t>
  </si>
  <si>
    <t>長南町</t>
  </si>
  <si>
    <t>12441</t>
  </si>
  <si>
    <t>大多喜町</t>
  </si>
  <si>
    <t>12443</t>
  </si>
  <si>
    <t>御宿町</t>
  </si>
  <si>
    <t>12463</t>
  </si>
  <si>
    <t>鋸南町</t>
  </si>
  <si>
    <t>13000</t>
  </si>
  <si>
    <t>▼▼東京都</t>
    <rPh sb="2" eb="4">
      <t>トウキョウ</t>
    </rPh>
    <rPh sb="4" eb="5">
      <t>ト</t>
    </rPh>
    <phoneticPr fontId="148"/>
  </si>
  <si>
    <t>14000</t>
  </si>
  <si>
    <t>▼▼神奈川県</t>
    <rPh sb="2" eb="6">
      <t>カナガワケン</t>
    </rPh>
    <phoneticPr fontId="148"/>
  </si>
  <si>
    <t>14100</t>
  </si>
  <si>
    <t>横浜市</t>
  </si>
  <si>
    <t>14101</t>
  </si>
  <si>
    <t>横浜市鶴見区</t>
  </si>
  <si>
    <t>14102</t>
  </si>
  <si>
    <t>横浜市神奈川区</t>
  </si>
  <si>
    <t>14103</t>
  </si>
  <si>
    <t>横浜市西区</t>
  </si>
  <si>
    <t>14104</t>
  </si>
  <si>
    <t>横浜市中区</t>
  </si>
  <si>
    <t>14105</t>
  </si>
  <si>
    <t>横浜市南区</t>
  </si>
  <si>
    <t>14106</t>
  </si>
  <si>
    <t>横浜市保土ケ谷区</t>
  </si>
  <si>
    <t>14107</t>
  </si>
  <si>
    <t>横浜市磯子区</t>
  </si>
  <si>
    <t>14108</t>
  </si>
  <si>
    <t>横浜市金沢区</t>
  </si>
  <si>
    <t>14109</t>
  </si>
  <si>
    <t>横浜市港北区</t>
  </si>
  <si>
    <t>14110</t>
  </si>
  <si>
    <t>横浜市戸塚区</t>
  </si>
  <si>
    <t>14111</t>
  </si>
  <si>
    <t>横浜市港南区</t>
  </si>
  <si>
    <t>14112</t>
  </si>
  <si>
    <t>横浜市旭区</t>
  </si>
  <si>
    <t>14113</t>
  </si>
  <si>
    <t>横浜市緑区</t>
  </si>
  <si>
    <t>14114</t>
  </si>
  <si>
    <t>横浜市瀬谷区</t>
  </si>
  <si>
    <t>14115</t>
  </si>
  <si>
    <t>横浜市栄区</t>
  </si>
  <si>
    <t>14116</t>
  </si>
  <si>
    <t>横浜市泉区</t>
  </si>
  <si>
    <t>14117</t>
  </si>
  <si>
    <t>横浜市青葉区</t>
  </si>
  <si>
    <t>14118</t>
  </si>
  <si>
    <t>横浜市都筑区</t>
  </si>
  <si>
    <t>14130</t>
  </si>
  <si>
    <t>川崎市</t>
  </si>
  <si>
    <t>14131</t>
  </si>
  <si>
    <t>川崎市川崎区</t>
  </si>
  <si>
    <t>14132</t>
  </si>
  <si>
    <t>川崎市幸区</t>
  </si>
  <si>
    <t>14133</t>
  </si>
  <si>
    <t>川崎市中原区</t>
  </si>
  <si>
    <t>14134</t>
  </si>
  <si>
    <t>川崎市高津区</t>
  </si>
  <si>
    <t>14135</t>
  </si>
  <si>
    <t>川崎市多摩区</t>
  </si>
  <si>
    <t>14136</t>
  </si>
  <si>
    <t>川崎市宮前区</t>
  </si>
  <si>
    <t>14137</t>
  </si>
  <si>
    <t>川崎市麻生区</t>
  </si>
  <si>
    <t>14150</t>
  </si>
  <si>
    <t>相模原市</t>
  </si>
  <si>
    <t>14151</t>
  </si>
  <si>
    <t>相模原市緑区</t>
    <rPh sb="0" eb="4">
      <t>サガミハラシ</t>
    </rPh>
    <rPh sb="4" eb="6">
      <t>ミドリク</t>
    </rPh>
    <phoneticPr fontId="5"/>
  </si>
  <si>
    <t>14152</t>
  </si>
  <si>
    <t>相模原市中央区</t>
    <rPh sb="0" eb="4">
      <t>サガミハラシ</t>
    </rPh>
    <rPh sb="4" eb="7">
      <t>チュウオウク</t>
    </rPh>
    <phoneticPr fontId="5"/>
  </si>
  <si>
    <t>14153</t>
  </si>
  <si>
    <t>相模原市南区</t>
    <rPh sb="0" eb="4">
      <t>サガミハラシ</t>
    </rPh>
    <rPh sb="4" eb="6">
      <t>ミナミク</t>
    </rPh>
    <phoneticPr fontId="5"/>
  </si>
  <si>
    <t>14201</t>
  </si>
  <si>
    <t>横須賀市</t>
  </si>
  <si>
    <t>14203</t>
  </si>
  <si>
    <t>平塚市</t>
  </si>
  <si>
    <t>14204</t>
  </si>
  <si>
    <t>鎌倉市</t>
  </si>
  <si>
    <t>14205</t>
  </si>
  <si>
    <t>藤沢市</t>
  </si>
  <si>
    <t>14206</t>
  </si>
  <si>
    <t>小田原市</t>
  </si>
  <si>
    <t>14207</t>
  </si>
  <si>
    <t>茅ヶ崎市</t>
  </si>
  <si>
    <t>14208</t>
  </si>
  <si>
    <t>逗子市</t>
  </si>
  <si>
    <t>14210</t>
  </si>
  <si>
    <t>三浦市</t>
  </si>
  <si>
    <t>14211</t>
  </si>
  <si>
    <t>秦野市</t>
  </si>
  <si>
    <t>14212</t>
  </si>
  <si>
    <t>厚木市</t>
  </si>
  <si>
    <t>14213</t>
  </si>
  <si>
    <t>大和市</t>
  </si>
  <si>
    <t>14214</t>
  </si>
  <si>
    <t>伊勢原市</t>
  </si>
  <si>
    <t>14215</t>
  </si>
  <si>
    <t>海老名市</t>
  </si>
  <si>
    <t>14216</t>
  </si>
  <si>
    <t>座間市</t>
  </si>
  <si>
    <t>14217</t>
  </si>
  <si>
    <t>南足柄市</t>
  </si>
  <si>
    <t>14218</t>
  </si>
  <si>
    <t>綾瀬市</t>
  </si>
  <si>
    <t>14301</t>
  </si>
  <si>
    <t>葉山町</t>
  </si>
  <si>
    <t>14321</t>
  </si>
  <si>
    <t>寒川町</t>
  </si>
  <si>
    <t>14341</t>
  </si>
  <si>
    <t>大磯町</t>
  </si>
  <si>
    <t>14342</t>
  </si>
  <si>
    <t>二宮町</t>
  </si>
  <si>
    <t>14361</t>
  </si>
  <si>
    <t>中井町</t>
  </si>
  <si>
    <t>14362</t>
  </si>
  <si>
    <t>大井町</t>
  </si>
  <si>
    <t>14363</t>
  </si>
  <si>
    <t>松田町</t>
  </si>
  <si>
    <t>14364</t>
  </si>
  <si>
    <t>山北町</t>
  </si>
  <si>
    <t>14366</t>
  </si>
  <si>
    <t>開成町</t>
  </si>
  <si>
    <t>14382</t>
  </si>
  <si>
    <t>箱根町</t>
  </si>
  <si>
    <t>14383</t>
  </si>
  <si>
    <t>真鶴町</t>
  </si>
  <si>
    <t>14384</t>
  </si>
  <si>
    <t>湯河原町</t>
  </si>
  <si>
    <t>14401</t>
  </si>
  <si>
    <t>愛川町</t>
  </si>
  <si>
    <t>14402</t>
  </si>
  <si>
    <t>清川村</t>
    <phoneticPr fontId="148"/>
  </si>
  <si>
    <t>15000</t>
  </si>
  <si>
    <t>▼▼新潟県</t>
    <rPh sb="2" eb="5">
      <t>ニイガタケン</t>
    </rPh>
    <phoneticPr fontId="148"/>
  </si>
  <si>
    <t>15100</t>
  </si>
  <si>
    <t>新潟市</t>
  </si>
  <si>
    <t>15101</t>
  </si>
  <si>
    <t>新潟市北区</t>
  </si>
  <si>
    <t>15102</t>
  </si>
  <si>
    <t>新潟市東区</t>
  </si>
  <si>
    <t>15103</t>
  </si>
  <si>
    <t>新潟市中央区</t>
  </si>
  <si>
    <t>15104</t>
  </si>
  <si>
    <t>新潟市江南区</t>
  </si>
  <si>
    <t>15105</t>
  </si>
  <si>
    <t>新潟市秋葉区</t>
  </si>
  <si>
    <t>15106</t>
  </si>
  <si>
    <t>新潟市南区</t>
  </si>
  <si>
    <t>15107</t>
  </si>
  <si>
    <t>新潟市西区</t>
  </si>
  <si>
    <t>15108</t>
  </si>
  <si>
    <t>新潟市西蒲区</t>
  </si>
  <si>
    <t>15202</t>
  </si>
  <si>
    <t>長岡市</t>
  </si>
  <si>
    <t>15204</t>
  </si>
  <si>
    <t>三条市</t>
  </si>
  <si>
    <t>15205</t>
  </si>
  <si>
    <t>柏崎市</t>
  </si>
  <si>
    <t>15206</t>
  </si>
  <si>
    <t>新発田市</t>
  </si>
  <si>
    <t>15208</t>
  </si>
  <si>
    <t>小千谷市</t>
  </si>
  <si>
    <t>15209</t>
  </si>
  <si>
    <t>加茂市</t>
  </si>
  <si>
    <t>15210</t>
  </si>
  <si>
    <t>十日町市</t>
  </si>
  <si>
    <t>15211</t>
  </si>
  <si>
    <t>見附市</t>
  </si>
  <si>
    <t>15212</t>
  </si>
  <si>
    <t>村上市</t>
  </si>
  <si>
    <t>15213</t>
  </si>
  <si>
    <t>燕市</t>
  </si>
  <si>
    <t>15216</t>
  </si>
  <si>
    <t>糸魚川市</t>
  </si>
  <si>
    <t>15217</t>
  </si>
  <si>
    <t>妙高市</t>
  </si>
  <si>
    <t>15218</t>
  </si>
  <si>
    <t>五泉市</t>
  </si>
  <si>
    <t>15222</t>
  </si>
  <si>
    <t>上越市</t>
  </si>
  <si>
    <t>15223</t>
  </si>
  <si>
    <t>阿賀野市</t>
  </si>
  <si>
    <t>15224</t>
  </si>
  <si>
    <t>佐渡市</t>
  </si>
  <si>
    <t>15225</t>
  </si>
  <si>
    <t>魚沼市</t>
  </si>
  <si>
    <t>15226</t>
  </si>
  <si>
    <t>南魚沼市</t>
  </si>
  <si>
    <t>15227</t>
  </si>
  <si>
    <t>胎内市</t>
  </si>
  <si>
    <t>15307</t>
  </si>
  <si>
    <t>聖籠町</t>
  </si>
  <si>
    <t>15342</t>
  </si>
  <si>
    <t>弥彦村</t>
  </si>
  <si>
    <t>15361</t>
  </si>
  <si>
    <t>田上町</t>
  </si>
  <si>
    <t>15385</t>
  </si>
  <si>
    <t>阿賀町</t>
  </si>
  <si>
    <t>15405</t>
  </si>
  <si>
    <t>出雲崎町</t>
  </si>
  <si>
    <t>15461</t>
  </si>
  <si>
    <t>湯沢町</t>
  </si>
  <si>
    <t>15482</t>
  </si>
  <si>
    <t>津南町</t>
  </si>
  <si>
    <t>15504</t>
  </si>
  <si>
    <t>刈羽村</t>
  </si>
  <si>
    <t>15581</t>
  </si>
  <si>
    <t>関川村</t>
  </si>
  <si>
    <t>15586</t>
  </si>
  <si>
    <t>粟島浦村</t>
  </si>
  <si>
    <t>16000</t>
  </si>
  <si>
    <t>▼▼富山県</t>
    <rPh sb="2" eb="5">
      <t>トヤマケン</t>
    </rPh>
    <phoneticPr fontId="148"/>
  </si>
  <si>
    <t>16201</t>
  </si>
  <si>
    <t>富山市</t>
  </si>
  <si>
    <t>16202</t>
  </si>
  <si>
    <t>高岡市</t>
  </si>
  <si>
    <t>16204</t>
  </si>
  <si>
    <t>魚津市</t>
  </si>
  <si>
    <t>16205</t>
  </si>
  <si>
    <t>氷見市</t>
  </si>
  <si>
    <t>16206</t>
  </si>
  <si>
    <t>滑川市</t>
  </si>
  <si>
    <t>16207</t>
  </si>
  <si>
    <t>黒部市</t>
  </si>
  <si>
    <t>16208</t>
  </si>
  <si>
    <t>砺波市</t>
  </si>
  <si>
    <t>16209</t>
  </si>
  <si>
    <t>小矢部市</t>
  </si>
  <si>
    <t>16210</t>
  </si>
  <si>
    <t>南砺市</t>
  </si>
  <si>
    <t>16211</t>
  </si>
  <si>
    <t>射水市</t>
  </si>
  <si>
    <t>16321</t>
  </si>
  <si>
    <t>舟橋村</t>
  </si>
  <si>
    <t>16322</t>
  </si>
  <si>
    <t>上市町</t>
  </si>
  <si>
    <t>16323</t>
  </si>
  <si>
    <t>立山町</t>
  </si>
  <si>
    <t>16342</t>
  </si>
  <si>
    <t>入善町</t>
  </si>
  <si>
    <t>16343</t>
  </si>
  <si>
    <t>17000</t>
  </si>
  <si>
    <t>▼▼石川県</t>
    <rPh sb="2" eb="5">
      <t>イシカワケン</t>
    </rPh>
    <phoneticPr fontId="148"/>
  </si>
  <si>
    <t>17201</t>
  </si>
  <si>
    <t>金沢市</t>
  </si>
  <si>
    <t>17202</t>
  </si>
  <si>
    <t>七尾市</t>
  </si>
  <si>
    <t>17203</t>
  </si>
  <si>
    <t>小松市</t>
  </si>
  <si>
    <t>17204</t>
  </si>
  <si>
    <t>輪島市</t>
  </si>
  <si>
    <t>17205</t>
  </si>
  <si>
    <t>珠洲市</t>
  </si>
  <si>
    <t>17206</t>
  </si>
  <si>
    <t>加賀市</t>
  </si>
  <si>
    <t>17207</t>
  </si>
  <si>
    <t>羽咋市</t>
  </si>
  <si>
    <t>17209</t>
  </si>
  <si>
    <t>かほく市</t>
  </si>
  <si>
    <t>17210</t>
  </si>
  <si>
    <t>白山市</t>
  </si>
  <si>
    <t>17211</t>
  </si>
  <si>
    <t>能美市</t>
  </si>
  <si>
    <t>17212</t>
  </si>
  <si>
    <t>野々市市</t>
  </si>
  <si>
    <t>17324</t>
  </si>
  <si>
    <t>川北町</t>
  </si>
  <si>
    <t>17361</t>
  </si>
  <si>
    <t>津幡町</t>
  </si>
  <si>
    <t>17365</t>
  </si>
  <si>
    <t>内灘町</t>
  </si>
  <si>
    <t>17384</t>
  </si>
  <si>
    <t>志賀町</t>
  </si>
  <si>
    <t>17386</t>
  </si>
  <si>
    <t>宝達志水町</t>
  </si>
  <si>
    <t>17407</t>
  </si>
  <si>
    <t>中能登町</t>
  </si>
  <si>
    <t>17461</t>
  </si>
  <si>
    <t>穴水町</t>
  </si>
  <si>
    <t>17463</t>
  </si>
  <si>
    <t>能登町</t>
  </si>
  <si>
    <t>18000</t>
  </si>
  <si>
    <t>▼▼福井県</t>
    <rPh sb="2" eb="5">
      <t>フクイケン</t>
    </rPh>
    <phoneticPr fontId="148"/>
  </si>
  <si>
    <t>18201</t>
  </si>
  <si>
    <t>福井市</t>
  </si>
  <si>
    <t>18202</t>
  </si>
  <si>
    <t>敦賀市</t>
  </si>
  <si>
    <t>18204</t>
  </si>
  <si>
    <t>小浜市</t>
  </si>
  <si>
    <t>18205</t>
  </si>
  <si>
    <t>大野市</t>
  </si>
  <si>
    <t>18206</t>
  </si>
  <si>
    <t>勝山市</t>
  </si>
  <si>
    <t>18207</t>
  </si>
  <si>
    <t>鯖江市</t>
  </si>
  <si>
    <t>18208</t>
  </si>
  <si>
    <t>あわら市</t>
  </si>
  <si>
    <t>18209</t>
  </si>
  <si>
    <t>越前市</t>
  </si>
  <si>
    <t>18210</t>
  </si>
  <si>
    <t>坂井市</t>
  </si>
  <si>
    <t>18322</t>
  </si>
  <si>
    <t>永平寺町</t>
  </si>
  <si>
    <t>18382</t>
  </si>
  <si>
    <t>18404</t>
  </si>
  <si>
    <t>南越前町</t>
  </si>
  <si>
    <t>18423</t>
  </si>
  <si>
    <t>越前町</t>
  </si>
  <si>
    <t>18442</t>
  </si>
  <si>
    <t>美浜町</t>
  </si>
  <si>
    <t>18481</t>
  </si>
  <si>
    <t>高浜町</t>
  </si>
  <si>
    <t>18483</t>
  </si>
  <si>
    <t>おおい町</t>
  </si>
  <si>
    <t>18501</t>
  </si>
  <si>
    <t>若狭町</t>
  </si>
  <si>
    <t>19000</t>
  </si>
  <si>
    <t>▼▼山梨県</t>
    <rPh sb="2" eb="5">
      <t>ヤマナシケン</t>
    </rPh>
    <phoneticPr fontId="148"/>
  </si>
  <si>
    <t>19201</t>
  </si>
  <si>
    <t>甲府市</t>
  </si>
  <si>
    <t>19202</t>
  </si>
  <si>
    <t>富士吉田市</t>
  </si>
  <si>
    <t>19204</t>
  </si>
  <si>
    <t>都留市</t>
  </si>
  <si>
    <t>19205</t>
  </si>
  <si>
    <t>山梨市</t>
  </si>
  <si>
    <t>19206</t>
  </si>
  <si>
    <t>大月市</t>
  </si>
  <si>
    <t>19207</t>
  </si>
  <si>
    <t>韮崎市</t>
  </si>
  <si>
    <t>19208</t>
  </si>
  <si>
    <t>南アルプス市</t>
  </si>
  <si>
    <t>19209</t>
  </si>
  <si>
    <t>北杜市</t>
  </si>
  <si>
    <t>19210</t>
  </si>
  <si>
    <t>甲斐市</t>
  </si>
  <si>
    <t>19211</t>
  </si>
  <si>
    <t>笛吹市</t>
  </si>
  <si>
    <t>19212</t>
  </si>
  <si>
    <t>上野原市</t>
  </si>
  <si>
    <t>19213</t>
  </si>
  <si>
    <t>甲州市</t>
  </si>
  <si>
    <t>19214</t>
  </si>
  <si>
    <t>中央市</t>
  </si>
  <si>
    <t>19346</t>
  </si>
  <si>
    <t>市川三郷町</t>
  </si>
  <si>
    <t>19364</t>
  </si>
  <si>
    <t>早川町</t>
  </si>
  <si>
    <t>19365</t>
  </si>
  <si>
    <t>身延町</t>
  </si>
  <si>
    <t>19366</t>
  </si>
  <si>
    <t>19368</t>
  </si>
  <si>
    <t>富士川町</t>
  </si>
  <si>
    <t>19384</t>
  </si>
  <si>
    <t>昭和町</t>
  </si>
  <si>
    <t>19422</t>
  </si>
  <si>
    <t>道志村</t>
  </si>
  <si>
    <t>19423</t>
  </si>
  <si>
    <t>西桂町</t>
  </si>
  <si>
    <t>19424</t>
  </si>
  <si>
    <t>忍野村</t>
  </si>
  <si>
    <t>19425</t>
  </si>
  <si>
    <t>山中湖村</t>
  </si>
  <si>
    <t>19429</t>
  </si>
  <si>
    <t>鳴沢村</t>
  </si>
  <si>
    <t>19430</t>
  </si>
  <si>
    <t>富士河口湖町</t>
  </si>
  <si>
    <t>19442</t>
  </si>
  <si>
    <t>小菅村</t>
  </si>
  <si>
    <t>19443</t>
  </si>
  <si>
    <t>丹波山村</t>
  </si>
  <si>
    <t>20000</t>
  </si>
  <si>
    <t>▼▼長野県</t>
    <rPh sb="2" eb="5">
      <t>ナガノケン</t>
    </rPh>
    <phoneticPr fontId="148"/>
  </si>
  <si>
    <t>20201</t>
  </si>
  <si>
    <t>長野市</t>
  </si>
  <si>
    <t>20202</t>
  </si>
  <si>
    <t>松本市</t>
  </si>
  <si>
    <t>20203</t>
  </si>
  <si>
    <t>上田市</t>
  </si>
  <si>
    <t>20204</t>
  </si>
  <si>
    <t>岡谷市</t>
  </si>
  <si>
    <t>20205</t>
  </si>
  <si>
    <t>飯田市</t>
  </si>
  <si>
    <t>20206</t>
  </si>
  <si>
    <t>諏訪市</t>
  </si>
  <si>
    <t>20207</t>
  </si>
  <si>
    <t>須坂市</t>
  </si>
  <si>
    <t>20208</t>
  </si>
  <si>
    <t>小諸市</t>
  </si>
  <si>
    <t>20209</t>
  </si>
  <si>
    <t>伊那市</t>
  </si>
  <si>
    <t>20210</t>
  </si>
  <si>
    <t>駒ヶ根市</t>
  </si>
  <si>
    <t>20211</t>
  </si>
  <si>
    <t>中野市</t>
  </si>
  <si>
    <t>20212</t>
  </si>
  <si>
    <t>大町市</t>
  </si>
  <si>
    <t>20213</t>
  </si>
  <si>
    <t>飯山市</t>
  </si>
  <si>
    <t>20214</t>
  </si>
  <si>
    <t>茅野市</t>
  </si>
  <si>
    <t>20215</t>
  </si>
  <si>
    <t>塩尻市</t>
  </si>
  <si>
    <t>20217</t>
  </si>
  <si>
    <t>佐久市</t>
  </si>
  <si>
    <t>20218</t>
  </si>
  <si>
    <t>千曲市</t>
  </si>
  <si>
    <t>20219</t>
  </si>
  <si>
    <t>東御市</t>
  </si>
  <si>
    <t>20220</t>
  </si>
  <si>
    <t>安曇野市</t>
  </si>
  <si>
    <t>20303</t>
  </si>
  <si>
    <t>小海町</t>
  </si>
  <si>
    <t>20304</t>
  </si>
  <si>
    <t>川上村</t>
  </si>
  <si>
    <t>20305</t>
  </si>
  <si>
    <t>20306</t>
  </si>
  <si>
    <t>南相木村</t>
  </si>
  <si>
    <t>20307</t>
  </si>
  <si>
    <t>北相木村</t>
  </si>
  <si>
    <t>20309</t>
  </si>
  <si>
    <t>佐久穂町</t>
  </si>
  <si>
    <t>20321</t>
  </si>
  <si>
    <t>軽井沢町</t>
  </si>
  <si>
    <t>20323</t>
  </si>
  <si>
    <t>御代田町</t>
  </si>
  <si>
    <t>20324</t>
  </si>
  <si>
    <t>立科町</t>
  </si>
  <si>
    <t>20349</t>
  </si>
  <si>
    <t>青木村</t>
  </si>
  <si>
    <t>20350</t>
  </si>
  <si>
    <t>長和町</t>
  </si>
  <si>
    <t>20361</t>
  </si>
  <si>
    <t>下諏訪町</t>
  </si>
  <si>
    <t>20362</t>
  </si>
  <si>
    <t>富士見町</t>
  </si>
  <si>
    <t>20363</t>
  </si>
  <si>
    <t>原村</t>
  </si>
  <si>
    <t>20382</t>
  </si>
  <si>
    <t>辰野町</t>
  </si>
  <si>
    <t>20383</t>
  </si>
  <si>
    <t>箕輪町</t>
  </si>
  <si>
    <t>20384</t>
  </si>
  <si>
    <t>飯島町</t>
  </si>
  <si>
    <t>20385</t>
  </si>
  <si>
    <t>南箕輪村</t>
  </si>
  <si>
    <t>20386</t>
  </si>
  <si>
    <t>中川村</t>
  </si>
  <si>
    <t>20388</t>
  </si>
  <si>
    <t>宮田村</t>
  </si>
  <si>
    <t>20402</t>
  </si>
  <si>
    <t>松川町</t>
  </si>
  <si>
    <t>20403</t>
  </si>
  <si>
    <t>高森町</t>
  </si>
  <si>
    <t>20404</t>
  </si>
  <si>
    <t>阿南町</t>
  </si>
  <si>
    <t>20407</t>
  </si>
  <si>
    <t>阿智村</t>
  </si>
  <si>
    <t>20409</t>
  </si>
  <si>
    <t>平谷村</t>
  </si>
  <si>
    <t>20410</t>
  </si>
  <si>
    <t>根羽村</t>
  </si>
  <si>
    <t>20411</t>
  </si>
  <si>
    <t>下條村</t>
  </si>
  <si>
    <t>20412</t>
  </si>
  <si>
    <t>売木村</t>
  </si>
  <si>
    <t>20413</t>
  </si>
  <si>
    <t>天龍村</t>
  </si>
  <si>
    <t>20414</t>
  </si>
  <si>
    <t>泰阜村</t>
  </si>
  <si>
    <t>20415</t>
  </si>
  <si>
    <t>喬木村</t>
  </si>
  <si>
    <t>20416</t>
  </si>
  <si>
    <t>豊丘村</t>
  </si>
  <si>
    <t>20417</t>
  </si>
  <si>
    <t>大鹿村</t>
  </si>
  <si>
    <t>20422</t>
  </si>
  <si>
    <t>上松町</t>
  </si>
  <si>
    <t>20423</t>
  </si>
  <si>
    <t>南木曽町</t>
  </si>
  <si>
    <t>20425</t>
  </si>
  <si>
    <t>木祖村</t>
  </si>
  <si>
    <t>20429</t>
  </si>
  <si>
    <t>王滝村</t>
  </si>
  <si>
    <t>20430</t>
  </si>
  <si>
    <t>大桑村</t>
  </si>
  <si>
    <t>20432</t>
  </si>
  <si>
    <t>木曽町</t>
  </si>
  <si>
    <t>20446</t>
  </si>
  <si>
    <t>麻績村</t>
  </si>
  <si>
    <t>20448</t>
  </si>
  <si>
    <t>生坂村</t>
  </si>
  <si>
    <t>20450</t>
  </si>
  <si>
    <t>山形村</t>
  </si>
  <si>
    <t>20451</t>
  </si>
  <si>
    <t>朝日村</t>
  </si>
  <si>
    <t>20452</t>
  </si>
  <si>
    <t>筑北村</t>
  </si>
  <si>
    <t>20481</t>
  </si>
  <si>
    <t>20482</t>
  </si>
  <si>
    <t>松川村</t>
  </si>
  <si>
    <t>20485</t>
  </si>
  <si>
    <t>白馬村</t>
  </si>
  <si>
    <t>20486</t>
  </si>
  <si>
    <t>小谷村</t>
  </si>
  <si>
    <t>20521</t>
  </si>
  <si>
    <t>坂城町</t>
  </si>
  <si>
    <t>20541</t>
  </si>
  <si>
    <t>小布施町</t>
  </si>
  <si>
    <t>20543</t>
  </si>
  <si>
    <t>20561</t>
  </si>
  <si>
    <t>山ノ内町</t>
  </si>
  <si>
    <t>20562</t>
  </si>
  <si>
    <t>木島平村</t>
  </si>
  <si>
    <t>20563</t>
  </si>
  <si>
    <t>野沢温泉村</t>
  </si>
  <si>
    <t>20583</t>
  </si>
  <si>
    <t>信濃町</t>
  </si>
  <si>
    <t>20588</t>
  </si>
  <si>
    <t>小川村</t>
  </si>
  <si>
    <t>20590</t>
  </si>
  <si>
    <t>飯綱町</t>
  </si>
  <si>
    <t>20602</t>
  </si>
  <si>
    <t>栄村</t>
  </si>
  <si>
    <t>21000</t>
  </si>
  <si>
    <t>▼▼岐阜県</t>
    <rPh sb="2" eb="5">
      <t>ギフケン</t>
    </rPh>
    <phoneticPr fontId="148"/>
  </si>
  <si>
    <t>21201</t>
  </si>
  <si>
    <t>岐阜市</t>
  </si>
  <si>
    <t>21202</t>
  </si>
  <si>
    <t>大垣市</t>
  </si>
  <si>
    <t>21203</t>
  </si>
  <si>
    <t>高山市</t>
  </si>
  <si>
    <t>21204</t>
  </si>
  <si>
    <t>多治見市</t>
  </si>
  <si>
    <t>21205</t>
  </si>
  <si>
    <t>関市</t>
  </si>
  <si>
    <t>21206</t>
  </si>
  <si>
    <t>中津川市</t>
  </si>
  <si>
    <t>21207</t>
  </si>
  <si>
    <t>美濃市</t>
  </si>
  <si>
    <t>21208</t>
  </si>
  <si>
    <t>瑞浪市</t>
  </si>
  <si>
    <t>21209</t>
  </si>
  <si>
    <t>羽島市</t>
  </si>
  <si>
    <t>21210</t>
  </si>
  <si>
    <t>恵那市</t>
  </si>
  <si>
    <t>21211</t>
  </si>
  <si>
    <t>美濃加茂市</t>
  </si>
  <si>
    <t>21212</t>
  </si>
  <si>
    <t>土岐市</t>
  </si>
  <si>
    <t>21213</t>
  </si>
  <si>
    <t>各務原市</t>
  </si>
  <si>
    <t>21214</t>
  </si>
  <si>
    <t>可児市</t>
  </si>
  <si>
    <t>21215</t>
  </si>
  <si>
    <t>山県市</t>
  </si>
  <si>
    <t>21216</t>
  </si>
  <si>
    <t>瑞穂市</t>
  </si>
  <si>
    <t>21217</t>
  </si>
  <si>
    <t>飛騨市</t>
  </si>
  <si>
    <t>21218</t>
  </si>
  <si>
    <t>本巣市</t>
  </si>
  <si>
    <t>21219</t>
  </si>
  <si>
    <t>郡上市</t>
  </si>
  <si>
    <t>21220</t>
  </si>
  <si>
    <t>下呂市</t>
  </si>
  <si>
    <t>21221</t>
  </si>
  <si>
    <t>海津市</t>
  </si>
  <si>
    <t>21302</t>
  </si>
  <si>
    <t>岐南町</t>
  </si>
  <si>
    <t>21303</t>
  </si>
  <si>
    <t>笠松町</t>
  </si>
  <si>
    <t>21341</t>
  </si>
  <si>
    <t>養老町</t>
  </si>
  <si>
    <t>21361</t>
  </si>
  <si>
    <t>垂井町</t>
  </si>
  <si>
    <t>21362</t>
  </si>
  <si>
    <t>関ケ原町</t>
  </si>
  <si>
    <t>21381</t>
  </si>
  <si>
    <t>神戸町</t>
  </si>
  <si>
    <t>21382</t>
  </si>
  <si>
    <t>輪之内町</t>
  </si>
  <si>
    <t>21383</t>
  </si>
  <si>
    <t>安八町</t>
  </si>
  <si>
    <t>21401</t>
  </si>
  <si>
    <t>揖斐川町</t>
  </si>
  <si>
    <t>21403</t>
  </si>
  <si>
    <t>大野町</t>
  </si>
  <si>
    <t>21404</t>
  </si>
  <si>
    <t>21421</t>
  </si>
  <si>
    <t>北方町</t>
  </si>
  <si>
    <t>21501</t>
  </si>
  <si>
    <t>坂祝町</t>
  </si>
  <si>
    <t>21502</t>
  </si>
  <si>
    <t>富加町</t>
  </si>
  <si>
    <t>21503</t>
  </si>
  <si>
    <t>川辺町</t>
  </si>
  <si>
    <t>21504</t>
  </si>
  <si>
    <t>七宗町</t>
  </si>
  <si>
    <t>21505</t>
  </si>
  <si>
    <t>八百津町</t>
  </si>
  <si>
    <t>21506</t>
  </si>
  <si>
    <t>白川町</t>
  </si>
  <si>
    <t>21507</t>
  </si>
  <si>
    <t>東白川村</t>
  </si>
  <si>
    <t>21521</t>
  </si>
  <si>
    <t>御嵩町</t>
  </si>
  <si>
    <t>21604</t>
  </si>
  <si>
    <t>白川村</t>
  </si>
  <si>
    <t>22000</t>
  </si>
  <si>
    <t>▼▼静岡県</t>
    <rPh sb="2" eb="5">
      <t>シズオカケン</t>
    </rPh>
    <phoneticPr fontId="148"/>
  </si>
  <si>
    <t>22100</t>
  </si>
  <si>
    <t>静岡市</t>
  </si>
  <si>
    <t>22101</t>
  </si>
  <si>
    <t>静岡市葵区</t>
  </si>
  <si>
    <t>22102</t>
  </si>
  <si>
    <t>静岡市駿河区</t>
  </si>
  <si>
    <t>22103</t>
  </si>
  <si>
    <t>静岡市清水区</t>
  </si>
  <si>
    <t>22130</t>
  </si>
  <si>
    <t>浜松市</t>
  </si>
  <si>
    <t>22131</t>
  </si>
  <si>
    <t>浜松市中区</t>
  </si>
  <si>
    <t>22132</t>
  </si>
  <si>
    <t>浜松市東区</t>
  </si>
  <si>
    <t>22133</t>
  </si>
  <si>
    <t>浜松市西区</t>
  </si>
  <si>
    <t>22134</t>
  </si>
  <si>
    <t>浜松市南区</t>
  </si>
  <si>
    <t>22135</t>
  </si>
  <si>
    <t>浜松市北区</t>
  </si>
  <si>
    <t>22136</t>
  </si>
  <si>
    <t>浜松市浜北区</t>
  </si>
  <si>
    <t>22137</t>
  </si>
  <si>
    <t>浜松市天竜区</t>
  </si>
  <si>
    <t>22203</t>
  </si>
  <si>
    <t>沼津市</t>
  </si>
  <si>
    <t>22205</t>
  </si>
  <si>
    <t>熱海市</t>
  </si>
  <si>
    <t>22206</t>
  </si>
  <si>
    <t>三島市</t>
  </si>
  <si>
    <t>22207</t>
  </si>
  <si>
    <t>富士宮市</t>
  </si>
  <si>
    <t>22208</t>
  </si>
  <si>
    <t>伊東市</t>
  </si>
  <si>
    <t>22209</t>
  </si>
  <si>
    <t>島田市</t>
  </si>
  <si>
    <t>22210</t>
  </si>
  <si>
    <t>富士市</t>
  </si>
  <si>
    <t>22211</t>
  </si>
  <si>
    <t>磐田市</t>
  </si>
  <si>
    <t>22212</t>
  </si>
  <si>
    <t>焼津市</t>
  </si>
  <si>
    <t>22213</t>
  </si>
  <si>
    <t>掛川市</t>
  </si>
  <si>
    <t>22214</t>
  </si>
  <si>
    <t>藤枝市</t>
  </si>
  <si>
    <t>22215</t>
  </si>
  <si>
    <t>御殿場市</t>
  </si>
  <si>
    <t>22216</t>
  </si>
  <si>
    <t>袋井市</t>
  </si>
  <si>
    <t>22219</t>
  </si>
  <si>
    <t>下田市</t>
  </si>
  <si>
    <t>22220</t>
  </si>
  <si>
    <t>裾野市</t>
  </si>
  <si>
    <t>22221</t>
  </si>
  <si>
    <t>湖西市</t>
  </si>
  <si>
    <t>22222</t>
  </si>
  <si>
    <t>伊豆市</t>
  </si>
  <si>
    <t>22223</t>
  </si>
  <si>
    <t>御前崎市</t>
  </si>
  <si>
    <t>22224</t>
  </si>
  <si>
    <t>菊川市</t>
  </si>
  <si>
    <t>22225</t>
  </si>
  <si>
    <t>伊豆の国市</t>
  </si>
  <si>
    <t>22226</t>
  </si>
  <si>
    <t>牧之原市</t>
  </si>
  <si>
    <t>22301</t>
  </si>
  <si>
    <t>東伊豆町</t>
  </si>
  <si>
    <t>22302</t>
  </si>
  <si>
    <t>河津町</t>
  </si>
  <si>
    <t>22304</t>
  </si>
  <si>
    <t>南伊豆町</t>
  </si>
  <si>
    <t>22305</t>
  </si>
  <si>
    <t>松崎町</t>
  </si>
  <si>
    <t>22306</t>
  </si>
  <si>
    <t>西伊豆町</t>
  </si>
  <si>
    <t>22325</t>
  </si>
  <si>
    <t>函南町</t>
  </si>
  <si>
    <t>22341</t>
  </si>
  <si>
    <t>22342</t>
  </si>
  <si>
    <t>長泉町</t>
  </si>
  <si>
    <t>22344</t>
  </si>
  <si>
    <t>小山町</t>
  </si>
  <si>
    <t>22424</t>
  </si>
  <si>
    <t>吉田町</t>
  </si>
  <si>
    <t>22429</t>
  </si>
  <si>
    <t>川根本町</t>
  </si>
  <si>
    <t>22461</t>
  </si>
  <si>
    <t>23000</t>
  </si>
  <si>
    <t>▼▼愛知県</t>
    <rPh sb="2" eb="5">
      <t>アイチケン</t>
    </rPh>
    <phoneticPr fontId="148"/>
  </si>
  <si>
    <t>23100</t>
  </si>
  <si>
    <t>名古屋市</t>
  </si>
  <si>
    <t>23101</t>
  </si>
  <si>
    <t>名古屋市千種区</t>
  </si>
  <si>
    <t>23102</t>
  </si>
  <si>
    <t>名古屋市東区</t>
  </si>
  <si>
    <t>23103</t>
  </si>
  <si>
    <t>名古屋市北区</t>
  </si>
  <si>
    <t>23104</t>
  </si>
  <si>
    <t>名古屋市西区</t>
  </si>
  <si>
    <t>23105</t>
  </si>
  <si>
    <t>名古屋市中村区</t>
  </si>
  <si>
    <t>23106</t>
  </si>
  <si>
    <t>名古屋市中区</t>
  </si>
  <si>
    <t>23107</t>
  </si>
  <si>
    <t>名古屋市昭和区</t>
  </si>
  <si>
    <t>23108</t>
  </si>
  <si>
    <t>名古屋市瑞穂区</t>
  </si>
  <si>
    <t>23109</t>
  </si>
  <si>
    <t>名古屋市熱田区</t>
  </si>
  <si>
    <t>23110</t>
  </si>
  <si>
    <t>名古屋市中川区</t>
  </si>
  <si>
    <t>23111</t>
  </si>
  <si>
    <t>名古屋市港区</t>
  </si>
  <si>
    <t>23112</t>
  </si>
  <si>
    <t>名古屋市南区</t>
  </si>
  <si>
    <t>23113</t>
  </si>
  <si>
    <t>名古屋市守山区</t>
  </si>
  <si>
    <t>23114</t>
  </si>
  <si>
    <t>名古屋市緑区</t>
  </si>
  <si>
    <t>23115</t>
  </si>
  <si>
    <t>名古屋市名東区</t>
  </si>
  <si>
    <t>23116</t>
  </si>
  <si>
    <t>名古屋市天白区</t>
  </si>
  <si>
    <t>23201</t>
  </si>
  <si>
    <t>豊橋市</t>
  </si>
  <si>
    <t>23202</t>
  </si>
  <si>
    <t>岡崎市</t>
  </si>
  <si>
    <t>23203</t>
  </si>
  <si>
    <t>一宮市</t>
  </si>
  <si>
    <t>23204</t>
  </si>
  <si>
    <t>瀬戸市</t>
  </si>
  <si>
    <t>23205</t>
  </si>
  <si>
    <t>半田市</t>
  </si>
  <si>
    <t>23206</t>
  </si>
  <si>
    <t>春日井市</t>
  </si>
  <si>
    <t>23207</t>
  </si>
  <si>
    <t>豊川市</t>
  </si>
  <si>
    <t>23208</t>
  </si>
  <si>
    <t>津島市</t>
  </si>
  <si>
    <t>23209</t>
  </si>
  <si>
    <t>碧南市</t>
  </si>
  <si>
    <t>23210</t>
  </si>
  <si>
    <t>刈谷市</t>
  </si>
  <si>
    <t>23211</t>
  </si>
  <si>
    <t>豊田市</t>
  </si>
  <si>
    <t>23212</t>
  </si>
  <si>
    <t>安城市</t>
  </si>
  <si>
    <t>23213</t>
  </si>
  <si>
    <t>西尾市</t>
  </si>
  <si>
    <t>23214</t>
  </si>
  <si>
    <t>蒲郡市</t>
  </si>
  <si>
    <t>23215</t>
  </si>
  <si>
    <t>犬山市</t>
  </si>
  <si>
    <t>23216</t>
  </si>
  <si>
    <t>常滑市</t>
  </si>
  <si>
    <t>23217</t>
  </si>
  <si>
    <t>江南市</t>
  </si>
  <si>
    <t>23219</t>
  </si>
  <si>
    <t>小牧市</t>
  </si>
  <si>
    <t>23220</t>
  </si>
  <si>
    <t>稲沢市</t>
  </si>
  <si>
    <t>23221</t>
  </si>
  <si>
    <t>新城市</t>
  </si>
  <si>
    <t>23222</t>
  </si>
  <si>
    <t>東海市</t>
  </si>
  <si>
    <t>23223</t>
  </si>
  <si>
    <t>大府市</t>
  </si>
  <si>
    <t>23224</t>
  </si>
  <si>
    <t>知多市</t>
  </si>
  <si>
    <t>23225</t>
  </si>
  <si>
    <t>知立市</t>
  </si>
  <si>
    <t>23226</t>
  </si>
  <si>
    <t>尾張旭市</t>
  </si>
  <si>
    <t>23227</t>
  </si>
  <si>
    <t>高浜市</t>
  </si>
  <si>
    <t>23228</t>
  </si>
  <si>
    <t>岩倉市</t>
  </si>
  <si>
    <t>23229</t>
  </si>
  <si>
    <t>豊明市</t>
  </si>
  <si>
    <t>23230</t>
  </si>
  <si>
    <t>日進市</t>
  </si>
  <si>
    <t>23231</t>
  </si>
  <si>
    <t>田原市</t>
  </si>
  <si>
    <t>23232</t>
  </si>
  <si>
    <t>愛西市</t>
  </si>
  <si>
    <t>23233</t>
  </si>
  <si>
    <t>清須市</t>
  </si>
  <si>
    <t>23234</t>
  </si>
  <si>
    <t>北名古屋市</t>
  </si>
  <si>
    <t>23235</t>
  </si>
  <si>
    <t>弥富市</t>
  </si>
  <si>
    <t>23236</t>
  </si>
  <si>
    <t>みよし市</t>
  </si>
  <si>
    <t>23237</t>
  </si>
  <si>
    <t>あま市</t>
  </si>
  <si>
    <t>23238</t>
  </si>
  <si>
    <t>長久手市</t>
  </si>
  <si>
    <t>23302</t>
  </si>
  <si>
    <t>東郷町</t>
  </si>
  <si>
    <t>23342</t>
  </si>
  <si>
    <t>豊山町</t>
  </si>
  <si>
    <t>23361</t>
  </si>
  <si>
    <t>大口町</t>
  </si>
  <si>
    <t>23362</t>
  </si>
  <si>
    <t>扶桑町</t>
  </si>
  <si>
    <t>23424</t>
  </si>
  <si>
    <t>大治町</t>
  </si>
  <si>
    <t>23425</t>
  </si>
  <si>
    <t>蟹江町</t>
  </si>
  <si>
    <t>23427</t>
  </si>
  <si>
    <t>飛島村</t>
  </si>
  <si>
    <t>23441</t>
  </si>
  <si>
    <t>阿久比町</t>
  </si>
  <si>
    <t>23442</t>
  </si>
  <si>
    <t>東浦町</t>
  </si>
  <si>
    <t>23445</t>
  </si>
  <si>
    <t>南知多町</t>
  </si>
  <si>
    <t>23446</t>
  </si>
  <si>
    <t>23447</t>
  </si>
  <si>
    <t>武豊町</t>
  </si>
  <si>
    <t>23501</t>
  </si>
  <si>
    <t>幸田町</t>
  </si>
  <si>
    <t>23561</t>
  </si>
  <si>
    <t>設楽町</t>
  </si>
  <si>
    <t>23562</t>
  </si>
  <si>
    <t>東栄町</t>
  </si>
  <si>
    <t>23563</t>
  </si>
  <si>
    <t>豊根村</t>
  </si>
  <si>
    <t>24000</t>
  </si>
  <si>
    <t>▼▼三重県</t>
    <rPh sb="2" eb="5">
      <t>ミエケン</t>
    </rPh>
    <phoneticPr fontId="148"/>
  </si>
  <si>
    <t>24201</t>
  </si>
  <si>
    <t>津市</t>
  </si>
  <si>
    <t>24202</t>
  </si>
  <si>
    <t>四日市市</t>
  </si>
  <si>
    <t>24203</t>
  </si>
  <si>
    <t>伊勢市</t>
  </si>
  <si>
    <t>24204</t>
  </si>
  <si>
    <t>松阪市</t>
  </si>
  <si>
    <t>24205</t>
  </si>
  <si>
    <t>桑名市</t>
  </si>
  <si>
    <t>24207</t>
  </si>
  <si>
    <t>鈴鹿市</t>
  </si>
  <si>
    <t>24208</t>
  </si>
  <si>
    <t>名張市</t>
  </si>
  <si>
    <t>24209</t>
  </si>
  <si>
    <t>尾鷲市</t>
  </si>
  <si>
    <t>24210</t>
  </si>
  <si>
    <t>亀山市</t>
  </si>
  <si>
    <t>24211</t>
  </si>
  <si>
    <t>鳥羽市</t>
  </si>
  <si>
    <t>24212</t>
  </si>
  <si>
    <t>熊野市</t>
  </si>
  <si>
    <t>24214</t>
  </si>
  <si>
    <t>いなべ市</t>
  </si>
  <si>
    <t>24215</t>
  </si>
  <si>
    <t>志摩市</t>
  </si>
  <si>
    <t>24216</t>
  </si>
  <si>
    <t>伊賀市</t>
  </si>
  <si>
    <t>24303</t>
  </si>
  <si>
    <t>木曽岬町</t>
  </si>
  <si>
    <t>24324</t>
  </si>
  <si>
    <t>東員町</t>
  </si>
  <si>
    <t>24341</t>
  </si>
  <si>
    <t>菰野町</t>
  </si>
  <si>
    <t>24343</t>
  </si>
  <si>
    <t>24344</t>
  </si>
  <si>
    <t>川越町</t>
  </si>
  <si>
    <t>24441</t>
  </si>
  <si>
    <t>多気町</t>
  </si>
  <si>
    <t>24442</t>
  </si>
  <si>
    <t>24443</t>
  </si>
  <si>
    <t>大台町</t>
  </si>
  <si>
    <t>24461</t>
  </si>
  <si>
    <t>玉城町</t>
  </si>
  <si>
    <t>24470</t>
  </si>
  <si>
    <t>度会町</t>
  </si>
  <si>
    <t>24471</t>
  </si>
  <si>
    <t>大紀町</t>
  </si>
  <si>
    <t>24472</t>
  </si>
  <si>
    <t>南伊勢町</t>
  </si>
  <si>
    <t>24543</t>
  </si>
  <si>
    <t>紀北町</t>
  </si>
  <si>
    <t>24561</t>
  </si>
  <si>
    <t>御浜町</t>
  </si>
  <si>
    <t>24562</t>
  </si>
  <si>
    <t>紀宝町</t>
  </si>
  <si>
    <t>25000</t>
  </si>
  <si>
    <t>▼▼滋賀県</t>
    <rPh sb="2" eb="5">
      <t>シガケン</t>
    </rPh>
    <phoneticPr fontId="148"/>
  </si>
  <si>
    <t>25201</t>
  </si>
  <si>
    <t>大津市</t>
  </si>
  <si>
    <t>25202</t>
  </si>
  <si>
    <t>彦根市</t>
  </si>
  <si>
    <t>25203</t>
  </si>
  <si>
    <t>長浜市</t>
  </si>
  <si>
    <t>25204</t>
  </si>
  <si>
    <t>近江八幡市</t>
  </si>
  <si>
    <t>25206</t>
  </si>
  <si>
    <t>草津市</t>
  </si>
  <si>
    <t>25207</t>
  </si>
  <si>
    <t>守山市</t>
  </si>
  <si>
    <t>25208</t>
  </si>
  <si>
    <t>栗東市</t>
  </si>
  <si>
    <t>25209</t>
  </si>
  <si>
    <t>甲賀市</t>
  </si>
  <si>
    <t>25210</t>
  </si>
  <si>
    <t>野洲市</t>
  </si>
  <si>
    <t>25211</t>
  </si>
  <si>
    <t>湖南市</t>
  </si>
  <si>
    <t>25212</t>
  </si>
  <si>
    <t>高島市</t>
  </si>
  <si>
    <t>25213</t>
  </si>
  <si>
    <t>東近江市</t>
  </si>
  <si>
    <t>25214</t>
  </si>
  <si>
    <t>米原市</t>
  </si>
  <si>
    <t>25383</t>
  </si>
  <si>
    <t>日野町</t>
  </si>
  <si>
    <t>25384</t>
  </si>
  <si>
    <t>竜王町</t>
  </si>
  <si>
    <t>25425</t>
  </si>
  <si>
    <t>愛荘町</t>
  </si>
  <si>
    <t>25441</t>
  </si>
  <si>
    <t>豊郷町</t>
  </si>
  <si>
    <t>25442</t>
  </si>
  <si>
    <t>甲良町</t>
  </si>
  <si>
    <t>25443</t>
  </si>
  <si>
    <t>多賀町</t>
  </si>
  <si>
    <t>26000</t>
  </si>
  <si>
    <t>▼▼京都府</t>
    <rPh sb="2" eb="5">
      <t>キョウトフ</t>
    </rPh>
    <phoneticPr fontId="148"/>
  </si>
  <si>
    <t>26100</t>
  </si>
  <si>
    <t>京都市</t>
  </si>
  <si>
    <t>26101</t>
  </si>
  <si>
    <t>京都市北区</t>
  </si>
  <si>
    <t>26102</t>
  </si>
  <si>
    <t>京都市上京区</t>
  </si>
  <si>
    <t>26103</t>
  </si>
  <si>
    <t>京都市左京区</t>
  </si>
  <si>
    <t>26104</t>
  </si>
  <si>
    <t>京都市中京区</t>
  </si>
  <si>
    <t>26105</t>
  </si>
  <si>
    <t>京都市東山区</t>
  </si>
  <si>
    <t>26106</t>
  </si>
  <si>
    <t>京都市下京区</t>
  </si>
  <si>
    <t>26107</t>
  </si>
  <si>
    <t>京都市南区</t>
  </si>
  <si>
    <t>26108</t>
  </si>
  <si>
    <t>京都市右京区</t>
  </si>
  <si>
    <t>26109</t>
  </si>
  <si>
    <t>京都市伏見区</t>
  </si>
  <si>
    <t>26110</t>
  </si>
  <si>
    <t>京都市山科区</t>
  </si>
  <si>
    <t>26111</t>
  </si>
  <si>
    <t>京都市西京区</t>
  </si>
  <si>
    <t>26201</t>
  </si>
  <si>
    <t>福知山市</t>
  </si>
  <si>
    <t>26202</t>
  </si>
  <si>
    <t>舞鶴市</t>
  </si>
  <si>
    <t>26203</t>
  </si>
  <si>
    <t>綾部市</t>
  </si>
  <si>
    <t>26204</t>
  </si>
  <si>
    <t>宇治市</t>
  </si>
  <si>
    <t>26205</t>
  </si>
  <si>
    <t>宮津市</t>
  </si>
  <si>
    <t>26206</t>
  </si>
  <si>
    <t>亀岡市</t>
  </si>
  <si>
    <t>26207</t>
  </si>
  <si>
    <t>城陽市</t>
  </si>
  <si>
    <t>26208</t>
  </si>
  <si>
    <t>向日市</t>
  </si>
  <si>
    <t>26209</t>
  </si>
  <si>
    <t>長岡京市</t>
  </si>
  <si>
    <t>26210</t>
  </si>
  <si>
    <t>八幡市</t>
  </si>
  <si>
    <t>26211</t>
  </si>
  <si>
    <t>京田辺市</t>
  </si>
  <si>
    <t>26212</t>
  </si>
  <si>
    <t>京丹後市</t>
  </si>
  <si>
    <t>26213</t>
  </si>
  <si>
    <t>南丹市</t>
  </si>
  <si>
    <t>26214</t>
  </si>
  <si>
    <t>木津川市</t>
  </si>
  <si>
    <t>26303</t>
  </si>
  <si>
    <t>大山崎町</t>
  </si>
  <si>
    <t>26322</t>
  </si>
  <si>
    <t>久御山町</t>
  </si>
  <si>
    <t>26343</t>
  </si>
  <si>
    <t>井手町</t>
  </si>
  <si>
    <t>26344</t>
  </si>
  <si>
    <t>宇治田原町</t>
  </si>
  <si>
    <t>26364</t>
  </si>
  <si>
    <t>笠置町</t>
  </si>
  <si>
    <t>26365</t>
  </si>
  <si>
    <t>和束町</t>
  </si>
  <si>
    <t>26366</t>
  </si>
  <si>
    <t>精華町</t>
  </si>
  <si>
    <t>26367</t>
  </si>
  <si>
    <t>南山城村</t>
  </si>
  <si>
    <t>26407</t>
  </si>
  <si>
    <t>京丹波町</t>
  </si>
  <si>
    <t>26463</t>
  </si>
  <si>
    <t>伊根町</t>
  </si>
  <si>
    <t>26465</t>
  </si>
  <si>
    <t>与謝野町</t>
  </si>
  <si>
    <t>27000</t>
  </si>
  <si>
    <t>▼▼大阪府</t>
    <rPh sb="2" eb="5">
      <t>オオサカフ</t>
    </rPh>
    <phoneticPr fontId="148"/>
  </si>
  <si>
    <t>27100</t>
  </si>
  <si>
    <t>大阪市</t>
  </si>
  <si>
    <t>27102</t>
  </si>
  <si>
    <t>大阪市都島区</t>
  </si>
  <si>
    <t>27103</t>
  </si>
  <si>
    <t>大阪市福島区</t>
  </si>
  <si>
    <t>27104</t>
  </si>
  <si>
    <t>大阪市此花区</t>
  </si>
  <si>
    <t>27106</t>
  </si>
  <si>
    <t>大阪市西区</t>
  </si>
  <si>
    <t>27107</t>
  </si>
  <si>
    <t>大阪市港区</t>
  </si>
  <si>
    <t>27108</t>
  </si>
  <si>
    <t>大阪市大正区</t>
  </si>
  <si>
    <t>27109</t>
  </si>
  <si>
    <t>大阪市天王寺区</t>
  </si>
  <si>
    <t>27111</t>
  </si>
  <si>
    <t>大阪市浪速区</t>
  </si>
  <si>
    <t>27113</t>
  </si>
  <si>
    <t>大阪市西淀川区</t>
  </si>
  <si>
    <t>27114</t>
  </si>
  <si>
    <t>大阪市東淀川区</t>
  </si>
  <si>
    <t>27115</t>
  </si>
  <si>
    <t>大阪市東成区</t>
  </si>
  <si>
    <t>27116</t>
  </si>
  <si>
    <t>大阪市生野区</t>
  </si>
  <si>
    <t>27117</t>
  </si>
  <si>
    <t>大阪市旭区</t>
  </si>
  <si>
    <t>27118</t>
  </si>
  <si>
    <t>大阪市城東区</t>
  </si>
  <si>
    <t>27119</t>
  </si>
  <si>
    <t>大阪市阿倍野区</t>
  </si>
  <si>
    <t>27120</t>
  </si>
  <si>
    <t>大阪市住吉区</t>
  </si>
  <si>
    <t>27121</t>
  </si>
  <si>
    <t>大阪市東住吉区</t>
  </si>
  <si>
    <t>27122</t>
  </si>
  <si>
    <t>大阪市西成区</t>
  </si>
  <si>
    <t>27123</t>
  </si>
  <si>
    <t>大阪市淀川区</t>
  </si>
  <si>
    <t>27124</t>
  </si>
  <si>
    <t>大阪市鶴見区</t>
  </si>
  <si>
    <t>27125</t>
  </si>
  <si>
    <t>大阪市住之江区</t>
  </si>
  <si>
    <t>27126</t>
  </si>
  <si>
    <t>大阪市平野区</t>
  </si>
  <si>
    <t>27127</t>
  </si>
  <si>
    <t>大阪市北区</t>
  </si>
  <si>
    <t>27128</t>
  </si>
  <si>
    <t>大阪市中央区</t>
  </si>
  <si>
    <t>27140</t>
  </si>
  <si>
    <t>堺市</t>
  </si>
  <si>
    <t>27141</t>
  </si>
  <si>
    <t>堺市堺区</t>
  </si>
  <si>
    <t>27142</t>
  </si>
  <si>
    <t>堺市中区</t>
  </si>
  <si>
    <t>27143</t>
  </si>
  <si>
    <t>堺市東区</t>
  </si>
  <si>
    <t>27144</t>
  </si>
  <si>
    <t>堺市西区</t>
  </si>
  <si>
    <t>27145</t>
  </si>
  <si>
    <t>堺市南区</t>
  </si>
  <si>
    <t>27146</t>
  </si>
  <si>
    <t>堺市北区</t>
  </si>
  <si>
    <t>27147</t>
  </si>
  <si>
    <t>堺市美原区</t>
  </si>
  <si>
    <t>27202</t>
  </si>
  <si>
    <t>岸和田市</t>
  </si>
  <si>
    <t>27203</t>
  </si>
  <si>
    <t>豊中市</t>
  </si>
  <si>
    <t>27204</t>
  </si>
  <si>
    <t>池田市</t>
  </si>
  <si>
    <t>27205</t>
  </si>
  <si>
    <t>吹田市</t>
  </si>
  <si>
    <t>27206</t>
  </si>
  <si>
    <t>泉大津市</t>
  </si>
  <si>
    <t>27207</t>
  </si>
  <si>
    <t>高槻市</t>
  </si>
  <si>
    <t>27208</t>
  </si>
  <si>
    <t>貝塚市</t>
  </si>
  <si>
    <t>27209</t>
  </si>
  <si>
    <t>守口市</t>
  </si>
  <si>
    <t>27210</t>
  </si>
  <si>
    <t>枚方市</t>
  </si>
  <si>
    <t>27211</t>
  </si>
  <si>
    <t>茨木市</t>
  </si>
  <si>
    <t>27212</t>
  </si>
  <si>
    <t>八尾市</t>
  </si>
  <si>
    <t>27213</t>
  </si>
  <si>
    <t>泉佐野市</t>
  </si>
  <si>
    <t>27214</t>
  </si>
  <si>
    <t>富田林市</t>
  </si>
  <si>
    <t>27215</t>
  </si>
  <si>
    <t>寝屋川市</t>
  </si>
  <si>
    <t>27216</t>
  </si>
  <si>
    <t>河内長野市</t>
  </si>
  <si>
    <t>27217</t>
  </si>
  <si>
    <t>松原市</t>
  </si>
  <si>
    <t>27218</t>
  </si>
  <si>
    <t>大東市</t>
  </si>
  <si>
    <t>27219</t>
  </si>
  <si>
    <t>和泉市</t>
  </si>
  <si>
    <t>27220</t>
  </si>
  <si>
    <t>箕面市</t>
  </si>
  <si>
    <t>27221</t>
  </si>
  <si>
    <t>柏原市</t>
  </si>
  <si>
    <t>27222</t>
  </si>
  <si>
    <t>羽曳野市</t>
  </si>
  <si>
    <t>27223</t>
  </si>
  <si>
    <t>門真市</t>
  </si>
  <si>
    <t>27224</t>
  </si>
  <si>
    <t>摂津市</t>
  </si>
  <si>
    <t>27225</t>
  </si>
  <si>
    <t>高石市</t>
  </si>
  <si>
    <t>27226</t>
  </si>
  <si>
    <t>藤井寺市</t>
  </si>
  <si>
    <t>27227</t>
  </si>
  <si>
    <t>東大阪市</t>
  </si>
  <si>
    <t>27228</t>
  </si>
  <si>
    <t>泉南市</t>
  </si>
  <si>
    <t>27229</t>
  </si>
  <si>
    <t>四條畷市</t>
  </si>
  <si>
    <t>27230</t>
  </si>
  <si>
    <t>交野市</t>
  </si>
  <si>
    <t>27231</t>
  </si>
  <si>
    <t>大阪狭山市</t>
  </si>
  <si>
    <t>27232</t>
  </si>
  <si>
    <t>阪南市</t>
  </si>
  <si>
    <t>27301</t>
  </si>
  <si>
    <t>島本町</t>
  </si>
  <si>
    <t>27321</t>
  </si>
  <si>
    <t>豊能町</t>
  </si>
  <si>
    <t>27322</t>
  </si>
  <si>
    <t>能勢町</t>
  </si>
  <si>
    <t>27341</t>
  </si>
  <si>
    <t>忠岡町</t>
  </si>
  <si>
    <t>27361</t>
  </si>
  <si>
    <t>熊取町</t>
  </si>
  <si>
    <t>27362</t>
  </si>
  <si>
    <t>田尻町</t>
  </si>
  <si>
    <t>27366</t>
  </si>
  <si>
    <t>岬町</t>
  </si>
  <si>
    <t>27381</t>
  </si>
  <si>
    <t>太子町</t>
  </si>
  <si>
    <t>27382</t>
  </si>
  <si>
    <t>河南町</t>
  </si>
  <si>
    <t>27383</t>
  </si>
  <si>
    <t>千早赤阪村</t>
  </si>
  <si>
    <t>28000</t>
  </si>
  <si>
    <t>▼▼兵庫県</t>
    <rPh sb="2" eb="5">
      <t>ヒョウゴケン</t>
    </rPh>
    <phoneticPr fontId="148"/>
  </si>
  <si>
    <t>28100</t>
  </si>
  <si>
    <t>神戸市</t>
  </si>
  <si>
    <t>28101</t>
  </si>
  <si>
    <t>神戸市東灘区</t>
  </si>
  <si>
    <t>28102</t>
  </si>
  <si>
    <t>神戸市灘区</t>
  </si>
  <si>
    <t>28105</t>
  </si>
  <si>
    <t>神戸市兵庫区</t>
  </si>
  <si>
    <t>28106</t>
  </si>
  <si>
    <t>神戸市長田区</t>
  </si>
  <si>
    <t>28107</t>
  </si>
  <si>
    <t>神戸市須磨区</t>
  </si>
  <si>
    <t>28108</t>
  </si>
  <si>
    <t>神戸市垂水区</t>
  </si>
  <si>
    <t>28109</t>
  </si>
  <si>
    <t>神戸市北区</t>
  </si>
  <si>
    <t>28110</t>
  </si>
  <si>
    <t>神戸市中央区</t>
  </si>
  <si>
    <t>28111</t>
  </si>
  <si>
    <t>神戸市西区</t>
  </si>
  <si>
    <t>28201</t>
  </si>
  <si>
    <t>姫路市</t>
  </si>
  <si>
    <t>28202</t>
  </si>
  <si>
    <t>尼崎市</t>
  </si>
  <si>
    <t>28203</t>
  </si>
  <si>
    <t>明石市</t>
  </si>
  <si>
    <t>28204</t>
  </si>
  <si>
    <t>西宮市</t>
  </si>
  <si>
    <t>28205</t>
  </si>
  <si>
    <t>洲本市</t>
  </si>
  <si>
    <t>28206</t>
  </si>
  <si>
    <t>芦屋市</t>
  </si>
  <si>
    <t>28207</t>
  </si>
  <si>
    <t>伊丹市</t>
  </si>
  <si>
    <t>28208</t>
  </si>
  <si>
    <t>相生市</t>
  </si>
  <si>
    <t>28209</t>
  </si>
  <si>
    <t>豊岡市</t>
  </si>
  <si>
    <t>28210</t>
  </si>
  <si>
    <t>加古川市</t>
  </si>
  <si>
    <t>28212</t>
  </si>
  <si>
    <t>赤穂市</t>
  </si>
  <si>
    <t>28213</t>
  </si>
  <si>
    <t>西脇市</t>
  </si>
  <si>
    <t>28214</t>
  </si>
  <si>
    <t>宝塚市</t>
  </si>
  <si>
    <t>28215</t>
  </si>
  <si>
    <t>三木市</t>
  </si>
  <si>
    <t>28216</t>
  </si>
  <si>
    <t>高砂市</t>
  </si>
  <si>
    <t>28217</t>
  </si>
  <si>
    <t>川西市</t>
  </si>
  <si>
    <t>28218</t>
  </si>
  <si>
    <t>小野市</t>
  </si>
  <si>
    <t>28219</t>
  </si>
  <si>
    <t>三田市</t>
  </si>
  <si>
    <t>28220</t>
  </si>
  <si>
    <t>加西市</t>
  </si>
  <si>
    <t>28221</t>
  </si>
  <si>
    <t>丹波篠山市</t>
    <rPh sb="0" eb="2">
      <t>タンバ</t>
    </rPh>
    <rPh sb="2" eb="5">
      <t>ササヤマシ</t>
    </rPh>
    <phoneticPr fontId="5"/>
  </si>
  <si>
    <t>28222</t>
  </si>
  <si>
    <t>養父市</t>
  </si>
  <si>
    <t>28223</t>
  </si>
  <si>
    <t>丹波市</t>
  </si>
  <si>
    <t>28224</t>
  </si>
  <si>
    <t>南あわじ市</t>
  </si>
  <si>
    <t>28225</t>
  </si>
  <si>
    <t>朝来市</t>
  </si>
  <si>
    <t>28226</t>
  </si>
  <si>
    <t>淡路市</t>
  </si>
  <si>
    <t>28227</t>
  </si>
  <si>
    <t>宍粟市</t>
  </si>
  <si>
    <t>28228</t>
  </si>
  <si>
    <t>加東市</t>
  </si>
  <si>
    <t>28229</t>
  </si>
  <si>
    <t>たつの市</t>
  </si>
  <si>
    <t>28301</t>
  </si>
  <si>
    <t>猪名川町</t>
  </si>
  <si>
    <t>28365</t>
  </si>
  <si>
    <t>多可町</t>
  </si>
  <si>
    <t>28381</t>
  </si>
  <si>
    <t>稲美町</t>
  </si>
  <si>
    <t>28382</t>
  </si>
  <si>
    <t>播磨町</t>
  </si>
  <si>
    <t>28442</t>
  </si>
  <si>
    <t>市川町</t>
  </si>
  <si>
    <t>28443</t>
  </si>
  <si>
    <t>福崎町</t>
  </si>
  <si>
    <t>28446</t>
  </si>
  <si>
    <t>神河町</t>
  </si>
  <si>
    <t>28464</t>
  </si>
  <si>
    <t>28481</t>
  </si>
  <si>
    <t>上郡町</t>
  </si>
  <si>
    <t>28501</t>
  </si>
  <si>
    <t>佐用町</t>
  </si>
  <si>
    <t>28585</t>
  </si>
  <si>
    <t>香美町</t>
  </si>
  <si>
    <t>28586</t>
  </si>
  <si>
    <t>新温泉町</t>
  </si>
  <si>
    <t>29000</t>
  </si>
  <si>
    <t>▼▼奈良県</t>
    <rPh sb="2" eb="5">
      <t>ナラケン</t>
    </rPh>
    <phoneticPr fontId="148"/>
  </si>
  <si>
    <t>29201</t>
  </si>
  <si>
    <t>奈良市</t>
  </si>
  <si>
    <t>29202</t>
  </si>
  <si>
    <t>大和高田市</t>
  </si>
  <si>
    <t>29203</t>
  </si>
  <si>
    <t>大和郡山市</t>
  </si>
  <si>
    <t>29204</t>
  </si>
  <si>
    <t>天理市</t>
  </si>
  <si>
    <t>29205</t>
  </si>
  <si>
    <t>橿原市</t>
  </si>
  <si>
    <t>29206</t>
  </si>
  <si>
    <t>桜井市</t>
  </si>
  <si>
    <t>29207</t>
  </si>
  <si>
    <t>五條市</t>
  </si>
  <si>
    <t>29208</t>
  </si>
  <si>
    <t>御所市</t>
  </si>
  <si>
    <t>29209</t>
  </si>
  <si>
    <t>生駒市</t>
  </si>
  <si>
    <t>29210</t>
  </si>
  <si>
    <t>香芝市</t>
  </si>
  <si>
    <t>29211</t>
  </si>
  <si>
    <t>葛城市</t>
  </si>
  <si>
    <t>29212</t>
  </si>
  <si>
    <t>宇陀市</t>
  </si>
  <si>
    <t>29322</t>
  </si>
  <si>
    <t>山添村</t>
  </si>
  <si>
    <t>29342</t>
  </si>
  <si>
    <t>平群町</t>
  </si>
  <si>
    <t>29343</t>
  </si>
  <si>
    <t>三郷町</t>
  </si>
  <si>
    <t>29344</t>
  </si>
  <si>
    <t>斑鳩町</t>
  </si>
  <si>
    <t>29345</t>
  </si>
  <si>
    <t>安堵町</t>
  </si>
  <si>
    <t>29361</t>
  </si>
  <si>
    <t>29362</t>
  </si>
  <si>
    <t>三宅町</t>
  </si>
  <si>
    <t>29363</t>
  </si>
  <si>
    <t>田原本町</t>
  </si>
  <si>
    <t>29385</t>
  </si>
  <si>
    <t>曽爾村</t>
  </si>
  <si>
    <t>29386</t>
  </si>
  <si>
    <t>御杖村</t>
  </si>
  <si>
    <t>29401</t>
  </si>
  <si>
    <t>高取町</t>
  </si>
  <si>
    <t>29402</t>
  </si>
  <si>
    <t>明日香村</t>
  </si>
  <si>
    <t>29424</t>
  </si>
  <si>
    <t>上牧町</t>
  </si>
  <si>
    <t>29425</t>
  </si>
  <si>
    <t>王寺町</t>
  </si>
  <si>
    <t>29426</t>
  </si>
  <si>
    <t>広陵町</t>
  </si>
  <si>
    <t>29427</t>
  </si>
  <si>
    <t>河合町</t>
  </si>
  <si>
    <t>29441</t>
  </si>
  <si>
    <t>吉野町</t>
  </si>
  <si>
    <t>29442</t>
  </si>
  <si>
    <t>大淀町</t>
  </si>
  <si>
    <t>29443</t>
  </si>
  <si>
    <t>下市町</t>
  </si>
  <si>
    <t>29444</t>
  </si>
  <si>
    <t>黒滝村</t>
  </si>
  <si>
    <t>29446</t>
  </si>
  <si>
    <t>天川村</t>
  </si>
  <si>
    <t>29447</t>
  </si>
  <si>
    <t>野迫川村</t>
  </si>
  <si>
    <t>29449</t>
  </si>
  <si>
    <t>十津川村</t>
  </si>
  <si>
    <t>29450</t>
  </si>
  <si>
    <t>下北山村</t>
  </si>
  <si>
    <t>29451</t>
  </si>
  <si>
    <t>上北山村</t>
  </si>
  <si>
    <t>29452</t>
  </si>
  <si>
    <t>29453</t>
  </si>
  <si>
    <t>東吉野村</t>
  </si>
  <si>
    <t>30000</t>
  </si>
  <si>
    <t>▼▼和歌山県</t>
    <rPh sb="2" eb="6">
      <t>ワカヤマケン</t>
    </rPh>
    <phoneticPr fontId="148"/>
  </si>
  <si>
    <t>30201</t>
  </si>
  <si>
    <t>和歌山市</t>
  </si>
  <si>
    <t>30202</t>
  </si>
  <si>
    <t>海南市</t>
  </si>
  <si>
    <t>30203</t>
  </si>
  <si>
    <t>橋本市</t>
  </si>
  <si>
    <t>30204</t>
  </si>
  <si>
    <t>有田市</t>
  </si>
  <si>
    <t>30205</t>
  </si>
  <si>
    <t>御坊市</t>
  </si>
  <si>
    <t>30206</t>
  </si>
  <si>
    <t>田辺市</t>
  </si>
  <si>
    <t>30207</t>
  </si>
  <si>
    <t>新宮市</t>
  </si>
  <si>
    <t>30208</t>
  </si>
  <si>
    <t>紀の川市</t>
  </si>
  <si>
    <t>30209</t>
  </si>
  <si>
    <t>岩出市</t>
  </si>
  <si>
    <t>30304</t>
  </si>
  <si>
    <t>紀美野町</t>
  </si>
  <si>
    <t>30341</t>
  </si>
  <si>
    <t>かつらぎ町</t>
  </si>
  <si>
    <t>30343</t>
  </si>
  <si>
    <t>九度山町</t>
  </si>
  <si>
    <t>30344</t>
  </si>
  <si>
    <t>高野町</t>
  </si>
  <si>
    <t>30361</t>
  </si>
  <si>
    <t>湯浅町</t>
  </si>
  <si>
    <t>30362</t>
  </si>
  <si>
    <t>広川町</t>
  </si>
  <si>
    <t>30366</t>
  </si>
  <si>
    <t>有田川町</t>
  </si>
  <si>
    <t>30381</t>
  </si>
  <si>
    <t>30382</t>
  </si>
  <si>
    <t>30383</t>
  </si>
  <si>
    <t>由良町</t>
  </si>
  <si>
    <t>30390</t>
  </si>
  <si>
    <t>印南町</t>
  </si>
  <si>
    <t>30391</t>
  </si>
  <si>
    <t>みなべ町</t>
  </si>
  <si>
    <t>30392</t>
  </si>
  <si>
    <t>日高川町</t>
  </si>
  <si>
    <t>30401</t>
  </si>
  <si>
    <t>白浜町</t>
  </si>
  <si>
    <t>30404</t>
  </si>
  <si>
    <t>上富田町</t>
  </si>
  <si>
    <t>30406</t>
  </si>
  <si>
    <t>すさみ町</t>
  </si>
  <si>
    <t>30421</t>
  </si>
  <si>
    <t>那智勝浦町</t>
  </si>
  <si>
    <t>30422</t>
  </si>
  <si>
    <t>太地町</t>
  </si>
  <si>
    <t>30424</t>
  </si>
  <si>
    <t>古座川町</t>
  </si>
  <si>
    <t>30427</t>
  </si>
  <si>
    <t>北山村</t>
  </si>
  <si>
    <t>30428</t>
  </si>
  <si>
    <t>串本町</t>
  </si>
  <si>
    <t>31000</t>
  </si>
  <si>
    <t>▼▼鳥取県</t>
    <rPh sb="2" eb="5">
      <t>トットリケン</t>
    </rPh>
    <phoneticPr fontId="148"/>
  </si>
  <si>
    <t>31201</t>
  </si>
  <si>
    <t>鳥取市</t>
  </si>
  <si>
    <t>31202</t>
  </si>
  <si>
    <t>米子市</t>
  </si>
  <si>
    <t>31203</t>
  </si>
  <si>
    <t>倉吉市</t>
  </si>
  <si>
    <t>31204</t>
  </si>
  <si>
    <t>境港市</t>
  </si>
  <si>
    <t>31302</t>
  </si>
  <si>
    <t>岩美町</t>
  </si>
  <si>
    <t>31325</t>
  </si>
  <si>
    <t>若桜町</t>
  </si>
  <si>
    <t>31328</t>
  </si>
  <si>
    <t>智頭町</t>
  </si>
  <si>
    <t>31329</t>
  </si>
  <si>
    <t>八頭町</t>
  </si>
  <si>
    <t>31364</t>
  </si>
  <si>
    <t>三朝町</t>
  </si>
  <si>
    <t>31370</t>
  </si>
  <si>
    <t>湯梨浜町</t>
  </si>
  <si>
    <t>31371</t>
  </si>
  <si>
    <t>琴浦町</t>
  </si>
  <si>
    <t>31372</t>
  </si>
  <si>
    <t>北栄町</t>
  </si>
  <si>
    <t>31384</t>
  </si>
  <si>
    <t>日吉津村</t>
  </si>
  <si>
    <t>31386</t>
  </si>
  <si>
    <t>大山町</t>
  </si>
  <si>
    <t>31389</t>
  </si>
  <si>
    <t>31390</t>
  </si>
  <si>
    <t>伯耆町</t>
  </si>
  <si>
    <t>31401</t>
  </si>
  <si>
    <t>日南町</t>
  </si>
  <si>
    <t>31402</t>
  </si>
  <si>
    <t>31403</t>
  </si>
  <si>
    <t>江府町</t>
  </si>
  <si>
    <t>32000</t>
  </si>
  <si>
    <t>▼▼島根県</t>
    <rPh sb="2" eb="5">
      <t>シマネケン</t>
    </rPh>
    <phoneticPr fontId="148"/>
  </si>
  <si>
    <t>32201</t>
  </si>
  <si>
    <t>松江市</t>
  </si>
  <si>
    <t>32202</t>
  </si>
  <si>
    <t>浜田市</t>
  </si>
  <si>
    <t>32203</t>
  </si>
  <si>
    <t>出雲市</t>
  </si>
  <si>
    <t>32204</t>
  </si>
  <si>
    <t>益田市</t>
  </si>
  <si>
    <t>32205</t>
  </si>
  <si>
    <t>大田市</t>
  </si>
  <si>
    <t>32206</t>
  </si>
  <si>
    <t>安来市</t>
  </si>
  <si>
    <t>32207</t>
  </si>
  <si>
    <t>江津市</t>
  </si>
  <si>
    <t>32209</t>
  </si>
  <si>
    <t>雲南市</t>
  </si>
  <si>
    <t>32343</t>
  </si>
  <si>
    <t>奥出雲町</t>
  </si>
  <si>
    <t>32386</t>
  </si>
  <si>
    <t>飯南町</t>
  </si>
  <si>
    <t>32441</t>
  </si>
  <si>
    <t>川本町</t>
  </si>
  <si>
    <t>32448</t>
  </si>
  <si>
    <t>32449</t>
  </si>
  <si>
    <t>邑南町</t>
  </si>
  <si>
    <t>32501</t>
  </si>
  <si>
    <t>津和野町</t>
  </si>
  <si>
    <t>32505</t>
  </si>
  <si>
    <t>吉賀町</t>
  </si>
  <si>
    <t>32525</t>
  </si>
  <si>
    <t>海士町</t>
  </si>
  <si>
    <t>32526</t>
  </si>
  <si>
    <t>西ノ島町</t>
  </si>
  <si>
    <t>32527</t>
  </si>
  <si>
    <t>知夫村</t>
  </si>
  <si>
    <t>32528</t>
  </si>
  <si>
    <t>隠岐の島町</t>
  </si>
  <si>
    <t>33000</t>
  </si>
  <si>
    <t>▼▼岡山県</t>
    <rPh sb="2" eb="5">
      <t>オカヤマケン</t>
    </rPh>
    <phoneticPr fontId="148"/>
  </si>
  <si>
    <t>33100</t>
  </si>
  <si>
    <t>岡山市</t>
  </si>
  <si>
    <t>33101</t>
  </si>
  <si>
    <t>岡山市北区</t>
  </si>
  <si>
    <t>33102</t>
  </si>
  <si>
    <t>岡山市中区</t>
  </si>
  <si>
    <t>33103</t>
  </si>
  <si>
    <t>岡山市東区</t>
  </si>
  <si>
    <t>33104</t>
  </si>
  <si>
    <t>岡山市南区</t>
  </si>
  <si>
    <t>33202</t>
  </si>
  <si>
    <t>倉敷市</t>
  </si>
  <si>
    <t>33203</t>
  </si>
  <si>
    <t>津山市</t>
  </si>
  <si>
    <t>33204</t>
  </si>
  <si>
    <t>玉野市</t>
  </si>
  <si>
    <t>33205</t>
  </si>
  <si>
    <t>笠岡市</t>
  </si>
  <si>
    <t>33207</t>
  </si>
  <si>
    <t>井原市</t>
  </si>
  <si>
    <t>33208</t>
  </si>
  <si>
    <t>総社市</t>
  </si>
  <si>
    <t>33209</t>
  </si>
  <si>
    <t>高梁市</t>
  </si>
  <si>
    <t>33210</t>
  </si>
  <si>
    <t>新見市</t>
  </si>
  <si>
    <t>33211</t>
  </si>
  <si>
    <t>備前市</t>
  </si>
  <si>
    <t>33212</t>
  </si>
  <si>
    <t>瀬戸内市</t>
  </si>
  <si>
    <t>33213</t>
  </si>
  <si>
    <t>赤磐市</t>
  </si>
  <si>
    <t>33214</t>
  </si>
  <si>
    <t>真庭市</t>
  </si>
  <si>
    <t>33215</t>
  </si>
  <si>
    <t>美作市</t>
  </si>
  <si>
    <t>33216</t>
  </si>
  <si>
    <t>浅口市</t>
  </si>
  <si>
    <t>33346</t>
  </si>
  <si>
    <t>和気町</t>
  </si>
  <si>
    <t>33423</t>
  </si>
  <si>
    <t>早島町</t>
  </si>
  <si>
    <t>33445</t>
  </si>
  <si>
    <t>里庄町</t>
  </si>
  <si>
    <t>33461</t>
  </si>
  <si>
    <t>矢掛町</t>
  </si>
  <si>
    <t>33586</t>
  </si>
  <si>
    <t>新庄村</t>
  </si>
  <si>
    <t>33606</t>
  </si>
  <si>
    <t>鏡野町</t>
  </si>
  <si>
    <t>33622</t>
  </si>
  <si>
    <t>勝央町</t>
  </si>
  <si>
    <t>33623</t>
  </si>
  <si>
    <t>奈義町</t>
  </si>
  <si>
    <t>33643</t>
  </si>
  <si>
    <t>西粟倉村</t>
  </si>
  <si>
    <t>33663</t>
  </si>
  <si>
    <t>久米南町</t>
  </si>
  <si>
    <t>33666</t>
  </si>
  <si>
    <t>美咲町</t>
  </si>
  <si>
    <t>33681</t>
  </si>
  <si>
    <t>吉備中央町</t>
  </si>
  <si>
    <t>34000</t>
  </si>
  <si>
    <t>▼▼広島県</t>
    <rPh sb="2" eb="5">
      <t>ヒロシマケン</t>
    </rPh>
    <phoneticPr fontId="148"/>
  </si>
  <si>
    <t>34100</t>
  </si>
  <si>
    <t>広島市</t>
  </si>
  <si>
    <t>34101</t>
  </si>
  <si>
    <t>広島市中区</t>
  </si>
  <si>
    <t>34102</t>
  </si>
  <si>
    <t>広島市東区</t>
  </si>
  <si>
    <t>34103</t>
  </si>
  <si>
    <t>広島市南区</t>
  </si>
  <si>
    <t>34104</t>
  </si>
  <si>
    <t>広島市西区</t>
  </si>
  <si>
    <t>34105</t>
  </si>
  <si>
    <t>広島市安佐南区</t>
  </si>
  <si>
    <t>34106</t>
  </si>
  <si>
    <t>広島市安佐北区</t>
  </si>
  <si>
    <t>34107</t>
  </si>
  <si>
    <t>広島市安芸区</t>
  </si>
  <si>
    <t>34108</t>
  </si>
  <si>
    <t>広島市佐伯区</t>
  </si>
  <si>
    <t>34202</t>
  </si>
  <si>
    <t>呉市</t>
  </si>
  <si>
    <t>34203</t>
  </si>
  <si>
    <t>竹原市</t>
  </si>
  <si>
    <t>34204</t>
  </si>
  <si>
    <t>三原市</t>
  </si>
  <si>
    <t>34205</t>
  </si>
  <si>
    <t>尾道市</t>
  </si>
  <si>
    <t>34207</t>
  </si>
  <si>
    <t>福山市</t>
  </si>
  <si>
    <t>34208</t>
  </si>
  <si>
    <t>34209</t>
  </si>
  <si>
    <t>三次市</t>
  </si>
  <si>
    <t>34210</t>
  </si>
  <si>
    <t>庄原市</t>
  </si>
  <si>
    <t>34211</t>
  </si>
  <si>
    <t>大竹市</t>
  </si>
  <si>
    <t>34212</t>
  </si>
  <si>
    <t>東広島市</t>
  </si>
  <si>
    <t>34213</t>
  </si>
  <si>
    <t>廿日市市</t>
  </si>
  <si>
    <t>34214</t>
  </si>
  <si>
    <t>安芸高田市</t>
  </si>
  <si>
    <t>34215</t>
  </si>
  <si>
    <t>江田島市</t>
  </si>
  <si>
    <t>34302</t>
  </si>
  <si>
    <t>府中町</t>
  </si>
  <si>
    <t>34304</t>
  </si>
  <si>
    <t>海田町</t>
  </si>
  <si>
    <t>34307</t>
  </si>
  <si>
    <t>熊野町</t>
  </si>
  <si>
    <t>34309</t>
  </si>
  <si>
    <t>坂町</t>
  </si>
  <si>
    <t>34368</t>
  </si>
  <si>
    <t>安芸太田町</t>
  </si>
  <si>
    <t>34369</t>
  </si>
  <si>
    <t>北広島町</t>
  </si>
  <si>
    <t>34431</t>
  </si>
  <si>
    <t>大崎上島町</t>
  </si>
  <si>
    <t>34462</t>
  </si>
  <si>
    <t>世羅町</t>
  </si>
  <si>
    <t>34545</t>
  </si>
  <si>
    <t>神石高原町</t>
  </si>
  <si>
    <t>35000</t>
  </si>
  <si>
    <t>▼▼山口県</t>
    <rPh sb="2" eb="5">
      <t>ヤマグチケン</t>
    </rPh>
    <phoneticPr fontId="148"/>
  </si>
  <si>
    <t>35201</t>
  </si>
  <si>
    <t>下関市</t>
  </si>
  <si>
    <t>35202</t>
  </si>
  <si>
    <t>宇部市</t>
  </si>
  <si>
    <t>35203</t>
  </si>
  <si>
    <t>山口市</t>
  </si>
  <si>
    <t>35204</t>
  </si>
  <si>
    <t>萩市</t>
  </si>
  <si>
    <t>35206</t>
  </si>
  <si>
    <t>防府市</t>
  </si>
  <si>
    <t>35207</t>
  </si>
  <si>
    <t>下松市</t>
  </si>
  <si>
    <t>35208</t>
  </si>
  <si>
    <t>岩国市</t>
  </si>
  <si>
    <t>35210</t>
  </si>
  <si>
    <t>光市</t>
  </si>
  <si>
    <t>35211</t>
  </si>
  <si>
    <t>長門市</t>
  </si>
  <si>
    <t>35212</t>
  </si>
  <si>
    <t>柳井市</t>
  </si>
  <si>
    <t>35213</t>
  </si>
  <si>
    <t>美祢市</t>
  </si>
  <si>
    <t>35215</t>
  </si>
  <si>
    <t>周南市</t>
  </si>
  <si>
    <t>35216</t>
  </si>
  <si>
    <t>山陽小野田市</t>
  </si>
  <si>
    <t>35305</t>
  </si>
  <si>
    <t>周防大島町</t>
  </si>
  <si>
    <t>35321</t>
  </si>
  <si>
    <t>和木町</t>
  </si>
  <si>
    <t>35341</t>
  </si>
  <si>
    <t>上関町</t>
  </si>
  <si>
    <t>35343</t>
  </si>
  <si>
    <t>田布施町</t>
  </si>
  <si>
    <t>35344</t>
  </si>
  <si>
    <t>平生町</t>
  </si>
  <si>
    <t>35502</t>
  </si>
  <si>
    <t>阿武町</t>
  </si>
  <si>
    <t>36000</t>
  </si>
  <si>
    <t>▼▼徳島県</t>
    <rPh sb="2" eb="5">
      <t>トクシマケン</t>
    </rPh>
    <phoneticPr fontId="148"/>
  </si>
  <si>
    <t>36201</t>
  </si>
  <si>
    <t>徳島市</t>
  </si>
  <si>
    <t>36202</t>
  </si>
  <si>
    <t>鳴門市</t>
  </si>
  <si>
    <t>36203</t>
  </si>
  <si>
    <t>小松島市</t>
  </si>
  <si>
    <t>36204</t>
  </si>
  <si>
    <t>阿南市</t>
  </si>
  <si>
    <t>36205</t>
  </si>
  <si>
    <t>吉野川市</t>
  </si>
  <si>
    <t>36206</t>
  </si>
  <si>
    <t>阿波市</t>
  </si>
  <si>
    <t>36207</t>
  </si>
  <si>
    <t>美馬市</t>
  </si>
  <si>
    <t>36208</t>
  </si>
  <si>
    <t>三好市</t>
  </si>
  <si>
    <t>36301</t>
  </si>
  <si>
    <t>勝浦町</t>
  </si>
  <si>
    <t>36302</t>
  </si>
  <si>
    <t>上勝町</t>
  </si>
  <si>
    <t>36321</t>
  </si>
  <si>
    <t>佐那河内村</t>
  </si>
  <si>
    <t>36341</t>
  </si>
  <si>
    <t>石井町</t>
  </si>
  <si>
    <t>36342</t>
  </si>
  <si>
    <t>神山町</t>
  </si>
  <si>
    <t>36368</t>
  </si>
  <si>
    <t>那賀町</t>
  </si>
  <si>
    <t>36383</t>
  </si>
  <si>
    <t>牟岐町</t>
  </si>
  <si>
    <t>36387</t>
  </si>
  <si>
    <t>美波町</t>
  </si>
  <si>
    <t>36388</t>
  </si>
  <si>
    <t>海陽町</t>
  </si>
  <si>
    <t>36401</t>
  </si>
  <si>
    <t>松茂町</t>
  </si>
  <si>
    <t>36402</t>
  </si>
  <si>
    <t>北島町</t>
  </si>
  <si>
    <t>36403</t>
  </si>
  <si>
    <t>藍住町</t>
  </si>
  <si>
    <t>36404</t>
  </si>
  <si>
    <t>板野町</t>
  </si>
  <si>
    <t>36405</t>
  </si>
  <si>
    <t>上板町</t>
  </si>
  <si>
    <t>36468</t>
  </si>
  <si>
    <t>つるぎ町</t>
  </si>
  <si>
    <t>36489</t>
  </si>
  <si>
    <t>東みよし町</t>
  </si>
  <si>
    <t>37000</t>
  </si>
  <si>
    <t>▼▼香川県</t>
    <rPh sb="2" eb="5">
      <t>カガワケン</t>
    </rPh>
    <phoneticPr fontId="148"/>
  </si>
  <si>
    <t>37201</t>
  </si>
  <si>
    <t>高松市</t>
  </si>
  <si>
    <t>37202</t>
  </si>
  <si>
    <t>丸亀市</t>
  </si>
  <si>
    <t>37203</t>
  </si>
  <si>
    <t>坂出市</t>
  </si>
  <si>
    <t>37204</t>
  </si>
  <si>
    <t>善通寺市</t>
  </si>
  <si>
    <t>37205</t>
  </si>
  <si>
    <t>観音寺市</t>
  </si>
  <si>
    <t>37206</t>
  </si>
  <si>
    <t>さぬき市</t>
  </si>
  <si>
    <t>37207</t>
  </si>
  <si>
    <t>東かがわ市</t>
  </si>
  <si>
    <t>37208</t>
  </si>
  <si>
    <t>三豊市</t>
  </si>
  <si>
    <t>37322</t>
  </si>
  <si>
    <t>土庄町</t>
  </si>
  <si>
    <t>37324</t>
  </si>
  <si>
    <t>小豆島町</t>
  </si>
  <si>
    <t>37341</t>
  </si>
  <si>
    <t>三木町</t>
  </si>
  <si>
    <t>37364</t>
  </si>
  <si>
    <t>直島町</t>
  </si>
  <si>
    <t>37386</t>
  </si>
  <si>
    <t>宇多津町</t>
  </si>
  <si>
    <t>37387</t>
  </si>
  <si>
    <t>綾川町</t>
  </si>
  <si>
    <t>37403</t>
  </si>
  <si>
    <t>琴平町</t>
  </si>
  <si>
    <t>37404</t>
  </si>
  <si>
    <t>多度津町</t>
  </si>
  <si>
    <t>37406</t>
  </si>
  <si>
    <t>まんのう町</t>
  </si>
  <si>
    <t>38000</t>
  </si>
  <si>
    <t>▼▼愛媛県</t>
    <rPh sb="2" eb="5">
      <t>エヒメケン</t>
    </rPh>
    <phoneticPr fontId="148"/>
  </si>
  <si>
    <t>38201</t>
  </si>
  <si>
    <t>松山市</t>
  </si>
  <si>
    <t>38202</t>
  </si>
  <si>
    <t>今治市</t>
  </si>
  <si>
    <t>38203</t>
  </si>
  <si>
    <t>宇和島市</t>
  </si>
  <si>
    <t>38204</t>
  </si>
  <si>
    <t>八幡浜市</t>
  </si>
  <si>
    <t>38205</t>
  </si>
  <si>
    <t>新居浜市</t>
  </si>
  <si>
    <t>38206</t>
  </si>
  <si>
    <t>西条市</t>
  </si>
  <si>
    <t>38207</t>
  </si>
  <si>
    <t>大洲市</t>
  </si>
  <si>
    <t>38210</t>
  </si>
  <si>
    <t>伊予市</t>
  </si>
  <si>
    <t>38213</t>
  </si>
  <si>
    <t>四国中央市</t>
  </si>
  <si>
    <t>38214</t>
  </si>
  <si>
    <t>西予市</t>
  </si>
  <si>
    <t>38215</t>
  </si>
  <si>
    <t>東温市</t>
  </si>
  <si>
    <t>38356</t>
  </si>
  <si>
    <t>上島町</t>
  </si>
  <si>
    <t>38386</t>
  </si>
  <si>
    <t>久万高原町</t>
  </si>
  <si>
    <t>38401</t>
  </si>
  <si>
    <t>38402</t>
  </si>
  <si>
    <t>砥部町</t>
  </si>
  <si>
    <t>38422</t>
  </si>
  <si>
    <t>内子町</t>
  </si>
  <si>
    <t>38442</t>
  </si>
  <si>
    <t>伊方町</t>
  </si>
  <si>
    <t>38484</t>
  </si>
  <si>
    <t>松野町</t>
  </si>
  <si>
    <t>38488</t>
  </si>
  <si>
    <t>鬼北町</t>
  </si>
  <si>
    <t>38506</t>
  </si>
  <si>
    <t>愛南町</t>
  </si>
  <si>
    <t>39000</t>
  </si>
  <si>
    <t>▼▼高知県</t>
    <rPh sb="2" eb="5">
      <t>コウチケン</t>
    </rPh>
    <phoneticPr fontId="148"/>
  </si>
  <si>
    <t>39201</t>
  </si>
  <si>
    <t>高知市</t>
  </si>
  <si>
    <t>39202</t>
  </si>
  <si>
    <t>室戸市</t>
  </si>
  <si>
    <t>39203</t>
  </si>
  <si>
    <t>安芸市</t>
  </si>
  <si>
    <t>39204</t>
  </si>
  <si>
    <t>南国市</t>
  </si>
  <si>
    <t>39205</t>
  </si>
  <si>
    <t>土佐市</t>
  </si>
  <si>
    <t>39206</t>
  </si>
  <si>
    <t>須崎市</t>
  </si>
  <si>
    <t>39208</t>
  </si>
  <si>
    <t>宿毛市</t>
  </si>
  <si>
    <t>39209</t>
  </si>
  <si>
    <t>土佐清水市</t>
  </si>
  <si>
    <t>39210</t>
  </si>
  <si>
    <t>四万十市</t>
  </si>
  <si>
    <t>39211</t>
  </si>
  <si>
    <t>香南市</t>
  </si>
  <si>
    <t>39212</t>
  </si>
  <si>
    <t>香美市</t>
  </si>
  <si>
    <t>39301</t>
  </si>
  <si>
    <t>東洋町</t>
  </si>
  <si>
    <t>39302</t>
  </si>
  <si>
    <t>奈半利町</t>
  </si>
  <si>
    <t>39303</t>
  </si>
  <si>
    <t>田野町</t>
  </si>
  <si>
    <t>39304</t>
  </si>
  <si>
    <t>安田町</t>
  </si>
  <si>
    <t>39305</t>
  </si>
  <si>
    <t>北川村</t>
  </si>
  <si>
    <t>39306</t>
  </si>
  <si>
    <t>馬路村</t>
  </si>
  <si>
    <t>39307</t>
  </si>
  <si>
    <t>芸西村</t>
  </si>
  <si>
    <t>39341</t>
  </si>
  <si>
    <t>本山町</t>
  </si>
  <si>
    <t>39344</t>
  </si>
  <si>
    <t>大豊町</t>
  </si>
  <si>
    <t>39363</t>
  </si>
  <si>
    <t>土佐町</t>
  </si>
  <si>
    <t>39364</t>
  </si>
  <si>
    <t>大川村</t>
  </si>
  <si>
    <t>39386</t>
  </si>
  <si>
    <t>いの町</t>
  </si>
  <si>
    <t>39387</t>
  </si>
  <si>
    <t>仁淀川町</t>
  </si>
  <si>
    <t>39401</t>
  </si>
  <si>
    <t>中土佐町</t>
  </si>
  <si>
    <t>39402</t>
  </si>
  <si>
    <t>佐川町</t>
  </si>
  <si>
    <t>39403</t>
  </si>
  <si>
    <t>越知町</t>
  </si>
  <si>
    <t>39405</t>
  </si>
  <si>
    <t>梼原町</t>
  </si>
  <si>
    <t>39410</t>
  </si>
  <si>
    <t>日高村</t>
  </si>
  <si>
    <t>39411</t>
  </si>
  <si>
    <t>津野町</t>
  </si>
  <si>
    <t>39412</t>
  </si>
  <si>
    <t>四万十町</t>
  </si>
  <si>
    <t>39424</t>
  </si>
  <si>
    <t>大月町</t>
  </si>
  <si>
    <t>39427</t>
  </si>
  <si>
    <t>三原村</t>
  </si>
  <si>
    <t>39428</t>
  </si>
  <si>
    <t>黒潮町</t>
  </si>
  <si>
    <t>40000</t>
  </si>
  <si>
    <t>▼▼福岡県</t>
    <rPh sb="2" eb="5">
      <t>フクオカケン</t>
    </rPh>
    <phoneticPr fontId="148"/>
  </si>
  <si>
    <t>40100</t>
  </si>
  <si>
    <t>北九州市</t>
  </si>
  <si>
    <t>40101</t>
  </si>
  <si>
    <t>北九州市門司区</t>
  </si>
  <si>
    <t>40103</t>
  </si>
  <si>
    <t>北九州市若松区</t>
  </si>
  <si>
    <t>40105</t>
  </si>
  <si>
    <t>北九州市戸畑区</t>
  </si>
  <si>
    <t>40106</t>
  </si>
  <si>
    <t>北九州市小倉北区</t>
  </si>
  <si>
    <t>40107</t>
  </si>
  <si>
    <t>北九州市小倉南区</t>
  </si>
  <si>
    <t>40108</t>
  </si>
  <si>
    <t>北九州市八幡東区</t>
  </si>
  <si>
    <t>40109</t>
  </si>
  <si>
    <t>北九州市八幡西区</t>
  </si>
  <si>
    <t>40130</t>
  </si>
  <si>
    <t>福岡市</t>
  </si>
  <si>
    <t>40131</t>
  </si>
  <si>
    <t>福岡市東区</t>
  </si>
  <si>
    <t>40132</t>
  </si>
  <si>
    <t>福岡市博多区</t>
  </si>
  <si>
    <t>40133</t>
  </si>
  <si>
    <t>福岡市中央区</t>
  </si>
  <si>
    <t>40134</t>
  </si>
  <si>
    <t>福岡市南区</t>
  </si>
  <si>
    <t>40135</t>
  </si>
  <si>
    <t>福岡市西区</t>
  </si>
  <si>
    <t>40136</t>
  </si>
  <si>
    <t>福岡市城南区</t>
  </si>
  <si>
    <t>40137</t>
  </si>
  <si>
    <t>福岡市早良区</t>
  </si>
  <si>
    <t>40202</t>
  </si>
  <si>
    <t>大牟田市</t>
  </si>
  <si>
    <t>40203</t>
  </si>
  <si>
    <t>久留米市</t>
  </si>
  <si>
    <t>40204</t>
  </si>
  <si>
    <t>直方市</t>
  </si>
  <si>
    <t>40205</t>
  </si>
  <si>
    <t>飯塚市</t>
  </si>
  <si>
    <t>40206</t>
  </si>
  <si>
    <t>田川市</t>
  </si>
  <si>
    <t>40207</t>
  </si>
  <si>
    <t>柳川市</t>
  </si>
  <si>
    <t>40210</t>
  </si>
  <si>
    <t>八女市</t>
  </si>
  <si>
    <t>40211</t>
  </si>
  <si>
    <t>筑後市</t>
  </si>
  <si>
    <t>40212</t>
  </si>
  <si>
    <t>大川市</t>
  </si>
  <si>
    <t>40213</t>
  </si>
  <si>
    <t>行橋市</t>
  </si>
  <si>
    <t>40214</t>
  </si>
  <si>
    <t>豊前市</t>
  </si>
  <si>
    <t>40215</t>
  </si>
  <si>
    <t>中間市</t>
  </si>
  <si>
    <t>40216</t>
  </si>
  <si>
    <t>小郡市</t>
  </si>
  <si>
    <t>40217</t>
  </si>
  <si>
    <t>筑紫野市</t>
  </si>
  <si>
    <t>40218</t>
  </si>
  <si>
    <t>春日市</t>
  </si>
  <si>
    <t>40219</t>
  </si>
  <si>
    <t>大野城市</t>
  </si>
  <si>
    <t>40220</t>
  </si>
  <si>
    <t>宗像市</t>
  </si>
  <si>
    <t>40221</t>
  </si>
  <si>
    <t>太宰府市</t>
  </si>
  <si>
    <t>40223</t>
  </si>
  <si>
    <t>古賀市</t>
  </si>
  <si>
    <t>40224</t>
  </si>
  <si>
    <t>福津市</t>
  </si>
  <si>
    <t>40225</t>
  </si>
  <si>
    <t>うきは市</t>
  </si>
  <si>
    <t>40226</t>
  </si>
  <si>
    <t>宮若市</t>
  </si>
  <si>
    <t>40227</t>
  </si>
  <si>
    <t>嘉麻市</t>
  </si>
  <si>
    <t>40228</t>
  </si>
  <si>
    <t>朝倉市</t>
  </si>
  <si>
    <t>40229</t>
  </si>
  <si>
    <t>みやま市</t>
  </si>
  <si>
    <t>40230</t>
  </si>
  <si>
    <t>糸島市</t>
  </si>
  <si>
    <t>40231</t>
  </si>
  <si>
    <t>那珂川市</t>
    <rPh sb="0" eb="3">
      <t>ナカガワ</t>
    </rPh>
    <rPh sb="3" eb="4">
      <t>シ</t>
    </rPh>
    <phoneticPr fontId="5"/>
  </si>
  <si>
    <t>40341</t>
  </si>
  <si>
    <t>宇美町</t>
  </si>
  <si>
    <t>40342</t>
  </si>
  <si>
    <t>篠栗町</t>
  </si>
  <si>
    <t>40343</t>
  </si>
  <si>
    <t>志免町</t>
  </si>
  <si>
    <t>40344</t>
  </si>
  <si>
    <t>須恵町</t>
  </si>
  <si>
    <t>40345</t>
  </si>
  <si>
    <t>新宮町</t>
  </si>
  <si>
    <t>40348</t>
  </si>
  <si>
    <t>久山町</t>
  </si>
  <si>
    <t>40349</t>
  </si>
  <si>
    <t>粕屋町</t>
  </si>
  <si>
    <t>40381</t>
  </si>
  <si>
    <t>芦屋町</t>
  </si>
  <si>
    <t>40382</t>
  </si>
  <si>
    <t>水巻町</t>
  </si>
  <si>
    <t>40383</t>
  </si>
  <si>
    <t>岡垣町</t>
  </si>
  <si>
    <t>40384</t>
  </si>
  <si>
    <t>遠賀町</t>
  </si>
  <si>
    <t>40401</t>
  </si>
  <si>
    <t>小竹町</t>
  </si>
  <si>
    <t>40402</t>
  </si>
  <si>
    <t>鞍手町</t>
  </si>
  <si>
    <t>40421</t>
  </si>
  <si>
    <t>桂川町</t>
  </si>
  <si>
    <t>40447</t>
  </si>
  <si>
    <t>筑前町</t>
  </si>
  <si>
    <t>40448</t>
  </si>
  <si>
    <t>東峰村</t>
  </si>
  <si>
    <t>40503</t>
  </si>
  <si>
    <t>大刀洗町</t>
  </si>
  <si>
    <t>40522</t>
  </si>
  <si>
    <t>大木町</t>
  </si>
  <si>
    <t>40544</t>
  </si>
  <si>
    <t>40601</t>
  </si>
  <si>
    <t>香春町</t>
  </si>
  <si>
    <t>40602</t>
  </si>
  <si>
    <t>添田町</t>
  </si>
  <si>
    <t>40604</t>
  </si>
  <si>
    <t>糸田町</t>
  </si>
  <si>
    <t>40605</t>
  </si>
  <si>
    <t>40608</t>
  </si>
  <si>
    <t>大任町</t>
  </si>
  <si>
    <t>40609</t>
  </si>
  <si>
    <t>赤村</t>
  </si>
  <si>
    <t>40610</t>
  </si>
  <si>
    <t>福智町</t>
  </si>
  <si>
    <t>40621</t>
  </si>
  <si>
    <t>苅田町</t>
  </si>
  <si>
    <t>40625</t>
  </si>
  <si>
    <t>みやこ町</t>
  </si>
  <si>
    <t>40642</t>
  </si>
  <si>
    <t>吉富町</t>
  </si>
  <si>
    <t>40646</t>
  </si>
  <si>
    <t>上毛町</t>
  </si>
  <si>
    <t>40647</t>
  </si>
  <si>
    <t>築上町</t>
  </si>
  <si>
    <t>41000</t>
  </si>
  <si>
    <t>▼▼佐賀県</t>
    <rPh sb="2" eb="5">
      <t>サガケン</t>
    </rPh>
    <phoneticPr fontId="148"/>
  </si>
  <si>
    <t>41201</t>
  </si>
  <si>
    <t>佐賀市</t>
  </si>
  <si>
    <t>41202</t>
  </si>
  <si>
    <t>唐津市</t>
  </si>
  <si>
    <t>41203</t>
  </si>
  <si>
    <t>鳥栖市</t>
  </si>
  <si>
    <t>41204</t>
  </si>
  <si>
    <t>多久市</t>
  </si>
  <si>
    <t>41205</t>
  </si>
  <si>
    <t>伊万里市</t>
  </si>
  <si>
    <t>41206</t>
  </si>
  <si>
    <t>武雄市</t>
  </si>
  <si>
    <t>41207</t>
  </si>
  <si>
    <t>鹿島市</t>
  </si>
  <si>
    <t>41208</t>
  </si>
  <si>
    <t>小城市</t>
  </si>
  <si>
    <t>41209</t>
  </si>
  <si>
    <t>嬉野市</t>
  </si>
  <si>
    <t>41210</t>
  </si>
  <si>
    <t>神埼市</t>
  </si>
  <si>
    <t>41327</t>
  </si>
  <si>
    <t>吉野ヶ里町</t>
  </si>
  <si>
    <t>41341</t>
  </si>
  <si>
    <t>基山町</t>
  </si>
  <si>
    <t>41345</t>
  </si>
  <si>
    <t>上峰町</t>
  </si>
  <si>
    <t>41346</t>
  </si>
  <si>
    <t>みやき町</t>
  </si>
  <si>
    <t>41387</t>
  </si>
  <si>
    <t>玄海町</t>
  </si>
  <si>
    <t>41401</t>
  </si>
  <si>
    <t>有田町</t>
  </si>
  <si>
    <t>41423</t>
  </si>
  <si>
    <t>大町町</t>
  </si>
  <si>
    <t>41424</t>
  </si>
  <si>
    <t>江北町</t>
  </si>
  <si>
    <t>41425</t>
  </si>
  <si>
    <t>白石町</t>
  </si>
  <si>
    <t>41441</t>
  </si>
  <si>
    <t>太良町</t>
  </si>
  <si>
    <t>42000</t>
  </si>
  <si>
    <t>▼▼長崎県</t>
    <rPh sb="2" eb="5">
      <t>ナガサキケン</t>
    </rPh>
    <phoneticPr fontId="148"/>
  </si>
  <si>
    <t>42201</t>
  </si>
  <si>
    <t>長崎市</t>
  </si>
  <si>
    <t>42202</t>
  </si>
  <si>
    <t>佐世保市</t>
  </si>
  <si>
    <t>42203</t>
  </si>
  <si>
    <t>島原市</t>
  </si>
  <si>
    <t>42204</t>
  </si>
  <si>
    <t>諫早市</t>
  </si>
  <si>
    <t>42205</t>
  </si>
  <si>
    <t>大村市</t>
  </si>
  <si>
    <t>42207</t>
  </si>
  <si>
    <t>平戸市</t>
  </si>
  <si>
    <t>42208</t>
  </si>
  <si>
    <t>松浦市</t>
  </si>
  <si>
    <t>42209</t>
  </si>
  <si>
    <t>対馬市</t>
  </si>
  <si>
    <t>42210</t>
  </si>
  <si>
    <t>壱岐市</t>
  </si>
  <si>
    <t>42211</t>
  </si>
  <si>
    <t>五島市</t>
  </si>
  <si>
    <t>42212</t>
  </si>
  <si>
    <t>西海市</t>
  </si>
  <si>
    <t>42213</t>
  </si>
  <si>
    <t>雲仙市</t>
  </si>
  <si>
    <t>42214</t>
  </si>
  <si>
    <t>南島原市</t>
  </si>
  <si>
    <t>42307</t>
  </si>
  <si>
    <t>長与町</t>
  </si>
  <si>
    <t>42308</t>
  </si>
  <si>
    <t>時津町</t>
  </si>
  <si>
    <t>42321</t>
  </si>
  <si>
    <t>東彼杵町</t>
  </si>
  <si>
    <t>42322</t>
  </si>
  <si>
    <t>川棚町</t>
  </si>
  <si>
    <t>42323</t>
  </si>
  <si>
    <t>波佐見町</t>
  </si>
  <si>
    <t>42383</t>
  </si>
  <si>
    <t>小値賀町</t>
  </si>
  <si>
    <t>42391</t>
  </si>
  <si>
    <t>佐々町</t>
  </si>
  <si>
    <t>42411</t>
  </si>
  <si>
    <t>新上五島町</t>
  </si>
  <si>
    <t>43000</t>
  </si>
  <si>
    <t>▼▼熊本県</t>
    <rPh sb="2" eb="5">
      <t>クマモトケン</t>
    </rPh>
    <phoneticPr fontId="148"/>
  </si>
  <si>
    <t>43100</t>
  </si>
  <si>
    <t>熊本市</t>
  </si>
  <si>
    <t>43101</t>
  </si>
  <si>
    <t>熊本市中央区</t>
    <rPh sb="0" eb="3">
      <t>クマモトシ</t>
    </rPh>
    <rPh sb="3" eb="6">
      <t>チュウオウク</t>
    </rPh>
    <phoneticPr fontId="5"/>
  </si>
  <si>
    <t>43102</t>
  </si>
  <si>
    <t>熊本市東区</t>
    <rPh sb="0" eb="3">
      <t>クマモトシ</t>
    </rPh>
    <rPh sb="3" eb="5">
      <t>ヒガシク</t>
    </rPh>
    <phoneticPr fontId="5"/>
  </si>
  <si>
    <t>43103</t>
  </si>
  <si>
    <t>熊本市西区</t>
    <rPh sb="0" eb="3">
      <t>クマモトシ</t>
    </rPh>
    <rPh sb="3" eb="5">
      <t>ニシク</t>
    </rPh>
    <phoneticPr fontId="5"/>
  </si>
  <si>
    <t>43104</t>
  </si>
  <si>
    <t>熊本市南区</t>
    <rPh sb="0" eb="3">
      <t>クマモトシ</t>
    </rPh>
    <rPh sb="3" eb="5">
      <t>ミナミク</t>
    </rPh>
    <phoneticPr fontId="5"/>
  </si>
  <si>
    <t>43105</t>
  </si>
  <si>
    <t>熊本市北区</t>
    <rPh sb="0" eb="3">
      <t>クマモトシ</t>
    </rPh>
    <rPh sb="3" eb="5">
      <t>キタク</t>
    </rPh>
    <phoneticPr fontId="5"/>
  </si>
  <si>
    <t>43202</t>
  </si>
  <si>
    <t>八代市</t>
  </si>
  <si>
    <t>43203</t>
  </si>
  <si>
    <t>人吉市</t>
  </si>
  <si>
    <t>43204</t>
  </si>
  <si>
    <t>荒尾市</t>
  </si>
  <si>
    <t>43205</t>
  </si>
  <si>
    <t>水俣市</t>
  </si>
  <si>
    <t>43206</t>
  </si>
  <si>
    <t>玉名市</t>
  </si>
  <si>
    <t>43208</t>
  </si>
  <si>
    <t>山鹿市</t>
  </si>
  <si>
    <t>43210</t>
  </si>
  <si>
    <t>菊池市</t>
  </si>
  <si>
    <t>43211</t>
  </si>
  <si>
    <t>宇土市</t>
  </si>
  <si>
    <t>43212</t>
  </si>
  <si>
    <t>上天草市</t>
  </si>
  <si>
    <t>43213</t>
  </si>
  <si>
    <t>宇城市</t>
  </si>
  <si>
    <t>43214</t>
  </si>
  <si>
    <t>阿蘇市</t>
  </si>
  <si>
    <t>43215</t>
  </si>
  <si>
    <t>天草市</t>
  </si>
  <si>
    <t>43216</t>
  </si>
  <si>
    <t>合志市</t>
  </si>
  <si>
    <t>43348</t>
  </si>
  <si>
    <t>43364</t>
  </si>
  <si>
    <t>玉東町</t>
  </si>
  <si>
    <t>43367</t>
  </si>
  <si>
    <t>南関町</t>
  </si>
  <si>
    <t>43368</t>
  </si>
  <si>
    <t>長洲町</t>
  </si>
  <si>
    <t>43369</t>
  </si>
  <si>
    <t>和水町</t>
  </si>
  <si>
    <t>43403</t>
  </si>
  <si>
    <t>大津町</t>
  </si>
  <si>
    <t>43404</t>
  </si>
  <si>
    <t>菊陽町</t>
  </si>
  <si>
    <t>43423</t>
  </si>
  <si>
    <t>南小国町</t>
  </si>
  <si>
    <t>43424</t>
  </si>
  <si>
    <t>43425</t>
  </si>
  <si>
    <t>産山村</t>
  </si>
  <si>
    <t>43428</t>
  </si>
  <si>
    <t>43432</t>
  </si>
  <si>
    <t>西原村</t>
  </si>
  <si>
    <t>43433</t>
  </si>
  <si>
    <t>南阿蘇村</t>
  </si>
  <si>
    <t>43441</t>
  </si>
  <si>
    <t>御船町</t>
  </si>
  <si>
    <t>43442</t>
  </si>
  <si>
    <t>嘉島町</t>
  </si>
  <si>
    <t>43443</t>
  </si>
  <si>
    <t>益城町</t>
  </si>
  <si>
    <t>43444</t>
  </si>
  <si>
    <t>甲佐町</t>
  </si>
  <si>
    <t>43447</t>
  </si>
  <si>
    <t>山都町</t>
  </si>
  <si>
    <t>43468</t>
  </si>
  <si>
    <t>氷川町</t>
  </si>
  <si>
    <t>43482</t>
  </si>
  <si>
    <t>芦北町</t>
  </si>
  <si>
    <t>43484</t>
  </si>
  <si>
    <t>津奈木町</t>
  </si>
  <si>
    <t>43501</t>
  </si>
  <si>
    <t>錦町</t>
  </si>
  <si>
    <t>43505</t>
  </si>
  <si>
    <t>多良木町</t>
  </si>
  <si>
    <t>43506</t>
  </si>
  <si>
    <t>湯前町</t>
  </si>
  <si>
    <t>43507</t>
  </si>
  <si>
    <t>水上村</t>
  </si>
  <si>
    <t>43510</t>
  </si>
  <si>
    <t>相良村</t>
  </si>
  <si>
    <t>43511</t>
  </si>
  <si>
    <t>五木村</t>
  </si>
  <si>
    <t>43512</t>
  </si>
  <si>
    <t>山江村</t>
  </si>
  <si>
    <t>43513</t>
  </si>
  <si>
    <t>球磨村</t>
  </si>
  <si>
    <t>43514</t>
  </si>
  <si>
    <t>あさぎり町</t>
  </si>
  <si>
    <t>43531</t>
  </si>
  <si>
    <t>苓北町</t>
  </si>
  <si>
    <t>44000</t>
  </si>
  <si>
    <t>▼▼大分県</t>
    <rPh sb="2" eb="5">
      <t>オオイタケン</t>
    </rPh>
    <phoneticPr fontId="148"/>
  </si>
  <si>
    <t>44201</t>
  </si>
  <si>
    <t>大分市</t>
  </si>
  <si>
    <t>44202</t>
  </si>
  <si>
    <t>別府市</t>
  </si>
  <si>
    <t>44203</t>
  </si>
  <si>
    <t>中津市</t>
  </si>
  <si>
    <t>44204</t>
  </si>
  <si>
    <t>日田市</t>
  </si>
  <si>
    <t>44205</t>
  </si>
  <si>
    <t>佐伯市</t>
  </si>
  <si>
    <t>44206</t>
  </si>
  <si>
    <t>臼杵市</t>
  </si>
  <si>
    <t>44207</t>
  </si>
  <si>
    <t>津久見市</t>
  </si>
  <si>
    <t>44208</t>
  </si>
  <si>
    <t>竹田市</t>
  </si>
  <si>
    <t>44209</t>
  </si>
  <si>
    <t>豊後高田市</t>
  </si>
  <si>
    <t>44210</t>
  </si>
  <si>
    <t>杵築市</t>
  </si>
  <si>
    <t>44211</t>
  </si>
  <si>
    <t>宇佐市</t>
  </si>
  <si>
    <t>44212</t>
  </si>
  <si>
    <t>豊後大野市</t>
  </si>
  <si>
    <t>44213</t>
  </si>
  <si>
    <t>由布市</t>
  </si>
  <si>
    <t>44214</t>
  </si>
  <si>
    <t>国東市</t>
  </si>
  <si>
    <t>44322</t>
  </si>
  <si>
    <t>姫島村</t>
  </si>
  <si>
    <t>44341</t>
  </si>
  <si>
    <t>日出町</t>
  </si>
  <si>
    <t>44461</t>
  </si>
  <si>
    <t>九重町</t>
  </si>
  <si>
    <t>44462</t>
  </si>
  <si>
    <t>玖珠町</t>
  </si>
  <si>
    <t>45000</t>
  </si>
  <si>
    <t>▼▼宮崎県</t>
    <rPh sb="2" eb="5">
      <t>ミヤザキケン</t>
    </rPh>
    <phoneticPr fontId="148"/>
  </si>
  <si>
    <t>45201</t>
  </si>
  <si>
    <t>宮崎市</t>
  </si>
  <si>
    <t>45202</t>
  </si>
  <si>
    <t>都城市</t>
  </si>
  <si>
    <t>45203</t>
  </si>
  <si>
    <t>延岡市</t>
  </si>
  <si>
    <t>45204</t>
  </si>
  <si>
    <t>日南市</t>
  </si>
  <si>
    <t>45205</t>
  </si>
  <si>
    <t>小林市</t>
  </si>
  <si>
    <t>45206</t>
  </si>
  <si>
    <t>日向市</t>
  </si>
  <si>
    <t>45207</t>
  </si>
  <si>
    <t>串間市</t>
  </si>
  <si>
    <t>45208</t>
  </si>
  <si>
    <t>西都市</t>
  </si>
  <si>
    <t>45209</t>
  </si>
  <si>
    <t>えびの市</t>
  </si>
  <si>
    <t>45341</t>
  </si>
  <si>
    <t>三股町</t>
  </si>
  <si>
    <t>45361</t>
  </si>
  <si>
    <t>高原町</t>
  </si>
  <si>
    <t>45382</t>
  </si>
  <si>
    <t>国富町</t>
  </si>
  <si>
    <t>45383</t>
  </si>
  <si>
    <t>綾町</t>
  </si>
  <si>
    <t>45401</t>
  </si>
  <si>
    <t>高鍋町</t>
  </si>
  <si>
    <t>45402</t>
  </si>
  <si>
    <t>新富町</t>
  </si>
  <si>
    <t>45403</t>
  </si>
  <si>
    <t>西米良村</t>
  </si>
  <si>
    <t>45404</t>
  </si>
  <si>
    <t>木城町</t>
  </si>
  <si>
    <t>45405</t>
  </si>
  <si>
    <t>川南町</t>
  </si>
  <si>
    <t>45406</t>
  </si>
  <si>
    <t>都農町</t>
  </si>
  <si>
    <t>45421</t>
  </si>
  <si>
    <t>門川町</t>
  </si>
  <si>
    <t>45429</t>
  </si>
  <si>
    <t>諸塚村</t>
  </si>
  <si>
    <t>45430</t>
  </si>
  <si>
    <t>椎葉村</t>
  </si>
  <si>
    <t>45431</t>
  </si>
  <si>
    <t>45441</t>
  </si>
  <si>
    <t>高千穂町</t>
  </si>
  <si>
    <t>45442</t>
  </si>
  <si>
    <t>日之影町</t>
  </si>
  <si>
    <t>45443</t>
  </si>
  <si>
    <t>五ヶ瀬町</t>
  </si>
  <si>
    <t>46000</t>
  </si>
  <si>
    <t>▼▼鹿児島県</t>
    <rPh sb="2" eb="6">
      <t>カゴシマケン</t>
    </rPh>
    <phoneticPr fontId="148"/>
  </si>
  <si>
    <t>46201</t>
  </si>
  <si>
    <t>鹿児島市</t>
  </si>
  <si>
    <t>46203</t>
  </si>
  <si>
    <t>鹿屋市</t>
  </si>
  <si>
    <t>46204</t>
  </si>
  <si>
    <t>枕崎市</t>
  </si>
  <si>
    <t>46206</t>
  </si>
  <si>
    <t>阿久根市</t>
  </si>
  <si>
    <t>46208</t>
  </si>
  <si>
    <t>出水市</t>
  </si>
  <si>
    <t>46210</t>
  </si>
  <si>
    <t>指宿市</t>
  </si>
  <si>
    <t>46213</t>
  </si>
  <si>
    <t>西之表市</t>
  </si>
  <si>
    <t>46214</t>
  </si>
  <si>
    <t>垂水市</t>
  </si>
  <si>
    <t>46215</t>
  </si>
  <si>
    <t>薩摩川内市</t>
  </si>
  <si>
    <t>46216</t>
  </si>
  <si>
    <t>日置市</t>
  </si>
  <si>
    <t>46217</t>
  </si>
  <si>
    <t>曽於市</t>
  </si>
  <si>
    <t>46218</t>
  </si>
  <si>
    <t>霧島市</t>
  </si>
  <si>
    <t>46219</t>
  </si>
  <si>
    <t>いちき串木野市</t>
  </si>
  <si>
    <t>46220</t>
  </si>
  <si>
    <t>南さつま市</t>
  </si>
  <si>
    <t>46221</t>
  </si>
  <si>
    <t>志布志市</t>
  </si>
  <si>
    <t>46222</t>
  </si>
  <si>
    <t>奄美市</t>
  </si>
  <si>
    <t>46223</t>
  </si>
  <si>
    <t>南九州市</t>
  </si>
  <si>
    <t>46224</t>
  </si>
  <si>
    <t>伊佐市</t>
  </si>
  <si>
    <t>46225</t>
  </si>
  <si>
    <t>姶良市</t>
  </si>
  <si>
    <t>46303</t>
  </si>
  <si>
    <t>三島村</t>
  </si>
  <si>
    <t>46304</t>
  </si>
  <si>
    <t>十島村</t>
  </si>
  <si>
    <t>46392</t>
  </si>
  <si>
    <t>さつま町</t>
  </si>
  <si>
    <t>46404</t>
  </si>
  <si>
    <t>長島町</t>
  </si>
  <si>
    <t>46452</t>
  </si>
  <si>
    <t>湧水町</t>
  </si>
  <si>
    <t>46468</t>
  </si>
  <si>
    <t>大崎町</t>
  </si>
  <si>
    <t>46482</t>
  </si>
  <si>
    <t>東串良町</t>
  </si>
  <si>
    <t>46490</t>
  </si>
  <si>
    <t>錦江町</t>
  </si>
  <si>
    <t>46491</t>
  </si>
  <si>
    <t>南大隅町</t>
  </si>
  <si>
    <t>46492</t>
  </si>
  <si>
    <t>肝付町</t>
  </si>
  <si>
    <t>46501</t>
  </si>
  <si>
    <t>中種子町</t>
  </si>
  <si>
    <t>46502</t>
  </si>
  <si>
    <t>南種子町</t>
  </si>
  <si>
    <t>46505</t>
  </si>
  <si>
    <t>屋久島町</t>
  </si>
  <si>
    <t>46523</t>
  </si>
  <si>
    <t>大和村</t>
  </si>
  <si>
    <t>46524</t>
  </si>
  <si>
    <t>宇検村</t>
  </si>
  <si>
    <t>46525</t>
  </si>
  <si>
    <t>瀬戸内町</t>
  </si>
  <si>
    <t>46527</t>
  </si>
  <si>
    <t>龍郷町</t>
  </si>
  <si>
    <t>46529</t>
  </si>
  <si>
    <t>喜界町</t>
  </si>
  <si>
    <t>46530</t>
  </si>
  <si>
    <t>徳之島町</t>
  </si>
  <si>
    <t>46531</t>
  </si>
  <si>
    <t>天城町</t>
  </si>
  <si>
    <t>46532</t>
  </si>
  <si>
    <t>伊仙町</t>
  </si>
  <si>
    <t>46533</t>
  </si>
  <si>
    <t>和泊町</t>
  </si>
  <si>
    <t>46534</t>
  </si>
  <si>
    <t>知名町</t>
  </si>
  <si>
    <t>46535</t>
  </si>
  <si>
    <t>与論町</t>
  </si>
  <si>
    <t>47000</t>
  </si>
  <si>
    <t>▼▼沖縄県</t>
    <rPh sb="2" eb="5">
      <t>オキナワケン</t>
    </rPh>
    <phoneticPr fontId="148"/>
  </si>
  <si>
    <t>47201</t>
  </si>
  <si>
    <t>那覇市</t>
  </si>
  <si>
    <t>47205</t>
  </si>
  <si>
    <t>宜野湾市</t>
  </si>
  <si>
    <t>47207</t>
  </si>
  <si>
    <t>石垣市</t>
  </si>
  <si>
    <t>47208</t>
  </si>
  <si>
    <t>浦添市</t>
  </si>
  <si>
    <t>47209</t>
  </si>
  <si>
    <t>名護市</t>
  </si>
  <si>
    <t>47210</t>
  </si>
  <si>
    <t>糸満市</t>
  </si>
  <si>
    <t>47211</t>
  </si>
  <si>
    <t>沖縄市</t>
  </si>
  <si>
    <t>47212</t>
  </si>
  <si>
    <t>豊見城市</t>
  </si>
  <si>
    <t>47213</t>
  </si>
  <si>
    <t>うるま市</t>
  </si>
  <si>
    <t>47214</t>
  </si>
  <si>
    <t>宮古島市</t>
  </si>
  <si>
    <t>47215</t>
  </si>
  <si>
    <t>南城市</t>
  </si>
  <si>
    <t>47301</t>
  </si>
  <si>
    <t>国頭村</t>
  </si>
  <si>
    <t>47302</t>
  </si>
  <si>
    <t>大宜味村</t>
  </si>
  <si>
    <t>47303</t>
  </si>
  <si>
    <t>東村</t>
  </si>
  <si>
    <t>47306</t>
  </si>
  <si>
    <t>今帰仁村</t>
  </si>
  <si>
    <t>47308</t>
  </si>
  <si>
    <t>本部町</t>
  </si>
  <si>
    <t>47311</t>
  </si>
  <si>
    <t>恩納村</t>
  </si>
  <si>
    <t>47313</t>
  </si>
  <si>
    <t>宜野座村</t>
  </si>
  <si>
    <t>47314</t>
  </si>
  <si>
    <t>金武町</t>
  </si>
  <si>
    <t>47315</t>
  </si>
  <si>
    <t>伊江村</t>
  </si>
  <si>
    <t>47324</t>
  </si>
  <si>
    <t>読谷村</t>
  </si>
  <si>
    <t>47325</t>
  </si>
  <si>
    <t>嘉手納町</t>
  </si>
  <si>
    <t>47326</t>
  </si>
  <si>
    <t>北谷町</t>
  </si>
  <si>
    <t>47327</t>
  </si>
  <si>
    <t>北中城村</t>
  </si>
  <si>
    <t>47328</t>
  </si>
  <si>
    <t>中城村</t>
  </si>
  <si>
    <t>47329</t>
  </si>
  <si>
    <t>西原町</t>
  </si>
  <si>
    <t>47348</t>
  </si>
  <si>
    <t>与那原町</t>
  </si>
  <si>
    <t>47350</t>
  </si>
  <si>
    <t>南風原町</t>
  </si>
  <si>
    <t>47353</t>
  </si>
  <si>
    <t>渡嘉敷村</t>
  </si>
  <si>
    <t>47354</t>
  </si>
  <si>
    <t>座間味村</t>
  </si>
  <si>
    <t>47355</t>
  </si>
  <si>
    <t>粟国村</t>
  </si>
  <si>
    <t>47356</t>
  </si>
  <si>
    <t>渡名喜村</t>
  </si>
  <si>
    <t>47357</t>
  </si>
  <si>
    <t>南大東村</t>
  </si>
  <si>
    <t>47358</t>
  </si>
  <si>
    <t>北大東村</t>
  </si>
  <si>
    <t>47359</t>
  </si>
  <si>
    <t>伊平屋村</t>
  </si>
  <si>
    <t>47360</t>
  </si>
  <si>
    <t>伊是名村</t>
  </si>
  <si>
    <t>47361</t>
  </si>
  <si>
    <t>久米島町</t>
  </si>
  <si>
    <t>47362</t>
  </si>
  <si>
    <t>八重瀬町</t>
  </si>
  <si>
    <t>47375</t>
  </si>
  <si>
    <t>多良間村</t>
  </si>
  <si>
    <t>47381</t>
  </si>
  <si>
    <t>竹富町</t>
  </si>
  <si>
    <t>47382</t>
  </si>
  <si>
    <t>与那国町</t>
  </si>
  <si>
    <t>(   )</t>
    <phoneticPr fontId="116"/>
  </si>
  <si>
    <t>( 1 )</t>
    <phoneticPr fontId="116"/>
  </si>
  <si>
    <t>( 2 )</t>
  </si>
  <si>
    <t>( 3 )</t>
  </si>
  <si>
    <t>( 4 )</t>
  </si>
  <si>
    <t>( 5 )</t>
  </si>
  <si>
    <t>( 6 )</t>
  </si>
  <si>
    <t>( 7 )</t>
  </si>
  <si>
    <t>( 8 )</t>
  </si>
  <si>
    <t>( 9 )</t>
  </si>
  <si>
    <t>( 10 )</t>
  </si>
  <si>
    <t>( 11 )</t>
  </si>
  <si>
    <t>( 12 )</t>
  </si>
  <si>
    <t>( 13 )</t>
  </si>
  <si>
    <t>( 14 )</t>
  </si>
  <si>
    <t>( 15 )</t>
  </si>
  <si>
    <t>( 16 )</t>
  </si>
  <si>
    <t>( 17 )</t>
  </si>
  <si>
    <t>( 18 )</t>
  </si>
  <si>
    <t>( 19 )</t>
  </si>
  <si>
    <t>( 20 )</t>
  </si>
  <si>
    <t>代表取締役</t>
    <rPh sb="0" eb="2">
      <t>ダイヒョウ</t>
    </rPh>
    <rPh sb="2" eb="5">
      <t>トリシマリヤク</t>
    </rPh>
    <phoneticPr fontId="116"/>
  </si>
  <si>
    <t>取締役</t>
    <rPh sb="0" eb="3">
      <t>トリシマリヤク</t>
    </rPh>
    <phoneticPr fontId="116"/>
  </si>
  <si>
    <t>監査役</t>
    <rPh sb="0" eb="3">
      <t>カンサヤク</t>
    </rPh>
    <phoneticPr fontId="116"/>
  </si>
  <si>
    <t>代表社員</t>
    <rPh sb="0" eb="2">
      <t>ダイヒョウ</t>
    </rPh>
    <rPh sb="2" eb="4">
      <t>シャイン</t>
    </rPh>
    <phoneticPr fontId="116"/>
  </si>
  <si>
    <t>社員</t>
    <rPh sb="0" eb="2">
      <t>シャイン</t>
    </rPh>
    <phoneticPr fontId="116"/>
  </si>
  <si>
    <t>監事</t>
    <rPh sb="0" eb="2">
      <t>カンジ</t>
    </rPh>
    <phoneticPr fontId="116"/>
  </si>
  <si>
    <t>会計参与</t>
    <rPh sb="0" eb="2">
      <t>カイケイ</t>
    </rPh>
    <rPh sb="2" eb="4">
      <t>サンヨ</t>
    </rPh>
    <phoneticPr fontId="116"/>
  </si>
  <si>
    <t>その他</t>
    <rPh sb="2" eb="3">
      <t>タ</t>
    </rPh>
    <phoneticPr fontId="116"/>
  </si>
  <si>
    <t>09</t>
    <phoneticPr fontId="116"/>
  </si>
  <si>
    <t>相談役</t>
    <rPh sb="0" eb="3">
      <t>ソウダンヤク</t>
    </rPh>
    <phoneticPr fontId="116"/>
  </si>
  <si>
    <t>顧問</t>
    <rPh sb="0" eb="2">
      <t>コモン</t>
    </rPh>
    <phoneticPr fontId="116"/>
  </si>
  <si>
    <t>11</t>
    <phoneticPr fontId="116"/>
  </si>
  <si>
    <t>12</t>
    <phoneticPr fontId="116"/>
  </si>
  <si>
    <t>主たる職務内容</t>
    <rPh sb="0" eb="1">
      <t>シュ</t>
    </rPh>
    <rPh sb="3" eb="5">
      <t>ショクム</t>
    </rPh>
    <rPh sb="5" eb="7">
      <t>ナイヨウ</t>
    </rPh>
    <phoneticPr fontId="116"/>
  </si>
  <si>
    <t>代表者</t>
    <rPh sb="0" eb="3">
      <t>ダイヒョウシャ</t>
    </rPh>
    <phoneticPr fontId="116"/>
  </si>
  <si>
    <t>代表・専任</t>
    <rPh sb="0" eb="2">
      <t>ダイヒョウ</t>
    </rPh>
    <rPh sb="3" eb="5">
      <t>センニン</t>
    </rPh>
    <phoneticPr fontId="116"/>
  </si>
  <si>
    <t>専任</t>
    <rPh sb="0" eb="2">
      <t>センニン</t>
    </rPh>
    <phoneticPr fontId="116"/>
  </si>
  <si>
    <t>政令</t>
    <rPh sb="0" eb="2">
      <t>セイレイ</t>
    </rPh>
    <phoneticPr fontId="116"/>
  </si>
  <si>
    <t>総務</t>
    <rPh sb="0" eb="2">
      <t>ソウム</t>
    </rPh>
    <phoneticPr fontId="116"/>
  </si>
  <si>
    <t>人事</t>
    <rPh sb="0" eb="2">
      <t>ジンジ</t>
    </rPh>
    <phoneticPr fontId="116"/>
  </si>
  <si>
    <t>営業</t>
    <rPh sb="0" eb="2">
      <t>エイギョウ</t>
    </rPh>
    <phoneticPr fontId="116"/>
  </si>
  <si>
    <t>経理</t>
    <rPh sb="0" eb="2">
      <t>ケイリ</t>
    </rPh>
    <phoneticPr fontId="116"/>
  </si>
  <si>
    <t>財務</t>
    <rPh sb="0" eb="2">
      <t>ザイム</t>
    </rPh>
    <phoneticPr fontId="116"/>
  </si>
  <si>
    <t>営業事務</t>
    <rPh sb="0" eb="2">
      <t>エイギョウ</t>
    </rPh>
    <rPh sb="2" eb="4">
      <t>ジム</t>
    </rPh>
    <phoneticPr fontId="116"/>
  </si>
  <si>
    <t>企画</t>
    <rPh sb="0" eb="2">
      <t>キカク</t>
    </rPh>
    <phoneticPr fontId="116"/>
  </si>
  <si>
    <t>(北海道)</t>
    <rPh sb="1" eb="4">
      <t>ホッカイドウ</t>
    </rPh>
    <phoneticPr fontId="116"/>
  </si>
  <si>
    <t>(石狩)</t>
  </si>
  <si>
    <t>(渡島)</t>
  </si>
  <si>
    <t>(檜山)</t>
  </si>
  <si>
    <t>(後志)</t>
  </si>
  <si>
    <t>(空知)</t>
  </si>
  <si>
    <t>(上川)</t>
  </si>
  <si>
    <t>(留萌)</t>
  </si>
  <si>
    <t>(宗谷)</t>
  </si>
  <si>
    <t>(網走)</t>
  </si>
  <si>
    <t>(胆振)</t>
  </si>
  <si>
    <t>(日高)</t>
  </si>
  <si>
    <t>(十勝)</t>
  </si>
  <si>
    <t>(釧路)</t>
  </si>
  <si>
    <t>(根室)</t>
  </si>
  <si>
    <t>(オホ)</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</si>
  <si>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</si>
  <si>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</si>
  <si>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</si>
  <si>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</si>
  <si>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</si>
  <si>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</si>
  <si>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</si>
  <si>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</si>
  <si>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</si>
  <si>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</si>
  <si>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</si>
  <si>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</si>
  <si>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</si>
  <si>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</si>
  <si>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</si>
  <si>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</si>
  <si>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</si>
  <si>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</si>
  <si>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</si>
  <si>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</si>
  <si>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</si>
  <si>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</si>
  <si>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</si>
  <si>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</si>
  <si>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</si>
  <si>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</si>
  <si>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</si>
  <si>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</si>
  <si>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</si>
  <si>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</si>
  <si>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</si>
  <si>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</si>
  <si>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</si>
  <si>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</si>
  <si>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</si>
  <si>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</si>
  <si>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</si>
  <si>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</si>
  <si>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</si>
  <si>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</si>
  <si>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</si>
  <si>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</si>
  <si>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</si>
  <si>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</si>
  <si>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</si>
  <si>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</si>
  <si>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明治</t>
    <rPh sb="0" eb="2">
      <t>ﾒｲｼﾞ</t>
    </rPh>
    <phoneticPr fontId="116" type="halfwidthKatakana"/>
  </si>
  <si>
    <t>大正</t>
    <rPh sb="0" eb="2">
      <t>ﾀｲｼｮｳ</t>
    </rPh>
    <phoneticPr fontId="116" type="halfwidthKatakana"/>
  </si>
  <si>
    <r>
      <t>事　務　所　</t>
    </r>
    <r>
      <rPr>
        <b/>
        <sz val="12"/>
        <color theme="0"/>
        <rFont val="ＭＳ Ｐゴシック"/>
        <family val="3"/>
        <charset val="128"/>
      </rPr>
      <t>(</t>
    </r>
    <r>
      <rPr>
        <b/>
        <sz val="12"/>
        <color theme="0"/>
        <rFont val="Meiryo UI"/>
        <family val="3"/>
        <charset val="128"/>
      </rPr>
      <t>本　店</t>
    </r>
    <r>
      <rPr>
        <b/>
        <sz val="12"/>
        <color theme="0"/>
        <rFont val="ＭＳ Ｐゴシック"/>
        <family val="3"/>
        <charset val="128"/>
      </rPr>
      <t>)</t>
    </r>
    <rPh sb="0" eb="1">
      <t>ｺﾄ</t>
    </rPh>
    <rPh sb="2" eb="3">
      <t>ﾂﾄﾑ</t>
    </rPh>
    <rPh sb="4" eb="5">
      <t>ｼｮ</t>
    </rPh>
    <rPh sb="7" eb="8">
      <t>ﾎﾝ</t>
    </rPh>
    <rPh sb="9" eb="10">
      <t>ﾐｾ</t>
    </rPh>
    <phoneticPr fontId="5" type="halfwidthKatakana"/>
  </si>
  <si>
    <r>
      <t>法人・兼業・所属団体・株主</t>
    </r>
    <r>
      <rPr>
        <b/>
        <sz val="12"/>
        <color theme="0"/>
        <rFont val="ＭＳ Ｐゴシック"/>
        <family val="3"/>
        <charset val="128"/>
      </rPr>
      <t>(</t>
    </r>
    <r>
      <rPr>
        <b/>
        <sz val="12"/>
        <color theme="0"/>
        <rFont val="Meiryo UI"/>
        <family val="3"/>
        <charset val="128"/>
      </rPr>
      <t>出資者</t>
    </r>
    <r>
      <rPr>
        <b/>
        <sz val="12"/>
        <color theme="0"/>
        <rFont val="ＭＳ Ｐゴシック"/>
        <family val="3"/>
        <charset val="128"/>
      </rPr>
      <t>)</t>
    </r>
    <rPh sb="0" eb="2">
      <t>ﾎｳｼﾞﾝ</t>
    </rPh>
    <rPh sb="3" eb="5">
      <t>ｹﾝｷﾞｮｳ</t>
    </rPh>
    <rPh sb="6" eb="8">
      <t>ｼｮｿﾞｸ</t>
    </rPh>
    <rPh sb="8" eb="10">
      <t>ﾀﾞﾝﾀｲ</t>
    </rPh>
    <rPh sb="11" eb="13">
      <t>ｶﾌﾞﾇｼ</t>
    </rPh>
    <rPh sb="14" eb="17">
      <t>ｼｭｯｼｼｬ</t>
    </rPh>
    <phoneticPr fontId="5" type="halfwidthKatakana"/>
  </si>
  <si>
    <r>
      <t>専任の宅地建物取引士</t>
    </r>
    <r>
      <rPr>
        <b/>
        <sz val="12"/>
        <color theme="0"/>
        <rFont val="ＭＳ Ｐゴシック"/>
        <family val="3"/>
        <charset val="128"/>
      </rPr>
      <t>(</t>
    </r>
    <r>
      <rPr>
        <b/>
        <sz val="12"/>
        <color theme="0"/>
        <rFont val="Meiryo UI"/>
        <family val="3"/>
        <charset val="128"/>
      </rPr>
      <t>１人目</t>
    </r>
    <r>
      <rPr>
        <b/>
        <sz val="12"/>
        <color theme="0"/>
        <rFont val="ＭＳ Ｐゴシック"/>
        <family val="3"/>
        <charset val="128"/>
      </rPr>
      <t>)</t>
    </r>
    <r>
      <rPr>
        <b/>
        <sz val="12"/>
        <color theme="0"/>
        <rFont val="Meiryo UI"/>
        <family val="3"/>
        <charset val="128"/>
      </rPr>
      <t>　※代表者が専任の場合も入力が必要</t>
    </r>
    <rPh sb="0" eb="2">
      <t>ｾﾝﾆﾝ</t>
    </rPh>
    <rPh sb="3" eb="7">
      <t>ﾀｸﾁﾀﾃﾓﾉ</t>
    </rPh>
    <rPh sb="7" eb="10">
      <t>ﾄﾘﾋｷｼ</t>
    </rPh>
    <rPh sb="12" eb="14">
      <t>ﾆﾝﾒ</t>
    </rPh>
    <rPh sb="17" eb="19">
      <t>ﾀﾞｲﾋｮｳ</t>
    </rPh>
    <rPh sb="19" eb="20">
      <t>ｼｬ</t>
    </rPh>
    <rPh sb="21" eb="23">
      <t>ｾﾝﾆﾝ</t>
    </rPh>
    <rPh sb="24" eb="26">
      <t>ﾊﾞｱｲ</t>
    </rPh>
    <rPh sb="27" eb="29">
      <t>ﾆｭｳﾘｮｸ</t>
    </rPh>
    <rPh sb="30" eb="32">
      <t>ﾋﾂﾖｳ</t>
    </rPh>
    <phoneticPr fontId="5" type="halfwidthKatakana"/>
  </si>
  <si>
    <t>☑</t>
  </si>
  <si>
    <t>政令第２条の２
で定める使用人
に関する事項
その事務所の
代表者で「契約
を締結する権限
を有する使用人」</t>
    <rPh sb="0" eb="2">
      <t>ｾｲﾚｲ</t>
    </rPh>
    <rPh sb="2" eb="3">
      <t>ﾀﾞｲ</t>
    </rPh>
    <rPh sb="4" eb="5">
      <t>ｼﾞｮｳ</t>
    </rPh>
    <rPh sb="9" eb="10">
      <t>ｻﾀﾞ</t>
    </rPh>
    <rPh sb="12" eb="14">
      <t>ｼﾖｳ</t>
    </rPh>
    <rPh sb="14" eb="15">
      <t>ﾆﾝ</t>
    </rPh>
    <rPh sb="17" eb="18">
      <t>ｶﾝ</t>
    </rPh>
    <rPh sb="20" eb="22">
      <t>ｼﾞｺｳ</t>
    </rPh>
    <rPh sb="26" eb="29">
      <t>ｼﾞﾑｼｮ</t>
    </rPh>
    <rPh sb="31" eb="34">
      <t>ﾀﾞｲﾋｮｳｼｬ</t>
    </rPh>
    <rPh sb="36" eb="38">
      <t>ｹｲﾔｸ</t>
    </rPh>
    <rPh sb="40" eb="42">
      <t>ﾃｲｹﾂ</t>
    </rPh>
    <rPh sb="44" eb="46">
      <t>ｹﾝｹﾞﾝ</t>
    </rPh>
    <rPh sb="48" eb="49">
      <t>ﾕｳ</t>
    </rPh>
    <rPh sb="51" eb="54">
      <t>ｼﾖｳﾆﾝ</t>
    </rPh>
    <phoneticPr fontId="5" type="halfwidthKatakana"/>
  </si>
  <si>
    <t>現住所</t>
    <rPh sb="0" eb="1">
      <t>ゲン</t>
    </rPh>
    <rPh sb="1" eb="2">
      <t>ジュウ</t>
    </rPh>
    <rPh sb="2" eb="3">
      <t>ショ</t>
    </rPh>
    <phoneticPr fontId="5"/>
  </si>
  <si>
    <t xml:space="preserve">  </t>
    <phoneticPr fontId="116" type="halfwidthKatakana"/>
  </si>
  <si>
    <t xml:space="preserve">  </t>
    <phoneticPr fontId="116"/>
  </si>
  <si>
    <t xml:space="preserve">  </t>
    <phoneticPr fontId="116" type="halfwidthKatakana"/>
  </si>
  <si>
    <t>大臣</t>
  </si>
  <si>
    <t>大阪府知事</t>
    <phoneticPr fontId="116" type="halfwidthKatakana"/>
  </si>
  <si>
    <t>本店</t>
    <rPh sb="0" eb="2">
      <t>ホンテン</t>
    </rPh>
    <phoneticPr fontId="116"/>
  </si>
  <si>
    <t>関東地方整備局長　</t>
    <rPh sb="0" eb="2">
      <t>カントウ</t>
    </rPh>
    <rPh sb="2" eb="4">
      <t>チホウ</t>
    </rPh>
    <rPh sb="4" eb="6">
      <t>セイビ</t>
    </rPh>
    <rPh sb="6" eb="8">
      <t>キョクチョウ</t>
    </rPh>
    <phoneticPr fontId="5"/>
  </si>
  <si>
    <t>東京都知事　</t>
    <rPh sb="0" eb="3">
      <t>トウキョウト</t>
    </rPh>
    <rPh sb="3" eb="5">
      <t>チジ</t>
    </rPh>
    <phoneticPr fontId="5"/>
  </si>
  <si>
    <t>新規</t>
    <rPh sb="0" eb="2">
      <t>シンキ</t>
    </rPh>
    <phoneticPr fontId="116"/>
  </si>
  <si>
    <t>確　約　書</t>
    <rPh sb="0" eb="1">
      <t>アキラ</t>
    </rPh>
    <rPh sb="2" eb="3">
      <t>ヤク</t>
    </rPh>
    <rPh sb="4" eb="5">
      <t>ショ</t>
    </rPh>
    <phoneticPr fontId="5"/>
  </si>
  <si>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5"/>
  </si>
  <si>
    <t>御中</t>
    <rPh sb="0" eb="2">
      <t>オンチュウ</t>
    </rPh>
    <phoneticPr fontId="5"/>
  </si>
  <si>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5"/>
  </si>
  <si>
    <t>（質　権　者）一般社団法人　全国不動産協会</t>
    <phoneticPr fontId="5"/>
  </si>
  <si>
    <t>　申請者（以下「甲」といいます。）は、公益社団法人不動産保証協会（以下「乙」といい
ます。）、公益社団法人全日本不動産協会（以下「丙」といいます。）及び一般社団法人全
国不動産協会（以下「丁」といいます。）に入会し、又は従たる事務所の設置を申請するに
あたり、下記の件について確約します。</t>
    <phoneticPr fontId="5"/>
  </si>
  <si>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5"/>
  </si>
  <si>
    <t>甲は、丙に対する未納会費、未払代金、その他一切の金銭債務の履行を担保するため、丙に対し、甲が乙に納付した弁済業務保証金分担金の返還請求権について質権を設定する。</t>
    <phoneticPr fontId="5"/>
  </si>
  <si>
    <t>甲は、丁に対する未納会費、未払代金、その他一切の金銭債務の履行を担保するため、丁に対し、甲が乙に納付した弁済業務保証金分担金の返還請求権について質権を設定する。</t>
    <phoneticPr fontId="5"/>
  </si>
  <si>
    <t>以上</t>
    <rPh sb="0" eb="2">
      <t>イジョウ</t>
    </rPh>
    <phoneticPr fontId="5"/>
  </si>
  <si>
    <t>＜申請者＞</t>
    <rPh sb="1" eb="4">
      <t>シンセイシャ</t>
    </rPh>
    <phoneticPr fontId="5"/>
  </si>
  <si>
    <t>商号（名称）</t>
    <rPh sb="0" eb="2">
      <t>ショウゴウ</t>
    </rPh>
    <rPh sb="3" eb="5">
      <t>メイショウ</t>
    </rPh>
    <phoneticPr fontId="5"/>
  </si>
  <si>
    <t>登録免許税納付書・領収証書、収入印紙又は証紙はり付け欄</t>
    <rPh sb="0" eb="2">
      <t>トウロク</t>
    </rPh>
    <rPh sb="2" eb="5">
      <t>メンキョゼイ</t>
    </rPh>
    <rPh sb="5" eb="8">
      <t>ノウフショ</t>
    </rPh>
    <rPh sb="9" eb="12">
      <t>リョウシュウショウ</t>
    </rPh>
    <rPh sb="12" eb="13">
      <t>ショ</t>
    </rPh>
    <rPh sb="14" eb="16">
      <t>シュウニュウ</t>
    </rPh>
    <rPh sb="16" eb="18">
      <t>インシ</t>
    </rPh>
    <rPh sb="18" eb="19">
      <t>マタ</t>
    </rPh>
    <rPh sb="20" eb="22">
      <t>ショウシ</t>
    </rPh>
    <rPh sb="24" eb="25">
      <t>ツ</t>
    </rPh>
    <rPh sb="26" eb="27">
      <t>ラン</t>
    </rPh>
    <phoneticPr fontId="5"/>
  </si>
  <si>
    <t>（注）東京都知事免許の手数料は、現金を持参してください。</t>
    <rPh sb="1" eb="2">
      <t>チュウ</t>
    </rPh>
    <rPh sb="3" eb="8">
      <t>トウキョウトチジ</t>
    </rPh>
    <rPh sb="8" eb="10">
      <t>メンキョ</t>
    </rPh>
    <rPh sb="11" eb="14">
      <t>テスウリョウ</t>
    </rPh>
    <rPh sb="16" eb="18">
      <t>ゲンキン</t>
    </rPh>
    <rPh sb="19" eb="21">
      <t>ジサン</t>
    </rPh>
    <phoneticPr fontId="116"/>
  </si>
  <si>
    <t>東京</t>
  </si>
  <si>
    <t>石狩</t>
  </si>
  <si>
    <t>渡島</t>
  </si>
  <si>
    <t>檜山</t>
  </si>
  <si>
    <t>後志</t>
  </si>
  <si>
    <t>空知</t>
  </si>
  <si>
    <t>上川</t>
  </si>
  <si>
    <t>留萌</t>
  </si>
  <si>
    <t>宗谷</t>
  </si>
  <si>
    <t>網走</t>
  </si>
  <si>
    <t>胆振</t>
  </si>
  <si>
    <t>日高</t>
  </si>
  <si>
    <t>十勝</t>
  </si>
  <si>
    <t>釧路</t>
  </si>
  <si>
    <t>根室</t>
  </si>
  <si>
    <t>オホ</t>
  </si>
  <si>
    <t>青森</t>
  </si>
  <si>
    <t>岩手</t>
  </si>
  <si>
    <t>宮城</t>
  </si>
  <si>
    <t>秋田</t>
  </si>
  <si>
    <t>山形</t>
  </si>
  <si>
    <t>福島</t>
  </si>
  <si>
    <t>茨城</t>
  </si>
  <si>
    <t>栃木</t>
  </si>
  <si>
    <t>群馬</t>
  </si>
  <si>
    <t>埼玉</t>
  </si>
  <si>
    <t>千葉</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</si>
  <si>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</si>
  <si>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</si>
  <si>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</si>
  <si>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</si>
  <si>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</si>
  <si>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</si>
  <si>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</si>
  <si>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</si>
  <si>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</si>
  <si>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</si>
  <si>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</si>
  <si>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</si>
  <si>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</si>
  <si>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</si>
  <si>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</si>
  <si>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</si>
  <si>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</si>
  <si>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</si>
  <si>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</si>
  <si>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</si>
  <si>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</si>
  <si>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</si>
  <si>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</si>
  <si>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</si>
  <si>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</si>
  <si>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</si>
  <si>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</si>
  <si>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</si>
  <si>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</si>
  <si>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</si>
  <si>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</si>
  <si>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</si>
  <si>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</si>
  <si>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</si>
  <si>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  </t>
    <phoneticPr fontId="116" type="halfwidthKatakana"/>
  </si>
  <si>
    <t>自</t>
    <phoneticPr fontId="116"/>
  </si>
  <si>
    <t>至</t>
    <rPh sb="0" eb="1">
      <t>イタ</t>
    </rPh>
    <phoneticPr fontId="5"/>
  </si>
  <si>
    <t>専任の宅地建物取引士</t>
    <rPh sb="0" eb="2">
      <t>センニン</t>
    </rPh>
    <rPh sb="3" eb="10">
      <t>タクチタテモノトリヒキシ</t>
    </rPh>
    <phoneticPr fontId="116"/>
  </si>
  <si>
    <t>［</t>
    <phoneticPr fontId="5"/>
  </si>
  <si>
    <t>］</t>
    <phoneticPr fontId="116"/>
  </si>
  <si>
    <t>代表者</t>
    <rPh sb="0" eb="3">
      <t>ダイヒョウシャ</t>
    </rPh>
    <phoneticPr fontId="116"/>
  </si>
  <si>
    <t>専任の宅地建物取引士の顔写真貼付用紙</t>
    <rPh sb="0" eb="2">
      <t>センニン</t>
    </rPh>
    <rPh sb="3" eb="5">
      <t>タクチ</t>
    </rPh>
    <rPh sb="5" eb="7">
      <t>タテモノ</t>
    </rPh>
    <rPh sb="7" eb="9">
      <t>トリヒキ</t>
    </rPh>
    <rPh sb="9" eb="10">
      <t>シ</t>
    </rPh>
    <rPh sb="11" eb="12">
      <t>カオ</t>
    </rPh>
    <rPh sb="12" eb="14">
      <t>シャシン</t>
    </rPh>
    <rPh sb="14" eb="16">
      <t>チョウフ</t>
    </rPh>
    <rPh sb="16" eb="18">
      <t>ヨウシ</t>
    </rPh>
    <phoneticPr fontId="5"/>
  </si>
  <si>
    <t>上半身・脱帽・正面向き</t>
    <rPh sb="0" eb="3">
      <t>ジョウハンシン</t>
    </rPh>
    <rPh sb="4" eb="6">
      <t>ダツボウ</t>
    </rPh>
    <rPh sb="7" eb="9">
      <t>ショウメン</t>
    </rPh>
    <rPh sb="9" eb="10">
      <t>ム</t>
    </rPh>
    <phoneticPr fontId="116"/>
  </si>
  <si>
    <t>6ヶ月以内に撮影したもの</t>
    <rPh sb="2" eb="3">
      <t>ゲツ</t>
    </rPh>
    <rPh sb="3" eb="5">
      <t>イナイ</t>
    </rPh>
    <rPh sb="6" eb="8">
      <t>サツエイ</t>
    </rPh>
    <phoneticPr fontId="116"/>
  </si>
  <si>
    <t>(縦4cm×横3cm)</t>
    <rPh sb="1" eb="2">
      <t>タテ</t>
    </rPh>
    <rPh sb="6" eb="7">
      <t>ヨコ</t>
    </rPh>
    <phoneticPr fontId="116"/>
  </si>
  <si>
    <t>（</t>
    <phoneticPr fontId="116"/>
  </si>
  <si>
    <t>）</t>
    <phoneticPr fontId="116"/>
  </si>
  <si>
    <t>宅地建物取引士証</t>
    <rPh sb="0" eb="7">
      <t>タクチタテモノトリヒキシ</t>
    </rPh>
    <rPh sb="7" eb="8">
      <t>ショウ</t>
    </rPh>
    <phoneticPr fontId="116"/>
  </si>
  <si>
    <t>有効期限</t>
    <rPh sb="0" eb="4">
      <t>ユウコウキゲン</t>
    </rPh>
    <phoneticPr fontId="116"/>
  </si>
  <si>
    <t>及び登録番号</t>
    <rPh sb="0" eb="1">
      <t>オヨ</t>
    </rPh>
    <rPh sb="2" eb="4">
      <t>トウロク</t>
    </rPh>
    <rPh sb="4" eb="6">
      <t>バンゴウ</t>
    </rPh>
    <phoneticPr fontId="116"/>
  </si>
  <si>
    <t>氏名</t>
    <phoneticPr fontId="116"/>
  </si>
  <si>
    <t>１．</t>
    <phoneticPr fontId="116"/>
  </si>
  <si>
    <t>２．</t>
    <phoneticPr fontId="116"/>
  </si>
  <si>
    <t>生年月日</t>
    <phoneticPr fontId="116"/>
  </si>
  <si>
    <t>３．</t>
    <phoneticPr fontId="116"/>
  </si>
  <si>
    <t>事務所名</t>
    <phoneticPr fontId="116"/>
  </si>
  <si>
    <t>４．</t>
    <phoneticPr fontId="116"/>
  </si>
  <si>
    <t>登録年月日</t>
    <phoneticPr fontId="116"/>
  </si>
  <si>
    <t>５．</t>
    <phoneticPr fontId="116"/>
  </si>
  <si>
    <t>登録を受けて</t>
    <rPh sb="0" eb="2">
      <t>トウロク</t>
    </rPh>
    <rPh sb="3" eb="4">
      <t>ウ</t>
    </rPh>
    <phoneticPr fontId="116"/>
  </si>
  <si>
    <t>いる都道府県名</t>
    <rPh sb="2" eb="7">
      <t>トドウフケンメイ</t>
    </rPh>
    <phoneticPr fontId="116"/>
  </si>
  <si>
    <t>登録</t>
    <rPh sb="0" eb="2">
      <t>トウロク</t>
    </rPh>
    <phoneticPr fontId="116"/>
  </si>
  <si>
    <t>宅地建物取引士証
有効期限</t>
    <rPh sb="7" eb="8">
      <t>ショウ</t>
    </rPh>
    <rPh sb="9" eb="13">
      <t>ユウコウキゲン</t>
    </rPh>
    <phoneticPr fontId="5"/>
  </si>
  <si>
    <t>写真撮影日</t>
    <rPh sb="0" eb="2">
      <t>シャシン</t>
    </rPh>
    <rPh sb="2" eb="5">
      <t>サツエイビ</t>
    </rPh>
    <phoneticPr fontId="5"/>
  </si>
  <si>
    <t>より</t>
    <phoneticPr fontId="116"/>
  </si>
  <si>
    <t>最寄り駅から事務所までの</t>
    <rPh sb="0" eb="2">
      <t>モヨ</t>
    </rPh>
    <rPh sb="3" eb="4">
      <t>エキ</t>
    </rPh>
    <rPh sb="6" eb="9">
      <t>ジムショ</t>
    </rPh>
    <phoneticPr fontId="5"/>
  </si>
  <si>
    <t>案内図</t>
    <rPh sb="0" eb="3">
      <t>アンナイズ</t>
    </rPh>
    <phoneticPr fontId="5"/>
  </si>
  <si>
    <t>最寄駅（</t>
    <rPh sb="0" eb="2">
      <t>モヨ</t>
    </rPh>
    <rPh sb="2" eb="3">
      <t>エキ</t>
    </rPh>
    <phoneticPr fontId="116"/>
  </si>
  <si>
    <t>線</t>
    <rPh sb="0" eb="1">
      <t>セン</t>
    </rPh>
    <phoneticPr fontId="116"/>
  </si>
  <si>
    <t>駅）から　徒歩</t>
    <rPh sb="0" eb="1">
      <t>エキ</t>
    </rPh>
    <rPh sb="5" eb="7">
      <t>トホ</t>
    </rPh>
    <phoneticPr fontId="116"/>
  </si>
  <si>
    <t>分</t>
    <rPh sb="0" eb="1">
      <t>フン</t>
    </rPh>
    <phoneticPr fontId="116"/>
  </si>
  <si>
    <t>号</t>
    <phoneticPr fontId="116"/>
  </si>
  <si>
    <t>第</t>
  </si>
  <si>
    <t>第</t>
    <phoneticPr fontId="116"/>
  </si>
  <si>
    <t>写　真　台　紙</t>
    <rPh sb="0" eb="1">
      <t>シャ</t>
    </rPh>
    <rPh sb="2" eb="3">
      <t>シン</t>
    </rPh>
    <rPh sb="4" eb="5">
      <t>ダイ</t>
    </rPh>
    <rPh sb="6" eb="7">
      <t>カミ</t>
    </rPh>
    <phoneticPr fontId="5"/>
  </si>
  <si>
    <t>（1）</t>
    <phoneticPr fontId="116"/>
  </si>
  <si>
    <t>（事務所名</t>
    <rPh sb="1" eb="5">
      <t>ジムショメイ</t>
    </rPh>
    <phoneticPr fontId="116"/>
  </si>
  <si>
    <t>☑本店</t>
    <rPh sb="1" eb="3">
      <t>ホンテン</t>
    </rPh>
    <phoneticPr fontId="116"/>
  </si>
  <si>
    <t>□支店・営業所等</t>
    <rPh sb="1" eb="3">
      <t>シテン</t>
    </rPh>
    <rPh sb="4" eb="7">
      <t>エイギョウショ</t>
    </rPh>
    <rPh sb="7" eb="8">
      <t>トウ</t>
    </rPh>
    <phoneticPr fontId="116"/>
  </si>
  <si>
    <t>①建物の全景</t>
    <phoneticPr fontId="116"/>
  </si>
  <si>
    <t>・ビル等の場合は、1階から屋上まで全部写っているもの。</t>
    <rPh sb="3" eb="4">
      <t>ナド</t>
    </rPh>
    <rPh sb="5" eb="7">
      <t>バアイ</t>
    </rPh>
    <rPh sb="10" eb="11">
      <t>カイ</t>
    </rPh>
    <rPh sb="13" eb="15">
      <t>オクジョウ</t>
    </rPh>
    <rPh sb="17" eb="19">
      <t>ゼンブ</t>
    </rPh>
    <rPh sb="19" eb="20">
      <t>ウツ</t>
    </rPh>
    <phoneticPr fontId="116"/>
  </si>
  <si>
    <t>建物の入口付近</t>
    <rPh sb="0" eb="2">
      <t>タテモノ</t>
    </rPh>
    <rPh sb="3" eb="4">
      <t>イ</t>
    </rPh>
    <rPh sb="4" eb="5">
      <t>グチ</t>
    </rPh>
    <rPh sb="5" eb="7">
      <t>フキン</t>
    </rPh>
    <phoneticPr fontId="116"/>
  </si>
  <si>
    <t>※事務所がビル内等に所在する場合は、以下の点線の項目の写真を添付すること</t>
    <phoneticPr fontId="116"/>
  </si>
  <si>
    <t>・建物の入口部分を正面から写したもの。</t>
    <rPh sb="1" eb="3">
      <t>タテモノ</t>
    </rPh>
    <rPh sb="4" eb="6">
      <t>イリグチ</t>
    </rPh>
    <rPh sb="6" eb="8">
      <t>ブブン</t>
    </rPh>
    <rPh sb="9" eb="11">
      <t>ショウメン</t>
    </rPh>
    <rPh sb="13" eb="14">
      <t>ウツ</t>
    </rPh>
    <phoneticPr fontId="116"/>
  </si>
  <si>
    <t>（2）</t>
    <phoneticPr fontId="116"/>
  </si>
  <si>
    <t>テナント表示</t>
    <rPh sb="4" eb="6">
      <t>ヒョウジ</t>
    </rPh>
    <phoneticPr fontId="116"/>
  </si>
  <si>
    <t>②事務所の入口</t>
    <rPh sb="1" eb="4">
      <t>ジムショ</t>
    </rPh>
    <rPh sb="5" eb="7">
      <t>イリグチ</t>
    </rPh>
    <phoneticPr fontId="116"/>
  </si>
  <si>
    <t>・商号を掲示した事務所の入口部分。</t>
    <rPh sb="1" eb="3">
      <t>ショウゴウ</t>
    </rPh>
    <rPh sb="4" eb="6">
      <t>ケイジ</t>
    </rPh>
    <rPh sb="8" eb="11">
      <t>ジムショ</t>
    </rPh>
    <rPh sb="12" eb="14">
      <t>イリグチ</t>
    </rPh>
    <rPh sb="14" eb="16">
      <t>ブブン</t>
    </rPh>
    <phoneticPr fontId="116"/>
  </si>
  <si>
    <t>・従たる事務所は営業所名等も掲示すること。</t>
    <rPh sb="1" eb="2">
      <t>ジュウ</t>
    </rPh>
    <rPh sb="4" eb="7">
      <t>ジムショ</t>
    </rPh>
    <rPh sb="8" eb="10">
      <t>エイギョウ</t>
    </rPh>
    <rPh sb="10" eb="11">
      <t>ショ</t>
    </rPh>
    <rPh sb="11" eb="12">
      <t>メイ</t>
    </rPh>
    <rPh sb="12" eb="13">
      <t>ナド</t>
    </rPh>
    <rPh sb="14" eb="16">
      <t>ケイジ</t>
    </rPh>
    <phoneticPr fontId="116"/>
  </si>
  <si>
    <t>・商号が判読できるもの。</t>
    <rPh sb="1" eb="3">
      <t>ショウゴウ</t>
    </rPh>
    <rPh sb="4" eb="6">
      <t>ハンドク</t>
    </rPh>
    <phoneticPr fontId="116"/>
  </si>
  <si>
    <t>・ブラインド、カーテン等は開けた状態で写すこと。</t>
    <rPh sb="11" eb="12">
      <t>ナド</t>
    </rPh>
    <rPh sb="13" eb="14">
      <t>ヒラ</t>
    </rPh>
    <rPh sb="16" eb="18">
      <t>ジョウタイ</t>
    </rPh>
    <rPh sb="19" eb="20">
      <t>ウツ</t>
    </rPh>
    <phoneticPr fontId="116"/>
  </si>
  <si>
    <t>（3）</t>
    <phoneticPr fontId="116"/>
  </si>
  <si>
    <t>②事務所の内部</t>
    <rPh sb="1" eb="4">
      <t>ジムショ</t>
    </rPh>
    <rPh sb="5" eb="7">
      <t>ナイブ</t>
    </rPh>
    <phoneticPr fontId="116"/>
  </si>
  <si>
    <t>・事務所内の概要が確認できるように、さまざまな方向から写したもの。</t>
    <rPh sb="1" eb="3">
      <t>ジム</t>
    </rPh>
    <rPh sb="3" eb="4">
      <t>ショ</t>
    </rPh>
    <rPh sb="4" eb="5">
      <t>ナイ</t>
    </rPh>
    <rPh sb="6" eb="8">
      <t>ガイヨウ</t>
    </rPh>
    <rPh sb="9" eb="11">
      <t>カクニン</t>
    </rPh>
    <rPh sb="23" eb="25">
      <t>ホウコウ</t>
    </rPh>
    <rPh sb="27" eb="28">
      <t>ウツ</t>
    </rPh>
    <phoneticPr fontId="116"/>
  </si>
  <si>
    <t>・電話機等を含め事務スペースが確認できるもの。</t>
    <rPh sb="1" eb="5">
      <t>デンワキトウ</t>
    </rPh>
    <rPh sb="6" eb="7">
      <t>フク</t>
    </rPh>
    <rPh sb="8" eb="10">
      <t>ジム</t>
    </rPh>
    <rPh sb="15" eb="17">
      <t>カクニン</t>
    </rPh>
    <phoneticPr fontId="116"/>
  </si>
  <si>
    <t>・接客をする応対場所が確認できるもの。</t>
    <rPh sb="1" eb="3">
      <t>セッキャク</t>
    </rPh>
    <rPh sb="6" eb="8">
      <t>オウタイ</t>
    </rPh>
    <rPh sb="8" eb="10">
      <t>バショ</t>
    </rPh>
    <rPh sb="11" eb="13">
      <t>カクニン</t>
    </rPh>
    <phoneticPr fontId="116"/>
  </si>
  <si>
    <t>兼業なし</t>
  </si>
  <si>
    <t>(   )</t>
  </si>
  <si>
    <t>□売買仲介</t>
  </si>
  <si>
    <t>□賃貸管理</t>
  </si>
  <si>
    <t>□建築</t>
  </si>
  <si>
    <t>□総合</t>
  </si>
  <si>
    <t>　▼　免許番号の通知を受けている場合は記入</t>
    <phoneticPr fontId="116" type="halfwidthKatakana"/>
  </si>
  <si>
    <t>□開発</t>
  </si>
  <si>
    <t>公益社団法人　全日本不動産協会　殿
公益社団法人　不動産保証協会　　殿</t>
    <rPh sb="0" eb="2">
      <t>コウエキ</t>
    </rPh>
    <rPh sb="2" eb="6">
      <t>シャダンホウジン</t>
    </rPh>
    <rPh sb="7" eb="10">
      <t>ゼンニホン</t>
    </rPh>
    <rPh sb="10" eb="13">
      <t>フドウサン</t>
    </rPh>
    <rPh sb="13" eb="15">
      <t>キョウカイ</t>
    </rPh>
    <rPh sb="16" eb="17">
      <t>ドノ</t>
    </rPh>
    <rPh sb="18" eb="24">
      <t>コウエキシャダンホウジン</t>
    </rPh>
    <rPh sb="25" eb="32">
      <t>フドウサンホショウキョウカイ</t>
    </rPh>
    <rPh sb="34" eb="35">
      <t>ドノ</t>
    </rPh>
    <phoneticPr fontId="5"/>
  </si>
  <si>
    <t>公益社団法人　全日本不動産協会　殿
公益社団法人　不動産保証協会　　殿</t>
    <rPh sb="0" eb="6">
      <t>コウエキシャダンホウジン</t>
    </rPh>
    <rPh sb="7" eb="15">
      <t>ゼンニホンフドウサンキョウカイ</t>
    </rPh>
    <rPh sb="16" eb="17">
      <t>ドノ</t>
    </rPh>
    <rPh sb="18" eb="24">
      <t>コウエキシャダンホウジン</t>
    </rPh>
    <rPh sb="25" eb="32">
      <t>フドウサンホショウキョウカイ</t>
    </rPh>
    <rPh sb="34" eb="35">
      <t>ドノ</t>
    </rPh>
    <phoneticPr fontId="5"/>
  </si>
  <si>
    <t>関東地方整備局長</t>
    <rPh sb="0" eb="4">
      <t>カントウチホウ</t>
    </rPh>
    <rPh sb="4" eb="8">
      <t>セイビキョクチョウ</t>
    </rPh>
    <phoneticPr fontId="5"/>
  </si>
  <si>
    <t>関東地方整備局長</t>
    <rPh sb="0" eb="4">
      <t>カントウチホウ</t>
    </rPh>
    <rPh sb="4" eb="8">
      <t>セイビキョクチョウ</t>
    </rPh>
    <phoneticPr fontId="116"/>
  </si>
  <si>
    <t>・テナント表示が無い場合は集合郵便受け写したもの。
・商号が判読できるもの。</t>
    <rPh sb="5" eb="7">
      <t>ヒョウジ</t>
    </rPh>
    <rPh sb="8" eb="9">
      <t>ナ</t>
    </rPh>
    <rPh sb="10" eb="12">
      <t>バアイ</t>
    </rPh>
    <rPh sb="13" eb="15">
      <t>シュウゴウ</t>
    </rPh>
    <rPh sb="15" eb="17">
      <t>ユウビン</t>
    </rPh>
    <rPh sb="17" eb="18">
      <t>ウ</t>
    </rPh>
    <rPh sb="19" eb="20">
      <t>ウツ</t>
    </rPh>
    <rPh sb="27" eb="29">
      <t>ショウゴウ</t>
    </rPh>
    <rPh sb="30" eb="32">
      <t>ハンドク</t>
    </rPh>
    <phoneticPr fontId="116"/>
  </si>
  <si>
    <t>本部長</t>
    <rPh sb="0" eb="3">
      <t>ﾎﾝﾌﾞﾁｮｳ</t>
    </rPh>
    <phoneticPr fontId="116" type="halfwidthKatakana"/>
  </si>
  <si>
    <t>加藤  英輝</t>
    <phoneticPr fontId="116" type="halfwidthKatakana"/>
  </si>
  <si>
    <t>理事長</t>
    <rPh sb="0" eb="3">
      <t>ﾘｼﾞﾁｮｳ</t>
    </rPh>
    <phoneticPr fontId="116" type="halfwidthKatakana"/>
  </si>
  <si>
    <t>入会書類スマート作成システム</t>
    <rPh sb="0" eb="4">
      <t>ニュウカイショルイ</t>
    </rPh>
    <rPh sb="8" eb="10">
      <t>サクセイ</t>
    </rPh>
    <phoneticPr fontId="147"/>
  </si>
  <si>
    <t>公益社団法人</t>
    <rPh sb="0" eb="6">
      <t>コウエキシャダンホウジン</t>
    </rPh>
    <phoneticPr fontId="147"/>
  </si>
  <si>
    <t>全日本不動産協会東京都本部</t>
    <phoneticPr fontId="147"/>
  </si>
  <si>
    <t>不動産保証協会　東京都本部</t>
    <rPh sb="0" eb="5">
      <t>フドウサンホショウ</t>
    </rPh>
    <rPh sb="5" eb="7">
      <t>キョウカイ</t>
    </rPh>
    <phoneticPr fontId="147"/>
  </si>
  <si>
    <t>一般社団法人</t>
    <rPh sb="0" eb="2">
      <t>イッパン</t>
    </rPh>
    <rPh sb="2" eb="6">
      <t>シャダンホウジン</t>
    </rPh>
    <phoneticPr fontId="147"/>
  </si>
  <si>
    <t>全国不動産協会　東京都本部</t>
    <rPh sb="0" eb="7">
      <t>ゼンコクフドウサンキョウカイ</t>
    </rPh>
    <rPh sb="8" eb="13">
      <t>トウキョウトホンブ</t>
    </rPh>
    <phoneticPr fontId="147"/>
  </si>
  <si>
    <t>・はじめに</t>
    <phoneticPr fontId="147"/>
  </si>
  <si>
    <t>この度は当協会へのご入会をご検討いただき、ありがとうございます。</t>
    <rPh sb="2" eb="3">
      <t>タビ</t>
    </rPh>
    <rPh sb="4" eb="7">
      <t>トウキョウカイ</t>
    </rPh>
    <rPh sb="10" eb="12">
      <t>ニュウカイ</t>
    </rPh>
    <rPh sb="14" eb="16">
      <t>ケントウ</t>
    </rPh>
    <phoneticPr fontId="147"/>
  </si>
  <si>
    <t>本入会書類作成システムは当会への「入会書類」に加え、</t>
    <rPh sb="0" eb="1">
      <t>ホン</t>
    </rPh>
    <rPh sb="1" eb="3">
      <t>ニュウカイ</t>
    </rPh>
    <rPh sb="3" eb="5">
      <t>ショルイ</t>
    </rPh>
    <rPh sb="5" eb="7">
      <t>サクセイ</t>
    </rPh>
    <rPh sb="17" eb="21">
      <t>ニュウカイショルイ</t>
    </rPh>
    <rPh sb="23" eb="24">
      <t>クワ</t>
    </rPh>
    <phoneticPr fontId="147"/>
  </si>
  <si>
    <t>都庁への「宅建取引業免許申請の書類」を同時に作成頂けます。</t>
    <rPh sb="19" eb="21">
      <t>ドウジ</t>
    </rPh>
    <phoneticPr fontId="147"/>
  </si>
  <si>
    <t>是非ご活用下さい。</t>
    <rPh sb="0" eb="2">
      <t>ゼヒ</t>
    </rPh>
    <rPh sb="3" eb="8">
      <t>カツヨウ</t>
    </rPh>
    <phoneticPr fontId="147"/>
  </si>
  <si>
    <t>・使い方</t>
    <rPh sb="1" eb="2">
      <t>ツカ</t>
    </rPh>
    <rPh sb="3" eb="4">
      <t>カタ</t>
    </rPh>
    <phoneticPr fontId="147"/>
  </si>
  <si>
    <t>①Excelシート「☆入力画面」に必要事項を記入する。</t>
    <rPh sb="11" eb="15">
      <t>ニュウリョクガメン</t>
    </rPh>
    <rPh sb="17" eb="21">
      <t>ヒツヨウジコウ</t>
    </rPh>
    <rPh sb="22" eb="24">
      <t>キニュウ</t>
    </rPh>
    <phoneticPr fontId="147"/>
  </si>
  <si>
    <t>③自署、及び自動入力がなされていない項目を記入する。</t>
    <rPh sb="1" eb="3">
      <t>ジショ</t>
    </rPh>
    <rPh sb="4" eb="5">
      <t>オヨ</t>
    </rPh>
    <rPh sb="6" eb="10">
      <t>ジドウニュウリョク</t>
    </rPh>
    <rPh sb="18" eb="20">
      <t>コウモク</t>
    </rPh>
    <rPh sb="21" eb="23">
      <t>キニュウ</t>
    </rPh>
    <phoneticPr fontId="147"/>
  </si>
  <si>
    <t>〒102-0093　東京都千代田区平河町１－８－１３ 全日東京会館　</t>
    <phoneticPr fontId="147"/>
  </si>
  <si>
    <t>全日東京都本部入会担当 宛</t>
    <phoneticPr fontId="147"/>
  </si>
  <si>
    <t>⚠申請者によってはこの他に書類の提出を求められることがあります。</t>
    <rPh sb="1" eb="4">
      <t>シンセイシャ</t>
    </rPh>
    <rPh sb="11" eb="12">
      <t>ホカ</t>
    </rPh>
    <rPh sb="13" eb="15">
      <t>ショルイ</t>
    </rPh>
    <rPh sb="16" eb="18">
      <t>テイシュツ</t>
    </rPh>
    <rPh sb="19" eb="20">
      <t>モト</t>
    </rPh>
    <phoneticPr fontId="147"/>
  </si>
  <si>
    <t>①まずは都庁不動産業課へ免許申請（本システム〔都〕シートをご活用下さい。）</t>
    <rPh sb="4" eb="6">
      <t>トチョウ</t>
    </rPh>
    <rPh sb="6" eb="9">
      <t>フドウサン</t>
    </rPh>
    <rPh sb="9" eb="10">
      <t>ギョウ</t>
    </rPh>
    <rPh sb="10" eb="11">
      <t>カ</t>
    </rPh>
    <rPh sb="12" eb="14">
      <t>メンキョ</t>
    </rPh>
    <rPh sb="14" eb="16">
      <t>シンセイ</t>
    </rPh>
    <rPh sb="17" eb="18">
      <t>ホン</t>
    </rPh>
    <rPh sb="23" eb="24">
      <t>ト</t>
    </rPh>
    <rPh sb="30" eb="33">
      <t>カツヨウクダ</t>
    </rPh>
    <phoneticPr fontId="147"/>
  </si>
  <si>
    <t>②その後、全日東京都本部へ所定入会書類を提出</t>
    <rPh sb="3" eb="4">
      <t>ゴ</t>
    </rPh>
    <rPh sb="5" eb="7">
      <t>ゼンニチ</t>
    </rPh>
    <rPh sb="7" eb="12">
      <t>トウキョウトホンブ</t>
    </rPh>
    <rPh sb="13" eb="15">
      <t>ショテイ</t>
    </rPh>
    <rPh sb="15" eb="19">
      <t>ニュウカイショルイ</t>
    </rPh>
    <rPh sb="20" eb="22">
      <t>テイシュツ</t>
    </rPh>
    <phoneticPr fontId="147"/>
  </si>
  <si>
    <t>https://tokyo.zennichi.or.jp/admission/flow.html</t>
    <phoneticPr fontId="147"/>
  </si>
  <si>
    <r>
      <t>②Excelシート「トップ」～「◇個人情報（TRA）」をシートごとに印刷する。</t>
    </r>
    <r>
      <rPr>
        <sz val="11"/>
        <color rgb="FFFF0000"/>
        <rFont val="游ゴシック"/>
        <family val="3"/>
        <charset val="128"/>
      </rPr>
      <t>※1</t>
    </r>
    <rPh sb="17" eb="21">
      <t>コジンジョウホウ</t>
    </rPh>
    <rPh sb="34" eb="36">
      <t>インサツ</t>
    </rPh>
    <phoneticPr fontId="147"/>
  </si>
  <si>
    <r>
      <t>④自己で用意する書類（ex.印鑑証明書等）を準備する。</t>
    </r>
    <r>
      <rPr>
        <sz val="11"/>
        <color rgb="FFFF0000"/>
        <rFont val="游ゴシック"/>
        <family val="3"/>
        <charset val="128"/>
      </rPr>
      <t>※２</t>
    </r>
    <rPh sb="1" eb="3">
      <t>ジコ</t>
    </rPh>
    <rPh sb="4" eb="6">
      <t>ヨウイ</t>
    </rPh>
    <rPh sb="8" eb="10">
      <t>ショルイ</t>
    </rPh>
    <rPh sb="14" eb="19">
      <t>インカンショウメイショ</t>
    </rPh>
    <rPh sb="19" eb="20">
      <t>トウ</t>
    </rPh>
    <rPh sb="22" eb="24">
      <t>ジュンビ</t>
    </rPh>
    <phoneticPr fontId="147"/>
  </si>
  <si>
    <r>
      <t>⑤入会書類一式（上記②、④）を下記住所まで送付する。</t>
    </r>
    <r>
      <rPr>
        <sz val="11"/>
        <color rgb="FFFF0000"/>
        <rFont val="游ゴシック"/>
        <family val="3"/>
        <charset val="128"/>
      </rPr>
      <t>※３</t>
    </r>
    <rPh sb="8" eb="10">
      <t>ジョウキ</t>
    </rPh>
    <rPh sb="15" eb="17">
      <t>カキ</t>
    </rPh>
    <rPh sb="17" eb="19">
      <t>ジュウショ</t>
    </rPh>
    <rPh sb="21" eb="23">
      <t>ソウフ</t>
    </rPh>
    <phoneticPr fontId="147"/>
  </si>
  <si>
    <r>
      <rPr>
        <sz val="11"/>
        <color rgb="FFFF0000"/>
        <rFont val="游ゴシック"/>
        <family val="3"/>
        <charset val="128"/>
      </rPr>
      <t>※1</t>
    </r>
    <r>
      <rPr>
        <sz val="11"/>
        <color theme="1"/>
        <rFont val="游ゴシック"/>
        <family val="3"/>
        <charset val="128"/>
      </rPr>
      <t>.都庁申請書類は「〔都〕○○【青色】」です。必要に応じて印刷し、ご活用ください。</t>
    </r>
    <rPh sb="3" eb="5">
      <t>トチョウ</t>
    </rPh>
    <rPh sb="5" eb="8">
      <t>シンセイショ</t>
    </rPh>
    <rPh sb="8" eb="9">
      <t>ルイ</t>
    </rPh>
    <rPh sb="12" eb="13">
      <t>ト</t>
    </rPh>
    <rPh sb="17" eb="18">
      <t>アオ</t>
    </rPh>
    <rPh sb="18" eb="19">
      <t>イロ</t>
    </rPh>
    <rPh sb="24" eb="26">
      <t>ヒツヨウ</t>
    </rPh>
    <rPh sb="27" eb="28">
      <t>オウ</t>
    </rPh>
    <rPh sb="30" eb="32">
      <t>インサツ</t>
    </rPh>
    <rPh sb="35" eb="37">
      <t>カツヨウ</t>
    </rPh>
    <phoneticPr fontId="147"/>
  </si>
  <si>
    <r>
      <rPr>
        <sz val="11"/>
        <color rgb="FFFF0000"/>
        <rFont val="游ゴシック"/>
        <family val="3"/>
        <charset val="128"/>
      </rPr>
      <t>※2</t>
    </r>
    <r>
      <rPr>
        <sz val="11"/>
        <color theme="1"/>
        <rFont val="游ゴシック"/>
        <family val="3"/>
        <charset val="128"/>
      </rPr>
      <t>.Excelシート「トップ」をご参照ください。</t>
    </r>
    <rPh sb="18" eb="20">
      <t>サンショウ</t>
    </rPh>
    <phoneticPr fontId="147"/>
  </si>
  <si>
    <r>
      <rPr>
        <sz val="11"/>
        <color rgb="FFFF0000"/>
        <rFont val="游ゴシック"/>
        <family val="3"/>
        <charset val="128"/>
      </rPr>
      <t>※3</t>
    </r>
    <r>
      <rPr>
        <sz val="11"/>
        <color theme="1"/>
        <rFont val="游ゴシック"/>
        <family val="3"/>
        <charset val="128"/>
      </rPr>
      <t>.来館でのご提出は東京都本部（半蔵門）、新宿・立川窓口で承ります。</t>
    </r>
    <rPh sb="3" eb="5">
      <t>ライカン</t>
    </rPh>
    <rPh sb="8" eb="10">
      <t>テイシュツ</t>
    </rPh>
    <rPh sb="11" eb="16">
      <t>トウキョウトホンブ</t>
    </rPh>
    <rPh sb="17" eb="20">
      <t>ハンゾウモン</t>
    </rPh>
    <rPh sb="22" eb="24">
      <t>シンジュク</t>
    </rPh>
    <rPh sb="25" eb="27">
      <t>タチカワ</t>
    </rPh>
    <rPh sb="27" eb="29">
      <t>マドグチ</t>
    </rPh>
    <rPh sb="30" eb="31">
      <t>ウケタマワ</t>
    </rPh>
    <phoneticPr fontId="147"/>
  </si>
  <si>
    <t>中村　裕昌</t>
    <phoneticPr fontId="116" type="halfwidthKatakana"/>
  </si>
  <si>
    <t>秋山　始</t>
    <rPh sb="0" eb="2">
      <t>ｱｷﾔﾏ</t>
    </rPh>
    <rPh sb="3" eb="4">
      <t>ﾊｼﾞ</t>
    </rPh>
    <phoneticPr fontId="116" type="halfwidthKatakana"/>
  </si>
  <si>
    <r>
      <t>・書類ご提出までの簡単な流れ　</t>
    </r>
    <r>
      <rPr>
        <sz val="9"/>
        <color theme="1"/>
        <rFont val="游ゴシック"/>
        <family val="3"/>
        <charset val="128"/>
      </rPr>
      <t>※入会手続きの詳細は下記URLよりご確認頂けます。</t>
    </r>
    <rPh sb="1" eb="3">
      <t>ショルイ</t>
    </rPh>
    <rPh sb="4" eb="6">
      <t>テイシュツ</t>
    </rPh>
    <rPh sb="9" eb="11">
      <t>カンタン</t>
    </rPh>
    <rPh sb="12" eb="13">
      <t>ナガ</t>
    </rPh>
    <rPh sb="16" eb="20">
      <t>ニュウカイテツヅ</t>
    </rPh>
    <phoneticPr fontId="147"/>
  </si>
  <si>
    <t>項目</t>
    <rPh sb="0" eb="2">
      <t>ｺｳﾓｸ</t>
    </rPh>
    <phoneticPr fontId="116" type="halfwidthKatakana"/>
  </si>
  <si>
    <t>の入力不要</t>
    <rPh sb="1" eb="5">
      <t>ﾆｭｳﾘｮｸﾌﾖｳ</t>
    </rPh>
    <phoneticPr fontId="116" type="halfwidthKatakana"/>
  </si>
  <si>
    <r>
      <t>全日の入会書類を</t>
    </r>
    <r>
      <rPr>
        <sz val="11"/>
        <color rgb="FFFF0000"/>
        <rFont val="Meiryo UI"/>
        <family val="3"/>
        <charset val="128"/>
      </rPr>
      <t>単独</t>
    </r>
    <r>
      <rPr>
        <sz val="11"/>
        <color theme="1"/>
        <rFont val="Meiryo UI"/>
        <family val="3"/>
        <charset val="128"/>
      </rPr>
      <t>で作成する場合は</t>
    </r>
    <rPh sb="0" eb="2">
      <t>ｾﾞﾝﾆﾁ</t>
    </rPh>
    <rPh sb="3" eb="7">
      <t>ﾆｭｳｶｲｼｮﾙｲ</t>
    </rPh>
    <rPh sb="8" eb="10">
      <t>ﾀﾝﾄﾞｸ</t>
    </rPh>
    <rPh sb="11" eb="13">
      <t>ｻｸｾｲ</t>
    </rPh>
    <rPh sb="15" eb="17">
      <t>ﾊﾞｱｲ</t>
    </rPh>
    <phoneticPr fontId="116" type="halfwidthKatakana"/>
  </si>
  <si>
    <t xml:space="preserve">　弁済第1号様式
</t>
    <rPh sb="6" eb="8">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</si>
</sst>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411]ggge&quot;年&quot;m&quot;月&quot;d&quot;日&quot;;@"/>
    <numFmt numFmtId="178" formatCode="#"/>
    <numFmt numFmtId="179" formatCode="0_);[Red]\(0\)"/>
    <numFmt numFmtId="180" formatCode="0;\-0;;@"/>
    <numFmt numFmtId="181" formatCode="0_ "/>
    <numFmt numFmtId="182" formatCode="[DBNum3]\ #,##0"/>
  </numFmts>
  <fonts count="17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11"/>
      <name val="ＭＳ Ｐゴシック"/>
      <family val="3"/>
      <charset val="128"/>
    </font>
    <font>
      <sz val="14"/>
      <name val="HG創英角ｺﾞｼｯｸUB"/>
      <family val="3"/>
      <charset val="128"/>
    </font>
    <font>
      <sz val="12"/>
      <name val="HG創英角ｺﾞｼｯｸUB"/>
      <family val="3"/>
      <charset val="128"/>
    </font>
    <font>
      <sz val="22"/>
      <name val="HG創英角ｺﾞｼｯｸUB"/>
      <family val="3"/>
      <charset val="128"/>
    </font>
    <font>
      <sz val="24"/>
      <name val="HG創英角ｺﾞｼｯｸUB"/>
      <family val="3"/>
      <charset val="128"/>
    </font>
    <font>
      <u/>
      <sz val="8.25"/>
      <color indexed="12"/>
      <name val="ＭＳ Ｐゴシック"/>
      <family val="3"/>
      <charset val="128"/>
    </font>
    <font>
      <sz val="10"/>
      <name val="ＭＳ 明朝"/>
      <family val="1"/>
      <charset val="128"/>
    </font>
    <font>
      <sz val="11"/>
      <name val="HG創英角ｺﾞｼｯｸUB"/>
      <family val="3"/>
      <charset val="128"/>
    </font>
    <font>
      <sz val="11"/>
      <name val="ＭＳ 明朝"/>
      <family val="1"/>
      <charset val="128"/>
    </font>
    <font>
      <sz val="8"/>
      <name val="ＭＳ 明朝"/>
      <family val="1"/>
      <charset val="128"/>
    </font>
    <font>
      <sz val="8"/>
      <color indexed="10"/>
      <name val="ＭＳ 明朝"/>
      <family val="1"/>
      <charset val="128"/>
    </font>
    <font>
      <sz val="11"/>
      <color indexed="17"/>
      <name val="ＭＳ Ｐゴシック"/>
      <family val="3"/>
      <charset val="128"/>
    </font>
    <font>
      <sz val="8"/>
      <color indexed="81"/>
      <name val="ＭＳ 明朝"/>
      <family val="1"/>
      <charset val="128"/>
    </font>
    <font>
      <sz val="9"/>
      <name val="ＭＳ 明朝"/>
      <family val="1"/>
      <charset val="128"/>
    </font>
    <font>
      <sz val="12"/>
      <name val="ＭＳ 明朝"/>
      <family val="1"/>
      <charset val="128"/>
    </font>
    <font>
      <sz val="14"/>
      <name val="ＭＳ 明朝"/>
      <family val="1"/>
      <charset val="128"/>
    </font>
    <font>
      <sz val="2"/>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22"/>
      <name val="ＭＳ 明朝"/>
      <family val="1"/>
      <charset val="128"/>
    </font>
    <font>
      <sz val="20"/>
      <name val="ＭＳ 明朝"/>
      <family val="1"/>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8"/>
      <name val="ＭＳ Ｐゴシック"/>
      <family val="3"/>
      <charset val="128"/>
    </font>
    <font>
      <sz val="9"/>
      <color indexed="10"/>
      <name val="ＭＳ 明朝"/>
      <family val="1"/>
      <charset val="128"/>
    </font>
    <font>
      <sz val="10"/>
      <name val="ＭＳ Ｐゴシック"/>
      <family val="3"/>
      <charset val="128"/>
    </font>
    <font>
      <sz val="6"/>
      <name val="ＭＳ Ｐゴシック"/>
      <family val="3"/>
      <charset val="128"/>
    </font>
    <font>
      <sz val="6"/>
      <name val="ＭＳ Ｐゴシック"/>
      <family val="3"/>
      <charset val="128"/>
    </font>
    <font>
      <sz val="9"/>
      <color indexed="8"/>
      <name val="ＭＳ 明朝"/>
      <family val="1"/>
      <charset val="128"/>
    </font>
    <font>
      <sz val="12"/>
      <color indexed="8"/>
      <name val="ＭＳ 明朝"/>
      <family val="1"/>
      <charset val="128"/>
    </font>
    <font>
      <sz val="6"/>
      <color indexed="8"/>
      <name val="ＭＳ 明朝"/>
      <family val="1"/>
      <charset val="128"/>
    </font>
    <font>
      <sz val="8"/>
      <name val="ＭＳ ゴシック"/>
      <family val="3"/>
      <charset val="128"/>
    </font>
    <font>
      <sz val="7"/>
      <name val="ＭＳ 明朝"/>
      <family val="1"/>
      <charset val="128"/>
    </font>
    <font>
      <u/>
      <sz val="9"/>
      <name val="ＭＳ 明朝"/>
      <family val="1"/>
      <charset val="128"/>
    </font>
    <font>
      <sz val="6"/>
      <name val="ＭＳ Ｐゴシック"/>
      <family val="3"/>
      <charset val="128"/>
    </font>
    <font>
      <sz val="10"/>
      <color indexed="8"/>
      <name val="HG創英角ｺﾞｼｯｸUB"/>
      <family val="3"/>
      <charset val="128"/>
    </font>
    <font>
      <sz val="12"/>
      <color indexed="10"/>
      <name val="HG創英角ｺﾞｼｯｸUB"/>
      <family val="3"/>
      <charset val="128"/>
    </font>
    <font>
      <sz val="4"/>
      <name val="HG創英角ｺﾞｼｯｸUB"/>
      <family val="3"/>
      <charset val="128"/>
    </font>
    <font>
      <sz val="11"/>
      <color indexed="10"/>
      <name val="HG創英角ｺﾞｼｯｸUB"/>
      <family val="3"/>
      <charset val="128"/>
    </font>
    <font>
      <sz val="6"/>
      <name val="ＭＳ Ｐゴシック"/>
      <family val="3"/>
      <charset val="128"/>
    </font>
    <font>
      <sz val="6"/>
      <name val="ＭＳ Ｐゴシック"/>
      <family val="3"/>
      <charset val="128"/>
    </font>
    <font>
      <sz val="6"/>
      <name val="ＭＳ Ｐゴシック"/>
      <family val="3"/>
      <charset val="128"/>
    </font>
    <font>
      <b/>
      <sz val="8"/>
      <name val="ＭＳ 明朝"/>
      <family val="1"/>
      <charset val="128"/>
    </font>
    <font>
      <sz val="14"/>
      <name val="HGS創英角ｺﾞｼｯｸUB"/>
      <family val="3"/>
      <charset val="128"/>
    </font>
    <font>
      <sz val="18"/>
      <name val="HG創英角ｺﾞｼｯｸUB"/>
      <family val="3"/>
      <charset val="128"/>
    </font>
    <font>
      <sz val="9"/>
      <name val="ＭＳ Ｐゴシック"/>
      <family val="3"/>
      <charset val="128"/>
    </font>
    <font>
      <sz val="10"/>
      <color indexed="8"/>
      <name val="メイリオ"/>
      <family val="3"/>
      <charset val="128"/>
    </font>
    <font>
      <sz val="6"/>
      <name val="ＭＳ Ｐゴシック"/>
      <family val="3"/>
      <charset val="128"/>
    </font>
    <font>
      <sz val="9"/>
      <color indexed="8"/>
      <name val="メイリオ"/>
      <family val="3"/>
      <charset val="128"/>
    </font>
    <font>
      <b/>
      <u/>
      <sz val="12"/>
      <color indexed="8"/>
      <name val="メイリオ"/>
      <family val="3"/>
      <charset val="128"/>
    </font>
    <font>
      <sz val="11"/>
      <color indexed="9"/>
      <name val="メイリオ"/>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0" tint="-0.499984740745262"/>
      <name val="ＭＳ 明朝"/>
      <family val="1"/>
      <charset val="128"/>
    </font>
    <font>
      <sz val="11"/>
      <color theme="0" tint="-0.499984740745262"/>
      <name val="ＭＳ ゴシック"/>
      <family val="3"/>
      <charset val="128"/>
    </font>
    <font>
      <sz val="11"/>
      <color theme="1"/>
      <name val="ＭＳ ゴシック"/>
      <family val="3"/>
      <charset val="128"/>
    </font>
    <font>
      <sz val="12"/>
      <color theme="1"/>
      <name val="ＭＳ 明朝"/>
      <family val="1"/>
      <charset val="128"/>
    </font>
    <font>
      <sz val="12"/>
      <color theme="1"/>
      <name val="ＭＳ Ｐゴシック"/>
      <family val="3"/>
      <charset val="128"/>
      <scheme val="minor"/>
    </font>
    <font>
      <sz val="11"/>
      <color theme="1"/>
      <name val="メイリオ"/>
      <family val="3"/>
      <charset val="128"/>
    </font>
    <font>
      <sz val="9"/>
      <color theme="1"/>
      <name val="HG創英角ｺﾞｼｯｸUB"/>
      <family val="3"/>
      <charset val="128"/>
    </font>
    <font>
      <sz val="14"/>
      <color theme="1"/>
      <name val="HG創英角ｺﾞｼｯｸUB"/>
      <family val="3"/>
      <charset val="128"/>
    </font>
    <font>
      <sz val="11"/>
      <color theme="1"/>
      <name val="ＭＳ Ｐゴシック"/>
      <family val="3"/>
      <charset val="128"/>
    </font>
    <font>
      <sz val="14"/>
      <color theme="1"/>
      <name val="ＭＳ 明朝"/>
      <family val="1"/>
      <charset val="128"/>
    </font>
    <font>
      <sz val="8"/>
      <color theme="1"/>
      <name val="ＭＳ ゴシック"/>
      <family val="3"/>
      <charset val="128"/>
    </font>
    <font>
      <sz val="10"/>
      <color theme="1"/>
      <name val="ＭＳ 明朝"/>
      <family val="1"/>
      <charset val="128"/>
    </font>
    <font>
      <sz val="10"/>
      <color theme="1"/>
      <name val="メイリオ"/>
      <family val="3"/>
      <charset val="128"/>
    </font>
    <font>
      <sz val="12"/>
      <color theme="1"/>
      <name val="Times New Roman"/>
      <family val="1"/>
    </font>
    <font>
      <sz val="11"/>
      <color theme="1"/>
      <name val="Times New Roman"/>
      <family val="1"/>
    </font>
    <font>
      <sz val="14"/>
      <color theme="1"/>
      <name val="ＭＳ ゴシック"/>
      <family val="3"/>
      <charset val="128"/>
    </font>
    <font>
      <u/>
      <sz val="10"/>
      <color theme="1"/>
      <name val="HG創英角ｺﾞｼｯｸUB"/>
      <family val="3"/>
      <charset val="128"/>
    </font>
    <font>
      <sz val="18"/>
      <color theme="1"/>
      <name val="HG創英角ｺﾞｼｯｸUB"/>
      <family val="3"/>
      <charset val="128"/>
    </font>
    <font>
      <sz val="11"/>
      <color theme="1"/>
      <name val="HG創英角ｺﾞｼｯｸUB"/>
      <family val="3"/>
      <charset val="128"/>
    </font>
    <font>
      <u/>
      <sz val="20"/>
      <color theme="1"/>
      <name val="HGP創英角ｺﾞｼｯｸUB"/>
      <family val="3"/>
      <charset val="128"/>
    </font>
    <font>
      <sz val="12"/>
      <color theme="1"/>
      <name val="HG創英角ｺﾞｼｯｸUB"/>
      <family val="3"/>
      <charset val="128"/>
    </font>
    <font>
      <b/>
      <sz val="14"/>
      <color theme="1"/>
      <name val="ＭＳ ゴシック"/>
      <family val="3"/>
      <charset val="128"/>
    </font>
    <font>
      <sz val="22"/>
      <color theme="1"/>
      <name val="HG創英角ｺﾞｼｯｸUB"/>
      <family val="3"/>
      <charset val="128"/>
    </font>
    <font>
      <b/>
      <sz val="11"/>
      <color theme="1"/>
      <name val="メイリオ"/>
      <family val="3"/>
      <charset val="128"/>
    </font>
    <font>
      <b/>
      <sz val="11"/>
      <color theme="1"/>
      <name val="HGP創英角ｺﾞｼｯｸUB"/>
      <family val="3"/>
      <charset val="128"/>
    </font>
    <font>
      <sz val="24"/>
      <color theme="1"/>
      <name val="ＭＳ Ｐゴシック"/>
      <family val="3"/>
      <charset val="128"/>
      <scheme val="minor"/>
    </font>
    <font>
      <sz val="9"/>
      <color theme="1"/>
      <name val="ＭＳ ゴシック"/>
      <family val="3"/>
      <charset val="128"/>
    </font>
    <font>
      <sz val="10"/>
      <color theme="1"/>
      <name val="ＭＳ Ｐゴシック"/>
      <family val="3"/>
      <charset val="128"/>
      <scheme val="minor"/>
    </font>
    <font>
      <sz val="11"/>
      <color theme="1"/>
      <name val="HGP創英角ｺﾞｼｯｸUB"/>
      <family val="3"/>
      <charset val="128"/>
    </font>
    <font>
      <sz val="12"/>
      <color rgb="FFFF0000"/>
      <name val="HG創英角ｺﾞｼｯｸUB"/>
      <family val="3"/>
      <charset val="128"/>
    </font>
    <font>
      <sz val="10"/>
      <color theme="1"/>
      <name val="HG創英角ｺﾞｼｯｸUB"/>
      <family val="3"/>
      <charset val="128"/>
    </font>
    <font>
      <sz val="26"/>
      <color theme="1"/>
      <name val="HG創英角ｺﾞｼｯｸUB"/>
      <family val="3"/>
      <charset val="128"/>
    </font>
    <font>
      <sz val="14"/>
      <color theme="1"/>
      <name val="HGS創英角ｺﾞｼｯｸUB"/>
      <family val="3"/>
      <charset val="128"/>
    </font>
    <font>
      <sz val="14"/>
      <color theme="1"/>
      <name val="HGP創英角ｺﾞｼｯｸUB"/>
      <family val="3"/>
      <charset val="128"/>
    </font>
    <font>
      <sz val="13"/>
      <color theme="1"/>
      <name val="HG創英角ｺﾞｼｯｸUB"/>
      <family val="3"/>
      <charset val="128"/>
    </font>
    <font>
      <sz val="13"/>
      <color theme="1"/>
      <name val="ＭＳ Ｐゴシック"/>
      <family val="3"/>
      <charset val="128"/>
      <scheme val="minor"/>
    </font>
    <font>
      <sz val="10"/>
      <color theme="1"/>
      <name val="ＭＳ ゴシック"/>
      <family val="3"/>
      <charset val="128"/>
    </font>
    <font>
      <b/>
      <sz val="16"/>
      <color theme="1"/>
      <name val="メイリオ"/>
      <family val="3"/>
      <charset val="128"/>
    </font>
    <font>
      <sz val="10.5"/>
      <color theme="1"/>
      <name val="メイリオ"/>
      <family val="3"/>
      <charset val="128"/>
    </font>
    <font>
      <sz val="9"/>
      <color theme="1"/>
      <name val="メイリオ"/>
      <family val="3"/>
      <charset val="128"/>
    </font>
    <font>
      <sz val="9"/>
      <color theme="1"/>
      <name val="ＭＳ Ｐゴシック"/>
      <family val="3"/>
      <charset val="128"/>
      <scheme val="minor"/>
    </font>
    <font>
      <sz val="10"/>
      <color theme="1"/>
      <name val="平成明朝"/>
      <family val="1"/>
      <charset val="128"/>
    </font>
    <font>
      <sz val="7"/>
      <color theme="1"/>
      <name val="ＭＳ 明朝"/>
      <family val="1"/>
      <charset val="128"/>
    </font>
    <font>
      <sz val="10"/>
      <color theme="1"/>
      <name val="ＭＳ Ｐゴシック"/>
      <family val="3"/>
      <charset val="128"/>
    </font>
    <font>
      <b/>
      <sz val="20"/>
      <color theme="1"/>
      <name val="ＭＳ 明朝"/>
      <family val="1"/>
      <charset val="128"/>
    </font>
    <font>
      <sz val="8"/>
      <color theme="1"/>
      <name val="ＭＳ Ｐゴシック"/>
      <family val="3"/>
      <charset val="128"/>
      <scheme val="minor"/>
    </font>
    <font>
      <sz val="20"/>
      <color theme="1"/>
      <name val="ＭＳ Ｐゴシック"/>
      <family val="3"/>
      <charset val="128"/>
      <scheme val="minor"/>
    </font>
    <font>
      <sz val="6"/>
      <name val="ＭＳ Ｐゴシック"/>
      <family val="3"/>
      <charset val="128"/>
      <scheme val="minor"/>
    </font>
    <font>
      <sz val="10"/>
      <name val="ＭＳ Ｐ明朝"/>
      <family val="1"/>
      <charset val="128"/>
    </font>
    <font>
      <b/>
      <sz val="18"/>
      <name val="ＭＳ Ｐ明朝"/>
      <family val="1"/>
      <charset val="128"/>
    </font>
    <font>
      <sz val="16"/>
      <name val="ＭＳ Ｐ明朝"/>
      <family val="1"/>
      <charset val="128"/>
    </font>
    <font>
      <sz val="11"/>
      <name val="ＭＳ Ｐ明朝"/>
      <family val="1"/>
      <charset val="128"/>
    </font>
    <font>
      <b/>
      <sz val="11"/>
      <name val="ＭＳ 明朝"/>
      <family val="1"/>
      <charset val="128"/>
    </font>
    <font>
      <b/>
      <sz val="10"/>
      <name val="ＭＳ Ｐ明朝"/>
      <family val="1"/>
      <charset val="128"/>
    </font>
    <font>
      <sz val="9"/>
      <name val="ＭＳ Ｐ明朝"/>
      <family val="1"/>
      <charset val="128"/>
    </font>
    <font>
      <sz val="8"/>
      <name val="ＭＳ Ｐ明朝"/>
      <family val="1"/>
      <charset val="128"/>
    </font>
    <font>
      <b/>
      <sz val="9"/>
      <name val="ＭＳ Ｐゴシック"/>
      <family val="3"/>
      <charset val="128"/>
    </font>
    <font>
      <sz val="6"/>
      <name val="ＭＳ 明朝"/>
      <family val="1"/>
      <charset val="128"/>
    </font>
    <font>
      <b/>
      <sz val="18"/>
      <name val="ＭＳ 明朝"/>
      <family val="1"/>
      <charset val="128"/>
    </font>
    <font>
      <sz val="16"/>
      <name val="ＭＳ 明朝"/>
      <family val="1"/>
      <charset val="128"/>
    </font>
    <font>
      <sz val="12"/>
      <name val="ＭＳ Ｐゴシック"/>
      <family val="3"/>
      <charset val="128"/>
    </font>
    <font>
      <b/>
      <sz val="11"/>
      <name val="ＭＳ Ｐ明朝"/>
      <family val="1"/>
      <charset val="128"/>
    </font>
    <font>
      <b/>
      <sz val="12"/>
      <name val="ＭＳ Ｐ明朝"/>
      <family val="1"/>
      <charset val="128"/>
    </font>
    <font>
      <u/>
      <sz val="11"/>
      <color theme="10"/>
      <name val="Meiryo UI"/>
      <family val="2"/>
      <charset val="128"/>
    </font>
    <font>
      <sz val="18"/>
      <color theme="3"/>
      <name val="ＭＳ Ｐゴシック"/>
      <family val="2"/>
      <charset val="128"/>
      <scheme val="major"/>
    </font>
    <font>
      <sz val="11"/>
      <color theme="1"/>
      <name val="Meiryo UI"/>
      <family val="3"/>
      <charset val="128"/>
    </font>
    <font>
      <b/>
      <sz val="11"/>
      <color theme="0"/>
      <name val="Meiryo UI"/>
      <family val="3"/>
      <charset val="128"/>
    </font>
    <font>
      <b/>
      <sz val="12"/>
      <name val="Meiryo UI"/>
      <family val="3"/>
      <charset val="128"/>
    </font>
    <font>
      <sz val="9"/>
      <name val="Meiryo UI"/>
      <family val="3"/>
      <charset val="128"/>
    </font>
    <font>
      <sz val="14"/>
      <name val="Meiryo UI"/>
      <family val="3"/>
      <charset val="128"/>
    </font>
    <font>
      <u/>
      <sz val="9"/>
      <color rgb="FF0070C0"/>
      <name val="Meiryo UI"/>
      <family val="3"/>
      <charset val="128"/>
    </font>
    <font>
      <u/>
      <sz val="11"/>
      <color theme="10"/>
      <name val="Meiryo UI"/>
      <family val="3"/>
      <charset val="128"/>
    </font>
    <font>
      <sz val="9"/>
      <color rgb="FFFF0000"/>
      <name val="Meiryo UI"/>
      <family val="3"/>
      <charset val="128"/>
    </font>
    <font>
      <b/>
      <sz val="12"/>
      <color theme="0"/>
      <name val="Meiryo UI"/>
      <family val="3"/>
      <charset val="128"/>
    </font>
    <font>
      <sz val="8"/>
      <name val="Meiryo UI"/>
      <family val="3"/>
      <charset val="128"/>
    </font>
    <font>
      <sz val="10"/>
      <name val="Meiryo UI"/>
      <family val="3"/>
      <charset val="128"/>
    </font>
    <font>
      <b/>
      <sz val="10"/>
      <name val="Meiryo UI"/>
      <family val="3"/>
      <charset val="128"/>
    </font>
    <font>
      <b/>
      <sz val="10"/>
      <color rgb="FFFF0000"/>
      <name val="Meiryo UI"/>
      <family val="3"/>
      <charset val="128"/>
    </font>
    <font>
      <sz val="6"/>
      <name val="ＭＳ Ｐゴシック"/>
      <family val="2"/>
      <charset val="128"/>
      <scheme val="minor"/>
    </font>
    <font>
      <sz val="6"/>
      <name val="Meiryo UI"/>
      <family val="2"/>
      <charset val="128"/>
    </font>
    <font>
      <b/>
      <u/>
      <sz val="9"/>
      <color rgb="FFFF0000"/>
      <name val="Meiryo UI"/>
      <family val="3"/>
      <charset val="128"/>
    </font>
    <font>
      <b/>
      <sz val="11"/>
      <name val="Meiryo UI"/>
      <family val="3"/>
      <charset val="128"/>
    </font>
    <font>
      <b/>
      <sz val="9"/>
      <color theme="0"/>
      <name val="Meiryo UI"/>
      <family val="3"/>
      <charset val="128"/>
    </font>
    <font>
      <sz val="6"/>
      <name val="Meiryo UI"/>
      <family val="3"/>
      <charset val="128"/>
    </font>
    <font>
      <b/>
      <sz val="9"/>
      <name val="Meiryo UI"/>
      <family val="3"/>
      <charset val="128"/>
    </font>
    <font>
      <b/>
      <sz val="9"/>
      <color rgb="FFFF0000"/>
      <name val="Meiryo UI"/>
      <family val="3"/>
      <charset val="128"/>
    </font>
    <font>
      <sz val="11"/>
      <name val="Meiryo UI"/>
      <family val="3"/>
      <charset val="128"/>
    </font>
    <font>
      <sz val="9"/>
      <color theme="1"/>
      <name val="Meiryo UI"/>
      <family val="3"/>
      <charset val="128"/>
    </font>
    <font>
      <sz val="12"/>
      <name val="Meiryo UI"/>
      <family val="3"/>
      <charset val="128"/>
    </font>
    <font>
      <sz val="9"/>
      <color indexed="81"/>
      <name val="ＭＳ Ｐゴシック"/>
      <family val="3"/>
      <charset val="128"/>
    </font>
    <font>
      <u/>
      <sz val="11"/>
      <color indexed="12"/>
      <name val="Meiryo UI"/>
      <family val="3"/>
      <charset val="128"/>
    </font>
    <font>
      <sz val="11"/>
      <color theme="1" tint="4.9989318521683403E-2"/>
      <name val="ＭＳ Ｐゴシック"/>
      <family val="3"/>
      <charset val="128"/>
    </font>
    <font>
      <b/>
      <sz val="12"/>
      <color theme="0"/>
      <name val="ＭＳ Ｐゴシック"/>
      <family val="3"/>
      <charset val="128"/>
    </font>
    <font>
      <sz val="14"/>
      <color rgb="FFFF0000"/>
      <name val="ＭＳ ゴシック"/>
      <family val="3"/>
      <charset val="128"/>
    </font>
    <font>
      <sz val="14"/>
      <color rgb="FFFF0000"/>
      <name val="ＭＳ 明朝"/>
      <family val="1"/>
      <charset val="128"/>
    </font>
    <font>
      <sz val="12"/>
      <name val="ＭＳ Ｐ明朝"/>
      <family val="1"/>
      <charset val="128"/>
    </font>
    <font>
      <b/>
      <sz val="12"/>
      <name val="ＭＳ 明朝"/>
      <family val="1"/>
      <charset val="128"/>
    </font>
    <font>
      <sz val="10"/>
      <color rgb="FFFF0000"/>
      <name val="Meiryo UI"/>
      <family val="3"/>
      <charset val="128"/>
    </font>
    <font>
      <b/>
      <sz val="15"/>
      <color theme="0"/>
      <name val="Meiryo UI"/>
      <family val="3"/>
      <charset val="128"/>
    </font>
    <font>
      <u/>
      <sz val="11"/>
      <color theme="10"/>
      <name val="ＭＳ Ｐゴシック"/>
      <family val="2"/>
      <charset val="128"/>
      <scheme val="minor"/>
    </font>
    <font>
      <sz val="11"/>
      <color theme="1"/>
      <name val="游ゴシック"/>
      <family val="3"/>
      <charset val="128"/>
    </font>
    <font>
      <sz val="11"/>
      <color rgb="FFFF0000"/>
      <name val="游ゴシック"/>
      <family val="3"/>
      <charset val="128"/>
    </font>
    <font>
      <sz val="9"/>
      <color theme="1"/>
      <name val="游ゴシック"/>
      <family val="3"/>
      <charset val="128"/>
    </font>
    <font>
      <u/>
      <sz val="11"/>
      <color theme="10"/>
      <name val="游ゴシック"/>
      <family val="3"/>
      <charset val="128"/>
    </font>
    <font>
      <b/>
      <sz val="11"/>
      <color rgb="FFFF0000"/>
      <name val="游ゴシック"/>
      <family val="3"/>
      <charset val="128"/>
    </font>
    <font>
      <sz val="11"/>
      <color rgb="FFFF0000"/>
      <name val="Meiryo UI"/>
      <family val="3"/>
      <charset val="128"/>
    </font>
    <font>
      <sz val="9"/>
      <color indexed="81"/>
      <name val="MS P ゴシック"/>
      <family val="3"/>
      <charset val="128"/>
    </font>
  </fonts>
  <fills count="21">
    <fill>
      <patternFill patternType="none"/>
    </fill>
    <fill>
      <patternFill patternType="gray125"/>
    </fill>
    <fill>
      <patternFill patternType="solid">
        <fgColor indexed="42"/>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rgb="FFFFFF00"/>
        <bgColor indexed="64"/>
      </patternFill>
    </fill>
    <fill>
      <patternFill patternType="solid">
        <fgColor rgb="FF0070C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CCFFCC"/>
        <bgColor indexed="64"/>
      </patternFill>
    </fill>
    <fill>
      <patternFill patternType="solid">
        <fgColor rgb="FFFFFF99"/>
        <bgColor indexed="64"/>
      </patternFill>
    </fill>
    <fill>
      <patternFill patternType="solid">
        <fgColor rgb="FFFF99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8EDEC"/>
        <bgColor indexed="64"/>
      </patternFill>
    </fill>
    <fill>
      <patternFill patternType="solid">
        <fgColor rgb="FFFFC000"/>
        <bgColor indexed="64"/>
      </patternFill>
    </fill>
    <fill>
      <patternFill patternType="solid">
        <fgColor theme="4"/>
        <bgColor indexed="64"/>
      </patternFill>
    </fill>
    <fill>
      <patternFill patternType="solid">
        <fgColor rgb="FFFF9999"/>
        <bgColor indexed="64"/>
      </patternFill>
    </fill>
  </fills>
  <borders count="285">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right style="medium">
        <color indexed="64"/>
      </right>
      <top style="hair">
        <color indexed="64"/>
      </top>
      <bottom/>
      <diagonal/>
    </border>
    <border>
      <left/>
      <right/>
      <top style="thin">
        <color indexed="23"/>
      </top>
      <bottom/>
      <diagonal/>
    </border>
    <border>
      <left/>
      <right/>
      <top/>
      <bottom style="thin">
        <color indexed="23"/>
      </bottom>
      <diagonal/>
    </border>
    <border>
      <left/>
      <right style="mediumDashed">
        <color indexed="23"/>
      </right>
      <top/>
      <bottom/>
      <diagonal/>
    </border>
    <border>
      <left style="mediumDashed">
        <color indexed="23"/>
      </left>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right/>
      <top/>
      <bottom style="medium">
        <color indexed="64"/>
      </bottom>
      <diagonal/>
    </border>
    <border>
      <left style="thin">
        <color indexed="23"/>
      </left>
      <right/>
      <top style="thin">
        <color indexed="23"/>
      </top>
      <bottom/>
      <diagonal/>
    </border>
    <border>
      <left/>
      <right style="thin">
        <color indexed="23"/>
      </right>
      <top/>
      <bottom style="thin">
        <color indexed="23"/>
      </bottom>
      <diagonal/>
    </border>
    <border>
      <left/>
      <right style="thin">
        <color indexed="23"/>
      </right>
      <top style="thin">
        <color indexed="23"/>
      </top>
      <bottom/>
      <diagonal/>
    </border>
    <border>
      <left/>
      <right style="thin">
        <color indexed="23"/>
      </right>
      <top/>
      <bottom/>
      <diagonal/>
    </border>
    <border>
      <left/>
      <right style="thin">
        <color indexed="23"/>
      </right>
      <top style="thin">
        <color indexed="23"/>
      </top>
      <bottom style="thin">
        <color indexed="23"/>
      </bottom>
      <diagonal/>
    </border>
    <border>
      <left style="thin">
        <color indexed="23"/>
      </left>
      <right/>
      <top/>
      <bottom/>
      <diagonal/>
    </border>
    <border>
      <left style="thin">
        <color indexed="64"/>
      </left>
      <right/>
      <top/>
      <bottom/>
      <diagonal/>
    </border>
    <border>
      <left style="thin">
        <color indexed="64"/>
      </left>
      <right/>
      <top/>
      <bottom style="thin">
        <color indexed="64"/>
      </bottom>
      <diagonal/>
    </border>
    <border>
      <left style="thin">
        <color indexed="23"/>
      </left>
      <right/>
      <top/>
      <bottom style="thin">
        <color indexed="23"/>
      </bottom>
      <diagonal/>
    </border>
    <border>
      <left/>
      <right/>
      <top style="thin">
        <color indexed="64"/>
      </top>
      <bottom/>
      <diagonal/>
    </border>
    <border>
      <left/>
      <right/>
      <top style="thin">
        <color indexed="23"/>
      </top>
      <bottom style="thin">
        <color indexed="23"/>
      </bottom>
      <diagonal/>
    </border>
    <border>
      <left style="thin">
        <color indexed="23"/>
      </left>
      <right/>
      <top style="thin">
        <color indexed="23"/>
      </top>
      <bottom style="thin">
        <color indexed="23"/>
      </bottom>
      <diagonal/>
    </border>
    <border>
      <left style="thin">
        <color indexed="64"/>
      </left>
      <right/>
      <top style="thin">
        <color indexed="64"/>
      </top>
      <bottom/>
      <diagonal/>
    </border>
    <border>
      <left style="dashDotDot">
        <color indexed="64"/>
      </left>
      <right/>
      <top style="thin">
        <color indexed="64"/>
      </top>
      <bottom/>
      <diagonal/>
    </border>
    <border>
      <left/>
      <right style="dashDotDot">
        <color indexed="64"/>
      </right>
      <top style="thin">
        <color indexed="64"/>
      </top>
      <bottom/>
      <diagonal/>
    </border>
    <border>
      <left style="dashDot">
        <color indexed="64"/>
      </left>
      <right/>
      <top style="dashDot">
        <color indexed="64"/>
      </top>
      <bottom/>
      <diagonal/>
    </border>
    <border>
      <left style="dashDot">
        <color indexed="64"/>
      </left>
      <right/>
      <top/>
      <bottom style="dashDot">
        <color indexed="64"/>
      </bottom>
      <diagonal/>
    </border>
    <border>
      <left style="thin">
        <color indexed="23"/>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n">
        <color indexed="23"/>
      </bottom>
      <diagonal/>
    </border>
    <border>
      <left style="thick">
        <color indexed="64"/>
      </left>
      <right/>
      <top style="thin">
        <color indexed="23"/>
      </top>
      <bottom/>
      <diagonal/>
    </border>
    <border>
      <left/>
      <right style="thick">
        <color indexed="64"/>
      </right>
      <top/>
      <bottom style="thin">
        <color indexed="23"/>
      </bottom>
      <diagonal/>
    </border>
    <border>
      <left style="thick">
        <color indexed="64"/>
      </left>
      <right/>
      <top/>
      <bottom/>
      <diagonal/>
    </border>
    <border>
      <left/>
      <right style="thick">
        <color indexed="64"/>
      </right>
      <top/>
      <bottom/>
      <diagonal/>
    </border>
    <border>
      <left/>
      <right/>
      <top/>
      <bottom style="thick">
        <color indexed="64"/>
      </bottom>
      <diagonal/>
    </border>
    <border>
      <left/>
      <right/>
      <top/>
      <bottom style="thin">
        <color indexed="64"/>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23"/>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23"/>
      </left>
      <right style="thin">
        <color indexed="64"/>
      </right>
      <top/>
      <bottom style="thin">
        <color indexed="64"/>
      </bottom>
      <diagonal/>
    </border>
    <border>
      <left style="dashDot">
        <color indexed="64"/>
      </left>
      <right/>
      <top/>
      <bottom/>
      <diagonal/>
    </border>
    <border>
      <left/>
      <right style="dashDot">
        <color indexed="64"/>
      </right>
      <top/>
      <bottom/>
      <diagonal/>
    </border>
    <border>
      <left/>
      <right/>
      <top style="thin">
        <color indexed="64"/>
      </top>
      <bottom style="thin">
        <color indexed="64"/>
      </bottom>
      <diagonal/>
    </border>
    <border>
      <left/>
      <right style="thick">
        <color indexed="64"/>
      </right>
      <top/>
      <bottom style="thick">
        <color indexed="64"/>
      </bottom>
      <diagonal/>
    </border>
    <border>
      <left/>
      <right style="thick">
        <color indexed="64"/>
      </right>
      <top style="thin">
        <color indexed="23"/>
      </top>
      <bottom/>
      <diagonal/>
    </border>
    <border>
      <left/>
      <right style="thick">
        <color indexed="64"/>
      </right>
      <top style="thick">
        <color indexed="64"/>
      </top>
      <bottom/>
      <diagonal/>
    </border>
    <border>
      <left style="thick">
        <color indexed="64"/>
      </left>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thin">
        <color indexed="23"/>
      </top>
      <bottom/>
      <diagonal/>
    </border>
    <border>
      <left/>
      <right style="thin">
        <color indexed="64"/>
      </right>
      <top style="thin">
        <color indexed="23"/>
      </top>
      <bottom/>
      <diagonal/>
    </border>
    <border>
      <left style="thin">
        <color indexed="64"/>
      </left>
      <right/>
      <top/>
      <bottom style="thin">
        <color indexed="23"/>
      </bottom>
      <diagonal/>
    </border>
    <border>
      <left/>
      <right style="thin">
        <color indexed="64"/>
      </right>
      <top/>
      <bottom style="thin">
        <color indexed="23"/>
      </bottom>
      <diagonal/>
    </border>
    <border>
      <left style="thin">
        <color indexed="23"/>
      </left>
      <right style="thin">
        <color indexed="64"/>
      </right>
      <top style="thin">
        <color indexed="23"/>
      </top>
      <bottom/>
      <diagonal/>
    </border>
    <border>
      <left style="thin">
        <color indexed="23"/>
      </left>
      <right style="thin">
        <color indexed="64"/>
      </right>
      <top/>
      <bottom/>
      <diagonal/>
    </border>
    <border>
      <left style="thin">
        <color indexed="23"/>
      </left>
      <right style="thin">
        <color indexed="64"/>
      </right>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bottom style="thin">
        <color indexed="23"/>
      </bottom>
      <diagonal/>
    </border>
    <border>
      <left/>
      <right/>
      <top/>
      <bottom style="hair">
        <color indexed="64"/>
      </bottom>
      <diagonal/>
    </border>
    <border>
      <left/>
      <right style="medium">
        <color indexed="64"/>
      </right>
      <top/>
      <bottom/>
      <diagonal/>
    </border>
    <border>
      <left/>
      <right style="medium">
        <color indexed="64"/>
      </right>
      <top/>
      <bottom style="hair">
        <color indexed="64"/>
      </bottom>
      <diagonal/>
    </border>
    <border>
      <left style="hair">
        <color indexed="64"/>
      </left>
      <right/>
      <top style="medium">
        <color indexed="64"/>
      </top>
      <bottom/>
      <diagonal/>
    </border>
    <border>
      <left/>
      <right/>
      <top style="medium">
        <color indexed="64"/>
      </top>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top style="double">
        <color indexed="23"/>
      </top>
      <bottom/>
      <diagonal/>
    </border>
    <border>
      <left/>
      <right/>
      <top/>
      <bottom style="double">
        <color indexed="23"/>
      </bottom>
      <diagonal/>
    </border>
    <border>
      <left/>
      <right/>
      <top style="dotted">
        <color indexed="23"/>
      </top>
      <bottom/>
      <diagonal/>
    </border>
    <border>
      <left/>
      <right/>
      <top style="dashDot">
        <color indexed="64"/>
      </top>
      <bottom/>
      <diagonal/>
    </border>
    <border>
      <left/>
      <right style="dashDot">
        <color indexed="64"/>
      </right>
      <top style="dashDot">
        <color indexed="64"/>
      </top>
      <bottom/>
      <diagonal/>
    </border>
    <border>
      <left/>
      <right/>
      <top/>
      <bottom style="dashDot">
        <color indexed="64"/>
      </bottom>
      <diagonal/>
    </border>
    <border>
      <left/>
      <right style="dashDot">
        <color indexed="64"/>
      </right>
      <top/>
      <bottom style="dashDot">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style="thin">
        <color theme="1" tint="0.499984740745262"/>
      </top>
      <bottom style="thin">
        <color indexed="23"/>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indexed="64"/>
      </right>
      <top style="thin">
        <color indexed="64"/>
      </top>
      <bottom style="thin">
        <color indexed="64"/>
      </bottom>
      <diagonal/>
    </border>
    <border>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23"/>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hair">
        <color indexed="64"/>
      </top>
      <bottom style="hair">
        <color indexed="64"/>
      </bottom>
      <diagonal/>
    </border>
    <border>
      <left/>
      <right style="dotted">
        <color indexed="64"/>
      </right>
      <top style="thin">
        <color indexed="64"/>
      </top>
      <bottom style="thin">
        <color indexed="64"/>
      </bottom>
      <diagonal/>
    </border>
    <border>
      <left/>
      <right style="dotted">
        <color indexed="64"/>
      </right>
      <top style="hair">
        <color indexed="64"/>
      </top>
      <bottom style="hair">
        <color indexed="64"/>
      </bottom>
      <diagonal/>
    </border>
    <border>
      <left/>
      <right style="dotted">
        <color indexed="64"/>
      </right>
      <top style="hair">
        <color indexed="64"/>
      </top>
      <bottom/>
      <diagonal/>
    </border>
    <border>
      <left/>
      <right style="dotted">
        <color indexed="64"/>
      </right>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right/>
      <top/>
      <bottom style="dotted">
        <color indexed="64"/>
      </bottom>
      <diagonal/>
    </border>
    <border>
      <left/>
      <right/>
      <top style="dotted">
        <color indexed="64"/>
      </top>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hair">
        <color auto="1"/>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double">
        <color auto="1"/>
      </bottom>
      <diagonal/>
    </border>
    <border>
      <left/>
      <right style="thin">
        <color indexed="64"/>
      </right>
      <top style="thin">
        <color indexed="64"/>
      </top>
      <bottom style="double">
        <color auto="1"/>
      </bottom>
      <diagonal/>
    </border>
    <border>
      <left style="thin">
        <color indexed="64"/>
      </left>
      <right/>
      <top style="thin">
        <color indexed="64"/>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bottom style="double">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indexed="64"/>
      </right>
      <top style="thin">
        <color auto="1"/>
      </top>
      <bottom style="double">
        <color auto="1"/>
      </bottom>
      <diagonal/>
    </border>
    <border>
      <left/>
      <right style="thin">
        <color auto="1"/>
      </right>
      <top/>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right/>
      <top style="thin">
        <color indexed="23"/>
      </top>
      <bottom/>
      <diagonal/>
    </border>
    <border>
      <left/>
      <right/>
      <top/>
      <bottom style="thin">
        <color indexed="2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style="thin">
        <color indexed="64"/>
      </right>
      <top style="thin">
        <color indexed="64"/>
      </top>
      <bottom style="thin">
        <color indexed="64"/>
      </bottom>
      <diagonal/>
    </border>
    <border>
      <left style="mediumDashDot">
        <color auto="1"/>
      </left>
      <right/>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right style="thin">
        <color indexed="23"/>
      </right>
      <top style="thin">
        <color indexed="23"/>
      </top>
      <bottom/>
      <diagonal/>
    </border>
    <border>
      <left style="thin">
        <color indexed="23"/>
      </left>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right style="medium">
        <color indexed="64"/>
      </right>
      <top style="thin">
        <color indexed="64"/>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s>
  <cellStyleXfs count="17">
    <xf numFmtId="0" fontId="0" fillId="0" borderId="0">
      <alignment vertical="center"/>
    </xf>
    <xf numFmtId="0" fontId="15" fillId="0" borderId="0" applyNumberFormat="0" applyFill="0" applyBorder="0" applyAlignment="0" applyProtection="0">
      <alignment vertical="top"/>
      <protection locked="0"/>
    </xf>
    <xf numFmtId="0" fontId="10" fillId="0" borderId="0">
      <alignment vertical="center"/>
    </xf>
    <xf numFmtId="0" fontId="65" fillId="0" borderId="0">
      <alignment vertical="center"/>
    </xf>
    <xf numFmtId="0" fontId="10"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0" fillId="0" borderId="0"/>
    <xf numFmtId="0" fontId="4" fillId="0" borderId="0">
      <alignment vertical="center"/>
    </xf>
    <xf numFmtId="0" fontId="132" fillId="0" borderId="0" applyNumberFormat="0" applyFill="0" applyBorder="0" applyAlignment="0" applyProtection="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0" fillId="0" borderId="0"/>
    <xf numFmtId="0" fontId="10" fillId="0" borderId="0">
      <alignment vertical="center"/>
    </xf>
    <xf numFmtId="0" fontId="2" fillId="0" borderId="0">
      <alignment vertical="center"/>
    </xf>
    <xf numFmtId="0" fontId="168" fillId="0" borderId="0" applyNumberFormat="0" applyFill="0" applyBorder="0" applyAlignment="0" applyProtection="0">
      <alignment vertical="center"/>
    </xf>
  </cellStyleXfs>
  <cellXfs count="2785">
    <xf numFmtId="0" fontId="0" fillId="0" borderId="0" xfId="0">
      <alignment vertical="center"/>
    </xf>
    <xf numFmtId="0" fontId="66" fillId="0" borderId="2" xfId="0" applyFont="1" applyFill="1" applyBorder="1" applyAlignment="1" applyProtection="1">
      <alignment horizontal="center" vertical="center"/>
    </xf>
    <xf numFmtId="0" fontId="67" fillId="0" borderId="3" xfId="0" applyFont="1" applyFill="1" applyBorder="1" applyAlignment="1" applyProtection="1">
      <alignment vertical="center" shrinkToFit="1"/>
    </xf>
    <xf numFmtId="0" fontId="66" fillId="0" borderId="0" xfId="0" applyFont="1" applyFill="1" applyBorder="1" applyAlignment="1" applyProtection="1">
      <alignment horizontal="center" vertical="center"/>
    </xf>
    <xf numFmtId="0" fontId="68" fillId="0" borderId="0" xfId="0" applyFont="1" applyFill="1" applyProtection="1">
      <alignment vertical="center"/>
    </xf>
    <xf numFmtId="0" fontId="68" fillId="0" borderId="0" xfId="0" applyFont="1" applyFill="1" applyAlignment="1" applyProtection="1">
      <alignment vertical="center"/>
    </xf>
    <xf numFmtId="0" fontId="68" fillId="0" borderId="0" xfId="0" applyFont="1" applyFill="1" applyAlignment="1" applyProtection="1">
      <alignment vertical="center" shrinkToFit="1"/>
    </xf>
    <xf numFmtId="0" fontId="11" fillId="0" borderId="0" xfId="2" applyFont="1" applyProtection="1">
      <alignment vertical="center"/>
    </xf>
    <xf numFmtId="0" fontId="17" fillId="0" borderId="0" xfId="2" applyFont="1" applyProtection="1">
      <alignment vertical="center"/>
    </xf>
    <xf numFmtId="0" fontId="18" fillId="0" borderId="0" xfId="2" applyFont="1">
      <alignment vertical="center"/>
    </xf>
    <xf numFmtId="0" fontId="31" fillId="0" borderId="0" xfId="2" applyFont="1" applyAlignment="1">
      <alignment vertical="center"/>
    </xf>
    <xf numFmtId="177" fontId="25" fillId="0" borderId="0" xfId="2" applyNumberFormat="1" applyFont="1" applyAlignment="1">
      <alignment vertical="center"/>
    </xf>
    <xf numFmtId="0" fontId="25" fillId="0" borderId="0" xfId="2" applyFont="1">
      <alignment vertical="center"/>
    </xf>
    <xf numFmtId="0" fontId="19" fillId="0" borderId="0" xfId="2" applyFont="1" applyAlignment="1">
      <alignment vertical="center"/>
    </xf>
    <xf numFmtId="0" fontId="19" fillId="0" borderId="1" xfId="2" applyFont="1" applyBorder="1" applyAlignment="1">
      <alignment horizontal="center" vertical="center" wrapText="1"/>
    </xf>
    <xf numFmtId="0" fontId="19" fillId="0" borderId="4" xfId="2" applyFont="1" applyBorder="1" applyAlignment="1">
      <alignment horizontal="left" vertical="center"/>
    </xf>
    <xf numFmtId="0" fontId="19" fillId="0" borderId="5" xfId="2" applyFont="1" applyBorder="1" applyAlignment="1">
      <alignment horizontal="left" vertical="center"/>
    </xf>
    <xf numFmtId="0" fontId="19" fillId="0" borderId="6" xfId="2" applyFont="1" applyBorder="1" applyAlignment="1">
      <alignment horizontal="left" vertical="center"/>
    </xf>
    <xf numFmtId="0" fontId="18" fillId="0" borderId="0" xfId="2" applyFont="1" applyProtection="1">
      <alignment vertical="center"/>
    </xf>
    <xf numFmtId="0" fontId="69" fillId="0" borderId="0" xfId="0" applyFont="1" applyFill="1" applyProtection="1">
      <alignment vertical="center"/>
    </xf>
    <xf numFmtId="0" fontId="66" fillId="0" borderId="0" xfId="0" applyFont="1" applyFill="1" applyProtection="1">
      <alignment vertical="center"/>
    </xf>
    <xf numFmtId="0" fontId="68" fillId="0" borderId="0" xfId="0" applyFont="1" applyFill="1" applyBorder="1" applyAlignment="1" applyProtection="1">
      <alignment vertical="center" shrinkToFit="1"/>
    </xf>
    <xf numFmtId="0" fontId="16" fillId="0" borderId="0" xfId="2" applyFont="1" applyProtection="1">
      <alignment vertical="center"/>
    </xf>
    <xf numFmtId="0" fontId="10" fillId="0" borderId="0" xfId="4" applyAlignment="1" applyProtection="1">
      <alignment vertical="center"/>
    </xf>
    <xf numFmtId="0" fontId="28" fillId="0" borderId="0" xfId="4" applyFont="1" applyAlignment="1" applyProtection="1">
      <alignment horizontal="center" vertical="center"/>
    </xf>
    <xf numFmtId="0" fontId="10" fillId="0" borderId="0" xfId="4" applyFont="1" applyAlignment="1" applyProtection="1">
      <alignment vertical="center"/>
    </xf>
    <xf numFmtId="0" fontId="29" fillId="0" borderId="0" xfId="4" applyFont="1" applyAlignment="1" applyProtection="1">
      <alignment horizontal="center" vertical="center"/>
    </xf>
    <xf numFmtId="0" fontId="10" fillId="0" borderId="0" xfId="4" applyFont="1" applyBorder="1" applyAlignment="1" applyProtection="1">
      <alignment vertical="center"/>
    </xf>
    <xf numFmtId="0" fontId="68" fillId="0" borderId="0" xfId="0" applyFont="1" applyFill="1" applyAlignment="1" applyProtection="1">
      <alignment vertical="center" shrinkToFit="1"/>
    </xf>
    <xf numFmtId="0" fontId="68" fillId="0" borderId="0" xfId="0" applyFont="1" applyFill="1" applyAlignment="1" applyProtection="1">
      <alignment vertical="center"/>
    </xf>
    <xf numFmtId="0" fontId="68" fillId="0" borderId="0" xfId="0" applyFont="1" applyProtection="1">
      <alignment vertical="center"/>
    </xf>
    <xf numFmtId="0" fontId="70" fillId="0" borderId="0" xfId="0" applyFont="1" applyProtection="1">
      <alignment vertical="center"/>
    </xf>
    <xf numFmtId="0" fontId="71" fillId="0" borderId="0" xfId="0" applyFont="1" applyProtection="1">
      <alignment vertical="center"/>
    </xf>
    <xf numFmtId="0" fontId="0" fillId="0" borderId="0" xfId="0" applyAlignment="1" applyProtection="1">
      <alignment vertical="center" shrinkToFit="1"/>
    </xf>
    <xf numFmtId="0" fontId="68" fillId="0" borderId="0" xfId="0" applyFont="1" applyAlignment="1" applyProtection="1">
      <alignment horizontal="center" vertical="center"/>
    </xf>
    <xf numFmtId="0" fontId="68" fillId="0" borderId="0" xfId="0" applyFont="1" applyAlignment="1" applyProtection="1">
      <alignment vertical="center"/>
    </xf>
    <xf numFmtId="0" fontId="68" fillId="0" borderId="0" xfId="0" applyFont="1" applyAlignment="1" applyProtection="1">
      <alignment vertical="center" shrinkToFit="1"/>
    </xf>
    <xf numFmtId="0" fontId="66" fillId="0" borderId="0" xfId="0" applyFont="1" applyAlignment="1" applyProtection="1">
      <alignment vertical="center"/>
    </xf>
    <xf numFmtId="0" fontId="74" fillId="0" borderId="0" xfId="0" applyFont="1" applyAlignment="1"/>
    <xf numFmtId="0" fontId="74" fillId="0" borderId="0" xfId="0" applyFont="1">
      <alignment vertical="center"/>
    </xf>
    <xf numFmtId="0" fontId="74" fillId="0" borderId="0" xfId="0" applyFont="1" applyAlignment="1">
      <alignment vertical="top"/>
    </xf>
    <xf numFmtId="0" fontId="68" fillId="0" borderId="2" xfId="0" applyFont="1" applyBorder="1" applyAlignment="1" applyProtection="1">
      <alignment horizontal="center" vertical="center" shrinkToFit="1"/>
    </xf>
    <xf numFmtId="0" fontId="75" fillId="0" borderId="8" xfId="2" applyFont="1" applyBorder="1" applyAlignment="1" applyProtection="1">
      <alignment horizontal="center" vertical="center"/>
    </xf>
    <xf numFmtId="0" fontId="76" fillId="0" borderId="9" xfId="2" applyFont="1" applyBorder="1" applyAlignment="1" applyProtection="1">
      <alignment horizontal="distributed" vertical="center"/>
    </xf>
    <xf numFmtId="0" fontId="76" fillId="0" borderId="8" xfId="2" applyFont="1" applyBorder="1" applyAlignment="1" applyProtection="1">
      <alignment horizontal="distributed" vertical="center"/>
    </xf>
    <xf numFmtId="0" fontId="77" fillId="0" borderId="0" xfId="2" applyFont="1" applyBorder="1" applyProtection="1">
      <alignment vertical="center"/>
    </xf>
    <xf numFmtId="0" fontId="78" fillId="0" borderId="0" xfId="2" applyFont="1" applyAlignment="1">
      <alignment vertical="center"/>
    </xf>
    <xf numFmtId="0" fontId="78" fillId="0" borderId="0" xfId="2" applyFont="1" applyAlignment="1">
      <alignment horizontal="right" vertical="center"/>
    </xf>
    <xf numFmtId="0" fontId="78" fillId="0" borderId="0" xfId="2" applyFont="1" applyAlignment="1">
      <alignment horizontal="distributed" vertical="center"/>
    </xf>
    <xf numFmtId="0" fontId="78" fillId="0" borderId="0" xfId="2" applyFont="1" applyAlignment="1">
      <alignment horizontal="left" vertical="center"/>
    </xf>
    <xf numFmtId="0" fontId="78" fillId="0" borderId="0" xfId="2" applyFont="1">
      <alignment vertical="center"/>
    </xf>
    <xf numFmtId="0" fontId="67" fillId="0" borderId="0" xfId="2" applyFont="1" applyBorder="1" applyAlignment="1">
      <alignment horizontal="distributed" vertical="center"/>
    </xf>
    <xf numFmtId="0" fontId="67" fillId="0" borderId="11" xfId="2" applyFont="1" applyBorder="1" applyAlignment="1">
      <alignment vertical="center"/>
    </xf>
    <xf numFmtId="0" fontId="67" fillId="0" borderId="0" xfId="2" applyFont="1" applyBorder="1" applyAlignment="1">
      <alignment vertical="center"/>
    </xf>
    <xf numFmtId="0" fontId="79" fillId="0" borderId="10" xfId="2" applyFont="1" applyBorder="1" applyAlignment="1">
      <alignment horizontal="left" vertical="center"/>
    </xf>
    <xf numFmtId="0" fontId="67" fillId="0" borderId="12" xfId="2" applyFont="1" applyBorder="1" applyAlignment="1">
      <alignment vertical="center"/>
    </xf>
    <xf numFmtId="0" fontId="67" fillId="0" borderId="13" xfId="2" applyFont="1" applyBorder="1" applyAlignment="1">
      <alignment vertical="center"/>
    </xf>
    <xf numFmtId="0" fontId="67" fillId="0" borderId="13" xfId="2" applyFont="1" applyBorder="1" applyAlignment="1">
      <alignment horizontal="distributed" vertical="center"/>
    </xf>
    <xf numFmtId="0" fontId="79" fillId="0" borderId="14" xfId="2" applyFont="1" applyBorder="1" applyAlignment="1">
      <alignment horizontal="left" vertical="center"/>
    </xf>
    <xf numFmtId="0" fontId="0" fillId="0" borderId="0" xfId="0" applyFont="1" applyBorder="1" applyAlignment="1" applyProtection="1">
      <alignment vertical="center" shrinkToFit="1"/>
    </xf>
    <xf numFmtId="0" fontId="0" fillId="0" borderId="0" xfId="0" applyFont="1" applyBorder="1" applyAlignment="1" applyProtection="1">
      <alignment horizontal="center" vertical="center" shrinkToFit="1"/>
    </xf>
    <xf numFmtId="0" fontId="68" fillId="0" borderId="0" xfId="2" applyFont="1" applyBorder="1" applyAlignment="1" applyProtection="1">
      <alignment horizontal="center" vertical="center"/>
    </xf>
    <xf numFmtId="0" fontId="80" fillId="0" borderId="0" xfId="2" applyFont="1" applyBorder="1" applyAlignment="1" applyProtection="1">
      <alignment horizontal="center" vertical="center"/>
    </xf>
    <xf numFmtId="0" fontId="80" fillId="0" borderId="16" xfId="2" applyFont="1" applyBorder="1" applyAlignment="1" applyProtection="1">
      <alignment horizontal="center" vertical="center"/>
    </xf>
    <xf numFmtId="0" fontId="80" fillId="0" borderId="8" xfId="2" applyFont="1" applyBorder="1" applyAlignment="1" applyProtection="1">
      <alignment horizontal="center" vertical="center"/>
    </xf>
    <xf numFmtId="0" fontId="80" fillId="0" borderId="17" xfId="2" applyFont="1" applyBorder="1" applyAlignment="1" applyProtection="1">
      <alignment horizontal="center" vertical="center"/>
    </xf>
    <xf numFmtId="0" fontId="68" fillId="0" borderId="0" xfId="2" applyFont="1" applyBorder="1" applyAlignment="1" applyProtection="1">
      <alignment horizontal="center" vertical="center"/>
    </xf>
    <xf numFmtId="0" fontId="80" fillId="0" borderId="0" xfId="2" applyFont="1" applyBorder="1" applyAlignment="1" applyProtection="1">
      <alignment horizontal="center" vertical="center"/>
    </xf>
    <xf numFmtId="0" fontId="23" fillId="0" borderId="0" xfId="2" applyFont="1" applyProtection="1">
      <alignment vertical="center"/>
    </xf>
    <xf numFmtId="0" fontId="80" fillId="0" borderId="165" xfId="2" applyFont="1" applyBorder="1" applyAlignment="1" applyProtection="1">
      <alignment horizontal="center" vertical="center"/>
    </xf>
    <xf numFmtId="0" fontId="80" fillId="0" borderId="20" xfId="2" applyFont="1" applyBorder="1" applyAlignment="1" applyProtection="1">
      <alignment horizontal="center" vertical="center"/>
    </xf>
    <xf numFmtId="0" fontId="80" fillId="0" borderId="166" xfId="2" applyFont="1" applyBorder="1" applyAlignment="1" applyProtection="1">
      <alignment horizontal="center" vertical="center"/>
    </xf>
    <xf numFmtId="0" fontId="80" fillId="0" borderId="20" xfId="2" applyFont="1" applyBorder="1" applyProtection="1">
      <alignment vertical="center"/>
    </xf>
    <xf numFmtId="0" fontId="68" fillId="0" borderId="167" xfId="2" applyFont="1" applyBorder="1" applyAlignment="1" applyProtection="1">
      <alignment horizontal="center" vertical="center"/>
    </xf>
    <xf numFmtId="0" fontId="68" fillId="0" borderId="168" xfId="2" applyFont="1" applyBorder="1" applyAlignment="1" applyProtection="1">
      <alignment horizontal="center" vertical="center"/>
    </xf>
    <xf numFmtId="0" fontId="80" fillId="0" borderId="168" xfId="2" applyFont="1" applyBorder="1" applyAlignment="1" applyProtection="1">
      <alignment horizontal="center" vertical="center"/>
    </xf>
    <xf numFmtId="49" fontId="68" fillId="0" borderId="168" xfId="2" applyNumberFormat="1" applyFont="1" applyBorder="1" applyAlignment="1" applyProtection="1">
      <alignment horizontal="center" vertical="center"/>
    </xf>
    <xf numFmtId="0" fontId="80" fillId="0" borderId="169" xfId="2" applyFont="1" applyBorder="1" applyAlignment="1" applyProtection="1">
      <alignment horizontal="center" vertical="center"/>
    </xf>
    <xf numFmtId="49" fontId="66" fillId="0" borderId="166" xfId="2" applyNumberFormat="1" applyFont="1" applyBorder="1" applyAlignment="1" applyProtection="1">
      <alignment horizontal="center" vertical="center"/>
    </xf>
    <xf numFmtId="0" fontId="66" fillId="0" borderId="0" xfId="2" applyFont="1" applyBorder="1" applyProtection="1">
      <alignment vertical="center"/>
    </xf>
    <xf numFmtId="49" fontId="68" fillId="0" borderId="0" xfId="2" applyNumberFormat="1" applyFont="1" applyBorder="1" applyAlignment="1" applyProtection="1">
      <alignment horizontal="center" vertical="center"/>
    </xf>
    <xf numFmtId="0" fontId="80" fillId="0" borderId="0" xfId="2" applyFont="1" applyBorder="1" applyProtection="1">
      <alignment vertical="center"/>
    </xf>
    <xf numFmtId="0" fontId="80" fillId="3" borderId="22" xfId="2" applyFont="1" applyFill="1" applyBorder="1" applyAlignment="1" applyProtection="1">
      <alignment horizontal="center" vertical="center"/>
    </xf>
    <xf numFmtId="0" fontId="80" fillId="3" borderId="0" xfId="2" applyFont="1" applyFill="1" applyBorder="1" applyAlignment="1" applyProtection="1">
      <alignment horizontal="center" vertical="center"/>
    </xf>
    <xf numFmtId="0" fontId="66" fillId="3" borderId="0" xfId="2" applyFont="1" applyFill="1" applyBorder="1" applyAlignment="1" applyProtection="1">
      <alignment vertical="top" wrapText="1" shrinkToFit="1"/>
    </xf>
    <xf numFmtId="0" fontId="80" fillId="3" borderId="23" xfId="2" applyFont="1" applyFill="1" applyBorder="1" applyAlignment="1" applyProtection="1">
      <alignment horizontal="center" vertical="center"/>
    </xf>
    <xf numFmtId="0" fontId="16" fillId="0" borderId="0" xfId="0" applyFont="1" applyBorder="1" applyAlignment="1" applyProtection="1">
      <alignment vertical="center"/>
    </xf>
    <xf numFmtId="0" fontId="46" fillId="0" borderId="0" xfId="0" applyFont="1" applyBorder="1" applyAlignment="1" applyProtection="1">
      <alignment horizontal="center" vertical="center"/>
    </xf>
    <xf numFmtId="0" fontId="46" fillId="0" borderId="0" xfId="0" applyFont="1" applyBorder="1" applyAlignment="1" applyProtection="1">
      <alignment vertical="center"/>
    </xf>
    <xf numFmtId="0" fontId="16" fillId="0" borderId="0" xfId="0" applyFont="1" applyProtection="1">
      <alignment vertical="center"/>
    </xf>
    <xf numFmtId="0" fontId="16" fillId="0" borderId="167" xfId="0" applyFont="1" applyBorder="1" applyAlignment="1" applyProtection="1">
      <alignment vertical="center"/>
    </xf>
    <xf numFmtId="0" fontId="16" fillId="0" borderId="168" xfId="0" applyFont="1" applyBorder="1" applyAlignment="1" applyProtection="1">
      <alignment vertical="center"/>
    </xf>
    <xf numFmtId="0" fontId="16" fillId="0" borderId="169" xfId="0" applyFont="1" applyBorder="1" applyAlignment="1" applyProtection="1">
      <alignment vertical="center"/>
    </xf>
    <xf numFmtId="0" fontId="16" fillId="0" borderId="167" xfId="0" applyFont="1" applyBorder="1" applyProtection="1">
      <alignment vertical="center"/>
    </xf>
    <xf numFmtId="0" fontId="16" fillId="0" borderId="168" xfId="0" applyFont="1" applyBorder="1" applyProtection="1">
      <alignment vertical="center"/>
    </xf>
    <xf numFmtId="0" fontId="16" fillId="0" borderId="169" xfId="0" applyFont="1" applyBorder="1" applyProtection="1">
      <alignment vertical="center"/>
    </xf>
    <xf numFmtId="0" fontId="16" fillId="0" borderId="170" xfId="0" applyFont="1" applyBorder="1" applyAlignment="1" applyProtection="1">
      <alignment vertical="center"/>
    </xf>
    <xf numFmtId="0" fontId="16" fillId="0" borderId="171" xfId="0" applyFont="1" applyBorder="1" applyAlignment="1" applyProtection="1">
      <alignment vertical="center"/>
    </xf>
    <xf numFmtId="0" fontId="16" fillId="0" borderId="172" xfId="0" applyFont="1" applyBorder="1" applyAlignment="1" applyProtection="1">
      <alignment vertical="center"/>
    </xf>
    <xf numFmtId="0" fontId="16" fillId="0" borderId="170" xfId="0" applyFont="1" applyBorder="1" applyProtection="1">
      <alignment vertical="center"/>
    </xf>
    <xf numFmtId="0" fontId="16" fillId="0" borderId="171" xfId="0" applyFont="1" applyBorder="1" applyProtection="1">
      <alignment vertical="center"/>
    </xf>
    <xf numFmtId="0" fontId="16" fillId="0" borderId="172" xfId="0" applyFont="1" applyBorder="1" applyProtection="1">
      <alignment vertical="center"/>
    </xf>
    <xf numFmtId="0" fontId="16" fillId="0" borderId="0" xfId="2" applyFont="1" applyBorder="1" applyAlignment="1" applyProtection="1">
      <alignment vertical="center"/>
    </xf>
    <xf numFmtId="0" fontId="19" fillId="0" borderId="16" xfId="2" applyFont="1" applyBorder="1" applyAlignment="1" applyProtection="1">
      <alignment vertical="center" wrapText="1"/>
    </xf>
    <xf numFmtId="0" fontId="19" fillId="0" borderId="24" xfId="2" applyFont="1" applyBorder="1" applyAlignment="1" applyProtection="1">
      <alignment vertical="center"/>
    </xf>
    <xf numFmtId="0" fontId="16" fillId="0" borderId="16" xfId="2" applyFont="1" applyBorder="1" applyAlignment="1" applyProtection="1">
      <alignment vertical="center"/>
    </xf>
    <xf numFmtId="0" fontId="16" fillId="0" borderId="21" xfId="2" applyFont="1" applyBorder="1" applyAlignment="1" applyProtection="1">
      <alignment vertical="center"/>
    </xf>
    <xf numFmtId="0" fontId="16" fillId="0" borderId="24" xfId="2" applyFont="1" applyBorder="1" applyAlignment="1" applyProtection="1">
      <alignment vertical="center"/>
    </xf>
    <xf numFmtId="0" fontId="80" fillId="3" borderId="169" xfId="2" applyFont="1" applyFill="1" applyBorder="1" applyAlignment="1" applyProtection="1">
      <alignment vertical="center" wrapText="1"/>
    </xf>
    <xf numFmtId="0" fontId="80" fillId="3" borderId="165" xfId="2" applyFont="1" applyFill="1" applyBorder="1" applyAlignment="1" applyProtection="1">
      <alignment vertical="center" wrapText="1"/>
    </xf>
    <xf numFmtId="0" fontId="23" fillId="3" borderId="167" xfId="0" applyFont="1" applyFill="1" applyBorder="1" applyAlignment="1">
      <alignment horizontal="distributed" vertical="center" wrapText="1"/>
    </xf>
    <xf numFmtId="0" fontId="23" fillId="3" borderId="166" xfId="0" applyFont="1" applyFill="1" applyBorder="1" applyAlignment="1">
      <alignment horizontal="distributed" vertical="center" wrapText="1"/>
    </xf>
    <xf numFmtId="0" fontId="80" fillId="3" borderId="168" xfId="2" applyFont="1" applyFill="1" applyBorder="1" applyAlignment="1" applyProtection="1">
      <alignment horizontal="center" vertical="center"/>
    </xf>
    <xf numFmtId="0" fontId="66" fillId="3" borderId="165" xfId="2" applyFont="1" applyFill="1" applyBorder="1" applyAlignment="1" applyProtection="1">
      <alignment vertical="top" wrapText="1" shrinkToFit="1"/>
    </xf>
    <xf numFmtId="0" fontId="80" fillId="3" borderId="171" xfId="2" applyFont="1" applyFill="1" applyBorder="1" applyAlignment="1" applyProtection="1">
      <alignment horizontal="center" vertical="center"/>
    </xf>
    <xf numFmtId="0" fontId="66" fillId="3" borderId="171" xfId="2" applyFont="1" applyFill="1" applyBorder="1" applyAlignment="1" applyProtection="1">
      <alignment vertical="top" wrapText="1" shrinkToFit="1"/>
    </xf>
    <xf numFmtId="0" fontId="66" fillId="3" borderId="172" xfId="2" applyFont="1" applyFill="1" applyBorder="1" applyAlignment="1" applyProtection="1">
      <alignment vertical="top" wrapText="1" shrinkToFit="1"/>
    </xf>
    <xf numFmtId="0" fontId="66" fillId="3" borderId="166" xfId="2" applyFont="1" applyFill="1" applyBorder="1" applyAlignment="1" applyProtection="1">
      <alignment vertical="top" wrapText="1" shrinkToFit="1"/>
    </xf>
    <xf numFmtId="0" fontId="66" fillId="3" borderId="170" xfId="2" applyFont="1" applyFill="1" applyBorder="1" applyAlignment="1" applyProtection="1">
      <alignment vertical="top" wrapText="1" shrinkToFit="1"/>
    </xf>
    <xf numFmtId="0" fontId="81" fillId="0" borderId="25" xfId="0" applyFont="1" applyBorder="1">
      <alignment vertical="center"/>
    </xf>
    <xf numFmtId="0" fontId="74" fillId="0" borderId="25" xfId="0" applyFont="1" applyBorder="1">
      <alignment vertical="center"/>
    </xf>
    <xf numFmtId="0" fontId="82" fillId="0" borderId="0" xfId="0" applyFont="1" applyBorder="1" applyAlignment="1"/>
    <xf numFmtId="0" fontId="83" fillId="0" borderId="0" xfId="0" applyFont="1" applyBorder="1">
      <alignment vertical="center"/>
    </xf>
    <xf numFmtId="0" fontId="82" fillId="0" borderId="0" xfId="0" applyFont="1" applyBorder="1" applyAlignment="1">
      <alignment vertical="center"/>
    </xf>
    <xf numFmtId="0" fontId="74" fillId="0" borderId="0" xfId="0" applyFont="1" applyBorder="1">
      <alignment vertical="center"/>
    </xf>
    <xf numFmtId="178" fontId="74" fillId="0" borderId="25" xfId="0" applyNumberFormat="1" applyFont="1" applyBorder="1">
      <alignment vertical="center"/>
    </xf>
    <xf numFmtId="0" fontId="76" fillId="3" borderId="0" xfId="2" applyFont="1" applyFill="1" applyBorder="1" applyAlignment="1" applyProtection="1">
      <alignment horizontal="distributed" vertical="center"/>
    </xf>
    <xf numFmtId="0" fontId="84" fillId="3" borderId="0" xfId="2" applyNumberFormat="1" applyFont="1" applyFill="1" applyBorder="1" applyAlignment="1" applyProtection="1">
      <alignment horizontal="center" vertical="center" shrinkToFit="1"/>
    </xf>
    <xf numFmtId="0" fontId="85" fillId="3" borderId="173" xfId="2" applyFont="1" applyFill="1" applyBorder="1" applyAlignment="1" applyProtection="1">
      <alignment vertical="center"/>
    </xf>
    <xf numFmtId="0" fontId="86" fillId="0" borderId="0" xfId="2" applyFont="1" applyBorder="1" applyAlignment="1" applyProtection="1">
      <alignment vertical="center"/>
    </xf>
    <xf numFmtId="0" fontId="12" fillId="0" borderId="0" xfId="2" applyFont="1" applyBorder="1" applyAlignment="1" applyProtection="1">
      <alignment horizontal="right" vertical="center" wrapText="1"/>
    </xf>
    <xf numFmtId="0" fontId="13" fillId="0" borderId="0" xfId="2" applyFont="1" applyBorder="1" applyAlignment="1" applyProtection="1">
      <alignment vertical="center"/>
    </xf>
    <xf numFmtId="0" fontId="12" fillId="0" borderId="0" xfId="2" applyFont="1" applyBorder="1" applyAlignment="1" applyProtection="1">
      <alignment horizontal="center" vertical="center" wrapText="1"/>
    </xf>
    <xf numFmtId="0" fontId="76" fillId="3" borderId="0" xfId="2" applyFont="1" applyFill="1" applyBorder="1" applyProtection="1">
      <alignment vertical="center"/>
    </xf>
    <xf numFmtId="0" fontId="76" fillId="0" borderId="0" xfId="2" applyFont="1" applyBorder="1" applyAlignment="1" applyProtection="1">
      <alignment vertical="center"/>
    </xf>
    <xf numFmtId="0" fontId="76" fillId="3" borderId="0" xfId="2" applyFont="1" applyFill="1" applyBorder="1" applyAlignment="1" applyProtection="1">
      <alignment vertical="center"/>
    </xf>
    <xf numFmtId="0" fontId="87" fillId="3" borderId="0" xfId="2" applyFont="1" applyFill="1" applyBorder="1" applyProtection="1">
      <alignment vertical="center"/>
    </xf>
    <xf numFmtId="0" fontId="87" fillId="3" borderId="0" xfId="2" applyFont="1" applyFill="1" applyBorder="1" applyAlignment="1" applyProtection="1">
      <alignment vertical="center"/>
    </xf>
    <xf numFmtId="0" fontId="49" fillId="3" borderId="0" xfId="2" applyFont="1" applyFill="1" applyBorder="1" applyAlignment="1" applyProtection="1">
      <alignment vertical="center"/>
    </xf>
    <xf numFmtId="0" fontId="11" fillId="0" borderId="0" xfId="2" applyFont="1" applyBorder="1" applyProtection="1">
      <alignment vertical="center"/>
    </xf>
    <xf numFmtId="0" fontId="87" fillId="3" borderId="174" xfId="2" applyFont="1" applyFill="1" applyBorder="1" applyAlignment="1" applyProtection="1">
      <alignment vertical="center"/>
    </xf>
    <xf numFmtId="0" fontId="87" fillId="3" borderId="175" xfId="2" applyFont="1" applyFill="1" applyBorder="1" applyAlignment="1" applyProtection="1">
      <alignment vertical="center"/>
    </xf>
    <xf numFmtId="0" fontId="76" fillId="3" borderId="0" xfId="2" applyFont="1" applyFill="1" applyBorder="1" applyAlignment="1" applyProtection="1">
      <alignment horizontal="right" vertical="center" shrinkToFit="1"/>
    </xf>
    <xf numFmtId="49" fontId="84" fillId="0" borderId="9" xfId="2" applyNumberFormat="1" applyFont="1" applyFill="1" applyBorder="1" applyAlignment="1" applyProtection="1">
      <alignment horizontal="center" vertical="center" shrinkToFit="1"/>
    </xf>
    <xf numFmtId="49" fontId="84" fillId="0" borderId="8" xfId="2" applyNumberFormat="1" applyFont="1" applyFill="1" applyBorder="1" applyAlignment="1" applyProtection="1">
      <alignment vertical="center" shrinkToFit="1"/>
    </xf>
    <xf numFmtId="0" fontId="84" fillId="0" borderId="8" xfId="2" applyFont="1" applyFill="1" applyBorder="1" applyAlignment="1" applyProtection="1">
      <alignment vertical="center" shrinkToFit="1"/>
    </xf>
    <xf numFmtId="0" fontId="87" fillId="3" borderId="0" xfId="2" applyFont="1" applyFill="1" applyBorder="1" applyAlignment="1" applyProtection="1">
      <alignment horizontal="center" vertical="center"/>
    </xf>
    <xf numFmtId="0" fontId="88" fillId="0" borderId="0" xfId="0" applyFont="1" applyAlignment="1">
      <alignment horizontal="center" vertical="center"/>
    </xf>
    <xf numFmtId="0" fontId="12" fillId="0" borderId="0" xfId="2" applyFont="1" applyBorder="1" applyAlignment="1" applyProtection="1">
      <alignment vertical="center"/>
    </xf>
    <xf numFmtId="0" fontId="17" fillId="0" borderId="0" xfId="2" applyFont="1" applyBorder="1" applyProtection="1">
      <alignment vertical="center"/>
    </xf>
    <xf numFmtId="0" fontId="84" fillId="3" borderId="0" xfId="2" applyNumberFormat="1" applyFont="1" applyFill="1" applyBorder="1" applyAlignment="1" applyProtection="1">
      <alignment vertical="center" shrinkToFit="1"/>
    </xf>
    <xf numFmtId="0" fontId="87" fillId="3" borderId="176" xfId="2" applyFont="1" applyFill="1" applyBorder="1" applyAlignment="1" applyProtection="1">
      <alignment horizontal="left" vertical="center"/>
    </xf>
    <xf numFmtId="0" fontId="87" fillId="3" borderId="0" xfId="2" applyFont="1" applyFill="1" applyBorder="1" applyAlignment="1" applyProtection="1">
      <alignment horizontal="left" vertical="center"/>
    </xf>
    <xf numFmtId="0" fontId="87" fillId="3" borderId="177" xfId="2" applyFont="1" applyFill="1" applyBorder="1" applyAlignment="1" applyProtection="1">
      <alignment horizontal="left" vertical="center"/>
    </xf>
    <xf numFmtId="0" fontId="87" fillId="3" borderId="173" xfId="2" applyFont="1" applyFill="1" applyBorder="1" applyAlignment="1" applyProtection="1">
      <alignment horizontal="left" vertical="center"/>
    </xf>
    <xf numFmtId="0" fontId="84" fillId="3" borderId="178" xfId="2" applyFont="1" applyFill="1" applyBorder="1" applyAlignment="1" applyProtection="1">
      <alignment horizontal="center" vertical="center" shrinkToFit="1"/>
      <protection locked="0"/>
    </xf>
    <xf numFmtId="0" fontId="0" fillId="0" borderId="0" xfId="0" applyBorder="1" applyAlignment="1">
      <alignment vertical="center"/>
    </xf>
    <xf numFmtId="0" fontId="90" fillId="3" borderId="8" xfId="2" applyFont="1" applyFill="1" applyBorder="1" applyAlignment="1" applyProtection="1">
      <alignment horizontal="left" vertical="top" shrinkToFit="1"/>
      <protection locked="0"/>
    </xf>
    <xf numFmtId="0" fontId="90" fillId="3" borderId="0" xfId="2" applyFont="1" applyFill="1" applyBorder="1" applyAlignment="1" applyProtection="1">
      <alignment horizontal="left" shrinkToFit="1"/>
      <protection locked="0"/>
    </xf>
    <xf numFmtId="0" fontId="87" fillId="3" borderId="176" xfId="2" applyFont="1" applyFill="1" applyBorder="1" applyAlignment="1" applyProtection="1"/>
    <xf numFmtId="0" fontId="0" fillId="0" borderId="0" xfId="0" applyBorder="1" applyAlignment="1"/>
    <xf numFmtId="0" fontId="0" fillId="0" borderId="0" xfId="0" applyBorder="1" applyAlignment="1">
      <alignment horizontal="center" vertical="center"/>
    </xf>
    <xf numFmtId="0" fontId="87" fillId="3" borderId="179" xfId="2" applyFont="1" applyFill="1" applyBorder="1" applyAlignment="1" applyProtection="1">
      <alignment vertical="center"/>
    </xf>
    <xf numFmtId="0" fontId="87" fillId="3" borderId="180" xfId="2" applyFont="1" applyFill="1" applyBorder="1" applyAlignment="1" applyProtection="1">
      <alignment vertical="center"/>
    </xf>
    <xf numFmtId="0" fontId="84" fillId="3" borderId="180" xfId="2" applyFont="1" applyFill="1" applyBorder="1" applyAlignment="1" applyProtection="1">
      <alignment horizontal="center" vertical="center" shrinkToFit="1"/>
      <protection locked="0"/>
    </xf>
    <xf numFmtId="0" fontId="91" fillId="0" borderId="0" xfId="2" applyFont="1" applyBorder="1" applyAlignment="1" applyProtection="1">
      <alignment horizontal="center" vertical="center"/>
    </xf>
    <xf numFmtId="0" fontId="75" fillId="0" borderId="9" xfId="2" applyFont="1" applyFill="1" applyBorder="1" applyAlignment="1" applyProtection="1">
      <alignment horizontal="center" vertical="center" wrapText="1" shrinkToFit="1"/>
    </xf>
    <xf numFmtId="0" fontId="74" fillId="0" borderId="28" xfId="0" applyFont="1" applyBorder="1">
      <alignment vertical="center"/>
    </xf>
    <xf numFmtId="0" fontId="74" fillId="0" borderId="25" xfId="0" applyFont="1" applyBorder="1">
      <alignment vertical="center"/>
    </xf>
    <xf numFmtId="0" fontId="74" fillId="0" borderId="22" xfId="0" applyFont="1" applyBorder="1">
      <alignment vertical="center"/>
    </xf>
    <xf numFmtId="0" fontId="74" fillId="0" borderId="23" xfId="0" applyFont="1" applyBorder="1">
      <alignment vertical="center"/>
    </xf>
    <xf numFmtId="0" fontId="92" fillId="0" borderId="29" xfId="0" applyFont="1" applyBorder="1">
      <alignment vertical="center"/>
    </xf>
    <xf numFmtId="0" fontId="92" fillId="0" borderId="25" xfId="0" applyFont="1" applyBorder="1">
      <alignment vertical="center"/>
    </xf>
    <xf numFmtId="0" fontId="92" fillId="0" borderId="30" xfId="0" applyFont="1" applyBorder="1">
      <alignment vertical="center"/>
    </xf>
    <xf numFmtId="0" fontId="93" fillId="0" borderId="31" xfId="0" applyFont="1" applyBorder="1" applyAlignment="1">
      <alignment horizontal="center" vertical="top"/>
    </xf>
    <xf numFmtId="0" fontId="74" fillId="0" borderId="32" xfId="0" applyFont="1" applyBorder="1">
      <alignment vertical="center"/>
    </xf>
    <xf numFmtId="0" fontId="0" fillId="0" borderId="0" xfId="0" applyBorder="1" applyAlignment="1">
      <alignment vertical="center"/>
    </xf>
    <xf numFmtId="0" fontId="94" fillId="0" borderId="0" xfId="0" applyFont="1" applyBorder="1" applyAlignment="1">
      <alignment horizontal="left" vertical="center"/>
    </xf>
    <xf numFmtId="0" fontId="11" fillId="0" borderId="0" xfId="2" applyFont="1" applyBorder="1" applyAlignment="1" applyProtection="1">
      <alignment vertical="center"/>
    </xf>
    <xf numFmtId="0" fontId="75" fillId="0" borderId="0" xfId="2" applyFont="1" applyBorder="1" applyAlignment="1" applyProtection="1">
      <alignment horizontal="left" vertical="center" wrapText="1"/>
    </xf>
    <xf numFmtId="0" fontId="84" fillId="0" borderId="0" xfId="2" applyFont="1" applyFill="1" applyBorder="1" applyAlignment="1" applyProtection="1">
      <alignment vertical="center" shrinkToFit="1"/>
    </xf>
    <xf numFmtId="0" fontId="95" fillId="0" borderId="0" xfId="2" applyFont="1" applyFill="1" applyBorder="1" applyAlignment="1" applyProtection="1">
      <alignment vertical="center" shrinkToFit="1"/>
    </xf>
    <xf numFmtId="49" fontId="84" fillId="0" borderId="0" xfId="2" applyNumberFormat="1" applyFont="1" applyFill="1" applyBorder="1" applyAlignment="1" applyProtection="1">
      <alignment horizontal="center" vertical="center" shrinkToFit="1"/>
    </xf>
    <xf numFmtId="0" fontId="84" fillId="0" borderId="0" xfId="2" applyFont="1" applyFill="1" applyBorder="1" applyAlignment="1" applyProtection="1">
      <alignment horizontal="center" vertical="center" shrinkToFit="1"/>
    </xf>
    <xf numFmtId="49" fontId="76" fillId="0" borderId="0" xfId="2" applyNumberFormat="1" applyFont="1" applyBorder="1" applyAlignment="1" applyProtection="1">
      <alignment horizontal="center" vertical="center" shrinkToFit="1"/>
    </xf>
    <xf numFmtId="0" fontId="89" fillId="3" borderId="0" xfId="2" applyFont="1" applyFill="1" applyBorder="1" applyAlignment="1" applyProtection="1">
      <alignment horizontal="left" vertical="center" shrinkToFit="1"/>
    </xf>
    <xf numFmtId="0" fontId="84" fillId="3" borderId="0" xfId="2" applyFont="1" applyFill="1" applyBorder="1" applyAlignment="1" applyProtection="1">
      <alignment horizontal="center" vertical="center" shrinkToFit="1"/>
      <protection locked="0"/>
    </xf>
    <xf numFmtId="0" fontId="76" fillId="3" borderId="0" xfId="2" applyFont="1" applyFill="1" applyBorder="1" applyAlignment="1" applyProtection="1">
      <alignment horizontal="left" vertical="center" shrinkToFit="1"/>
    </xf>
    <xf numFmtId="0" fontId="96" fillId="0" borderId="0" xfId="0" applyFont="1" applyBorder="1" applyAlignment="1">
      <alignment horizontal="center" vertical="center"/>
    </xf>
    <xf numFmtId="0" fontId="0" fillId="0" borderId="0" xfId="0" applyFont="1" applyBorder="1" applyAlignment="1">
      <alignment horizontal="center" vertical="center"/>
    </xf>
    <xf numFmtId="0" fontId="97" fillId="0" borderId="0" xfId="0" applyFont="1" applyBorder="1" applyAlignment="1">
      <alignment horizontal="center" vertical="center"/>
    </xf>
    <xf numFmtId="0" fontId="95" fillId="0" borderId="0" xfId="2" applyFont="1" applyBorder="1" applyAlignment="1" applyProtection="1">
      <alignment vertical="center"/>
    </xf>
    <xf numFmtId="0" fontId="0" fillId="0" borderId="0" xfId="0" applyBorder="1" applyAlignment="1">
      <alignment horizontal="left" vertical="center"/>
    </xf>
    <xf numFmtId="0" fontId="96" fillId="0" borderId="0" xfId="0" applyFont="1" applyBorder="1" applyAlignment="1">
      <alignment vertical="center"/>
    </xf>
    <xf numFmtId="0" fontId="97" fillId="0" borderId="181" xfId="0" applyFont="1" applyBorder="1" applyAlignment="1">
      <alignment horizontal="center" vertical="center"/>
    </xf>
    <xf numFmtId="0" fontId="98" fillId="0" borderId="0" xfId="2" applyFont="1" applyFill="1" applyBorder="1" applyAlignment="1" applyProtection="1">
      <alignment horizontal="center" vertical="center" shrinkToFit="1"/>
    </xf>
    <xf numFmtId="0" fontId="76" fillId="3" borderId="0" xfId="2" applyFont="1" applyFill="1" applyBorder="1" applyAlignment="1" applyProtection="1">
      <alignment horizontal="center" vertical="center" shrinkToFit="1"/>
    </xf>
    <xf numFmtId="0" fontId="84" fillId="0" borderId="8" xfId="2" applyFont="1" applyFill="1" applyBorder="1" applyAlignment="1" applyProtection="1">
      <alignment horizontal="center" vertical="center" shrinkToFit="1"/>
    </xf>
    <xf numFmtId="0" fontId="85" fillId="3" borderId="0" xfId="2" applyFont="1" applyFill="1" applyBorder="1" applyAlignment="1" applyProtection="1">
      <alignment vertical="center"/>
    </xf>
    <xf numFmtId="0" fontId="99" fillId="3" borderId="0" xfId="2" applyFont="1" applyFill="1" applyBorder="1" applyAlignment="1" applyProtection="1">
      <alignment vertical="center" shrinkToFit="1"/>
    </xf>
    <xf numFmtId="0" fontId="100" fillId="0" borderId="34" xfId="2" applyFont="1" applyBorder="1" applyAlignment="1" applyProtection="1">
      <alignment horizontal="center" vertical="center"/>
    </xf>
    <xf numFmtId="0" fontId="75" fillId="0" borderId="35" xfId="2" applyFont="1" applyBorder="1" applyAlignment="1" applyProtection="1">
      <alignment horizontal="center" vertical="center"/>
    </xf>
    <xf numFmtId="0" fontId="86" fillId="0" borderId="35" xfId="2" applyFont="1" applyBorder="1" applyAlignment="1" applyProtection="1">
      <alignment vertical="center"/>
    </xf>
    <xf numFmtId="0" fontId="76" fillId="0" borderId="36" xfId="2" applyFont="1" applyBorder="1" applyAlignment="1" applyProtection="1">
      <alignment horizontal="center" vertical="center"/>
    </xf>
    <xf numFmtId="0" fontId="76" fillId="0" borderId="37" xfId="2" applyFont="1" applyBorder="1" applyAlignment="1" applyProtection="1">
      <alignment horizontal="center" vertical="center"/>
    </xf>
    <xf numFmtId="49" fontId="84" fillId="0" borderId="38" xfId="2" applyNumberFormat="1" applyFont="1" applyFill="1" applyBorder="1" applyAlignment="1" applyProtection="1">
      <alignment horizontal="center" vertical="center" shrinkToFit="1"/>
    </xf>
    <xf numFmtId="0" fontId="76" fillId="3" borderId="39" xfId="2" applyFont="1" applyFill="1" applyBorder="1" applyAlignment="1" applyProtection="1">
      <alignment horizontal="center" vertical="center"/>
    </xf>
    <xf numFmtId="0" fontId="76" fillId="3" borderId="40" xfId="2" applyFont="1" applyFill="1" applyBorder="1" applyAlignment="1" applyProtection="1">
      <alignment horizontal="left" vertical="center" shrinkToFit="1"/>
    </xf>
    <xf numFmtId="0" fontId="73" fillId="0" borderId="41" xfId="0" applyFont="1" applyBorder="1" applyAlignment="1">
      <alignment horizontal="right" vertical="center"/>
    </xf>
    <xf numFmtId="0" fontId="73" fillId="0" borderId="41" xfId="0" applyFont="1" applyBorder="1" applyAlignment="1">
      <alignment horizontal="center" vertical="center"/>
    </xf>
    <xf numFmtId="0" fontId="0" fillId="0" borderId="41" xfId="0" applyBorder="1" applyAlignment="1">
      <alignment vertical="center"/>
    </xf>
    <xf numFmtId="0" fontId="99" fillId="0" borderId="0" xfId="2" applyFont="1" applyBorder="1" applyAlignment="1" applyProtection="1">
      <alignment horizontal="center" vertical="center"/>
    </xf>
    <xf numFmtId="0" fontId="86" fillId="0" borderId="42" xfId="2" applyFont="1" applyBorder="1" applyAlignment="1" applyProtection="1">
      <alignment vertical="center"/>
    </xf>
    <xf numFmtId="0" fontId="12" fillId="0" borderId="42" xfId="2" applyFont="1" applyBorder="1" applyAlignment="1" applyProtection="1">
      <alignment horizontal="center" vertical="center" wrapText="1"/>
    </xf>
    <xf numFmtId="0" fontId="75" fillId="3" borderId="176" xfId="2" applyFont="1" applyFill="1" applyBorder="1" applyAlignment="1" applyProtection="1">
      <alignment vertical="center" shrinkToFit="1"/>
    </xf>
    <xf numFmtId="0" fontId="75" fillId="3" borderId="0" xfId="2" applyFont="1" applyFill="1" applyBorder="1" applyAlignment="1" applyProtection="1">
      <alignment vertical="center" shrinkToFit="1"/>
    </xf>
    <xf numFmtId="0" fontId="75" fillId="3" borderId="182" xfId="2" applyFont="1" applyFill="1" applyBorder="1" applyAlignment="1" applyProtection="1">
      <alignment vertical="center" shrinkToFit="1"/>
    </xf>
    <xf numFmtId="0" fontId="99" fillId="3" borderId="183" xfId="2" applyFont="1" applyFill="1" applyBorder="1" applyAlignment="1" applyProtection="1">
      <alignment horizontal="center" vertical="center" wrapText="1" shrinkToFit="1"/>
    </xf>
    <xf numFmtId="0" fontId="0" fillId="0" borderId="175" xfId="0" applyBorder="1" applyAlignment="1">
      <alignment horizontal="center" vertical="center"/>
    </xf>
    <xf numFmtId="0" fontId="99" fillId="0" borderId="184" xfId="0" applyFont="1" applyBorder="1" applyAlignment="1">
      <alignment horizontal="left" vertical="center" shrinkToFit="1"/>
    </xf>
    <xf numFmtId="0" fontId="19" fillId="0" borderId="0" xfId="2" applyFont="1" applyAlignment="1">
      <alignment horizontal="right" vertical="center"/>
    </xf>
    <xf numFmtId="0" fontId="19" fillId="0" borderId="0" xfId="2" applyFont="1">
      <alignment vertical="center"/>
    </xf>
    <xf numFmtId="0" fontId="56" fillId="0" borderId="0" xfId="2" applyFont="1" applyAlignment="1">
      <alignment horizontal="center" vertical="center"/>
    </xf>
    <xf numFmtId="0" fontId="19" fillId="0" borderId="44" xfId="2" applyFont="1" applyBorder="1" applyAlignment="1">
      <alignment horizontal="left" vertical="top" wrapText="1"/>
    </xf>
    <xf numFmtId="0" fontId="19" fillId="0" borderId="45" xfId="2" applyFont="1" applyBorder="1" applyAlignment="1">
      <alignment horizontal="left" vertical="top"/>
    </xf>
    <xf numFmtId="0" fontId="19" fillId="0" borderId="46" xfId="2" applyFont="1" applyBorder="1" applyAlignment="1">
      <alignment horizontal="left" vertical="top"/>
    </xf>
    <xf numFmtId="0" fontId="19" fillId="0" borderId="44" xfId="2" applyFont="1" applyBorder="1" applyAlignment="1">
      <alignment horizontal="left" vertical="top"/>
    </xf>
    <xf numFmtId="0" fontId="19" fillId="0" borderId="47" xfId="2" applyFont="1" applyBorder="1">
      <alignment vertical="center"/>
    </xf>
    <xf numFmtId="0" fontId="19" fillId="0" borderId="28" xfId="2" applyFont="1" applyBorder="1" applyAlignment="1">
      <alignment vertical="top"/>
    </xf>
    <xf numFmtId="0" fontId="19" fillId="0" borderId="25" xfId="2" applyFont="1" applyBorder="1">
      <alignment vertical="center"/>
    </xf>
    <xf numFmtId="0" fontId="19" fillId="0" borderId="48" xfId="2" applyFont="1" applyBorder="1">
      <alignment vertical="center"/>
    </xf>
    <xf numFmtId="0" fontId="19" fillId="0" borderId="28" xfId="2" applyFont="1" applyBorder="1">
      <alignment vertical="center"/>
    </xf>
    <xf numFmtId="0" fontId="19" fillId="0" borderId="25" xfId="2" applyFont="1" applyBorder="1" applyAlignment="1">
      <alignment vertical="top"/>
    </xf>
    <xf numFmtId="0" fontId="19" fillId="0" borderId="48" xfId="2" applyFont="1" applyBorder="1" applyAlignment="1">
      <alignment vertical="top"/>
    </xf>
    <xf numFmtId="0" fontId="19" fillId="0" borderId="22" xfId="2" applyFont="1" applyBorder="1">
      <alignment vertical="center"/>
    </xf>
    <xf numFmtId="0" fontId="19" fillId="0" borderId="49" xfId="2" applyFont="1" applyBorder="1">
      <alignment vertical="center"/>
    </xf>
    <xf numFmtId="0" fontId="19" fillId="0" borderId="22" xfId="2" applyFont="1" applyBorder="1" applyAlignment="1">
      <alignment vertical="top"/>
    </xf>
    <xf numFmtId="0" fontId="19" fillId="0" borderId="0" xfId="2" applyFont="1" applyBorder="1" applyAlignment="1">
      <alignment vertical="top"/>
    </xf>
    <xf numFmtId="0" fontId="19" fillId="0" borderId="49" xfId="2" applyFont="1" applyBorder="1" applyAlignment="1">
      <alignment vertical="top"/>
    </xf>
    <xf numFmtId="0" fontId="19" fillId="0" borderId="23" xfId="2" applyFont="1" applyBorder="1">
      <alignment vertical="center"/>
    </xf>
    <xf numFmtId="0" fontId="19" fillId="0" borderId="50" xfId="2" applyFont="1" applyBorder="1">
      <alignment vertical="center"/>
    </xf>
    <xf numFmtId="0" fontId="19" fillId="0" borderId="23" xfId="2" applyFont="1" applyBorder="1" applyAlignment="1">
      <alignment vertical="top"/>
    </xf>
    <xf numFmtId="0" fontId="19" fillId="0" borderId="42" xfId="2" applyFont="1" applyBorder="1" applyAlignment="1">
      <alignment vertical="top"/>
    </xf>
    <xf numFmtId="0" fontId="19" fillId="0" borderId="50" xfId="2" applyFont="1" applyBorder="1" applyAlignment="1">
      <alignment vertical="top"/>
    </xf>
    <xf numFmtId="177" fontId="71" fillId="0" borderId="51" xfId="2" applyNumberFormat="1" applyFont="1" applyBorder="1" applyAlignment="1" applyProtection="1">
      <alignment vertical="center"/>
      <protection locked="0"/>
    </xf>
    <xf numFmtId="177" fontId="71" fillId="0" borderId="0" xfId="2" applyNumberFormat="1" applyFont="1" applyBorder="1" applyAlignment="1" applyProtection="1">
      <alignment vertical="center"/>
      <protection locked="0"/>
    </xf>
    <xf numFmtId="177" fontId="84" fillId="0" borderId="0" xfId="2" applyNumberFormat="1" applyFont="1" applyAlignment="1">
      <alignment vertical="center"/>
    </xf>
    <xf numFmtId="0" fontId="78" fillId="0" borderId="0" xfId="2" applyFont="1" applyAlignment="1">
      <alignment horizontal="left" vertical="center"/>
    </xf>
    <xf numFmtId="0" fontId="0" fillId="0" borderId="52" xfId="0" applyBorder="1" applyAlignment="1">
      <alignment horizontal="center" vertical="center"/>
    </xf>
    <xf numFmtId="0" fontId="0" fillId="0" borderId="53" xfId="0" applyBorder="1" applyAlignment="1">
      <alignment horizontal="center" vertical="center"/>
    </xf>
    <xf numFmtId="177" fontId="79" fillId="0" borderId="11" xfId="2" applyNumberFormat="1" applyFont="1" applyBorder="1" applyAlignment="1">
      <alignment vertical="center"/>
    </xf>
    <xf numFmtId="177" fontId="79" fillId="0" borderId="0" xfId="2" applyNumberFormat="1" applyFont="1" applyBorder="1" applyAlignment="1">
      <alignment vertical="center"/>
    </xf>
    <xf numFmtId="177" fontId="74" fillId="0" borderId="0" xfId="0" applyNumberFormat="1" applyFont="1" applyAlignment="1"/>
    <xf numFmtId="177" fontId="68" fillId="0" borderId="0" xfId="2" applyNumberFormat="1" applyFont="1" applyAlignment="1" applyProtection="1">
      <alignment vertical="center"/>
    </xf>
    <xf numFmtId="177" fontId="68" fillId="0" borderId="54" xfId="0" applyNumberFormat="1" applyFont="1" applyBorder="1" applyAlignment="1" applyProtection="1">
      <alignment vertical="center" shrinkToFit="1"/>
    </xf>
    <xf numFmtId="177" fontId="68" fillId="0" borderId="23" xfId="0" applyNumberFormat="1" applyFont="1" applyBorder="1" applyAlignment="1" applyProtection="1">
      <alignment vertical="center" shrinkToFit="1"/>
    </xf>
    <xf numFmtId="0" fontId="11" fillId="5" borderId="46" xfId="2" applyFont="1" applyFill="1" applyBorder="1" applyAlignment="1" applyProtection="1">
      <alignment horizontal="center" vertical="center"/>
    </xf>
    <xf numFmtId="0" fontId="12" fillId="0" borderId="55" xfId="2" applyFont="1" applyBorder="1" applyAlignment="1" applyProtection="1">
      <alignment horizontal="center" vertical="center"/>
    </xf>
    <xf numFmtId="0" fontId="76" fillId="0" borderId="47" xfId="2" applyFont="1" applyBorder="1" applyAlignment="1" applyProtection="1">
      <alignment horizontal="left" vertical="center" shrinkToFit="1"/>
    </xf>
    <xf numFmtId="0" fontId="12" fillId="0" borderId="25" xfId="2" applyFont="1" applyBorder="1" applyAlignment="1" applyProtection="1">
      <alignment vertical="center"/>
    </xf>
    <xf numFmtId="0" fontId="17" fillId="0" borderId="0" xfId="2" applyFont="1" applyAlignment="1" applyProtection="1">
      <alignment vertical="center"/>
    </xf>
    <xf numFmtId="0" fontId="29" fillId="0" borderId="0" xfId="4" applyFont="1" applyFill="1" applyBorder="1" applyAlignment="1" applyProtection="1">
      <alignment vertical="center"/>
      <protection locked="0"/>
    </xf>
    <xf numFmtId="0" fontId="10" fillId="0" borderId="0" xfId="4" applyBorder="1" applyAlignment="1" applyProtection="1">
      <alignment vertical="center"/>
    </xf>
    <xf numFmtId="0" fontId="27" fillId="0" borderId="0" xfId="4" applyFont="1" applyAlignment="1" applyProtection="1">
      <alignment vertical="center"/>
    </xf>
    <xf numFmtId="0" fontId="58" fillId="0" borderId="42" xfId="4" applyFont="1" applyBorder="1" applyAlignment="1" applyProtection="1">
      <alignment horizontal="center" vertical="center"/>
    </xf>
    <xf numFmtId="0" fontId="23" fillId="0" borderId="0" xfId="2" applyFont="1" applyAlignment="1">
      <alignment vertical="center"/>
    </xf>
    <xf numFmtId="0" fontId="93" fillId="0" borderId="56" xfId="0" applyFont="1" applyBorder="1" applyAlignment="1">
      <alignment horizontal="center" vertical="top"/>
    </xf>
    <xf numFmtId="0" fontId="81" fillId="0" borderId="57" xfId="0" applyFont="1" applyBorder="1" applyAlignment="1">
      <alignment vertical="top" wrapText="1"/>
    </xf>
    <xf numFmtId="0" fontId="0" fillId="0" borderId="57" xfId="0" applyBorder="1" applyAlignment="1">
      <alignment vertical="top" wrapText="1"/>
    </xf>
    <xf numFmtId="0" fontId="81" fillId="0" borderId="0" xfId="0" applyFont="1" applyAlignment="1">
      <alignment vertical="top" wrapText="1"/>
    </xf>
    <xf numFmtId="0" fontId="0" fillId="0" borderId="0" xfId="0" applyAlignment="1">
      <alignment vertical="top" wrapText="1"/>
    </xf>
    <xf numFmtId="0" fontId="16" fillId="0" borderId="0" xfId="7" applyFont="1" applyAlignment="1">
      <alignment horizontal="left" vertical="center"/>
    </xf>
    <xf numFmtId="0" fontId="16" fillId="0" borderId="0" xfId="7" applyFont="1" applyAlignment="1">
      <alignment vertical="center"/>
    </xf>
    <xf numFmtId="0" fontId="117" fillId="0" borderId="0" xfId="7" applyFont="1" applyAlignment="1">
      <alignment vertical="center"/>
    </xf>
    <xf numFmtId="49" fontId="117" fillId="0" borderId="0" xfId="7" applyNumberFormat="1" applyFont="1" applyAlignment="1">
      <alignment horizontal="center" vertical="center"/>
    </xf>
    <xf numFmtId="0" fontId="10" fillId="0" borderId="0" xfId="7"/>
    <xf numFmtId="0" fontId="117" fillId="0" borderId="0" xfId="7" applyFont="1" applyAlignment="1">
      <alignment horizontal="left" vertical="center"/>
    </xf>
    <xf numFmtId="49" fontId="117" fillId="0" borderId="191" xfId="7" applyNumberFormat="1" applyFont="1" applyBorder="1" applyAlignment="1">
      <alignment horizontal="center" vertical="center"/>
    </xf>
    <xf numFmtId="49" fontId="117" fillId="0" borderId="192" xfId="7" applyNumberFormat="1" applyFont="1" applyBorder="1" applyAlignment="1">
      <alignment horizontal="center" vertical="center"/>
    </xf>
    <xf numFmtId="49" fontId="117" fillId="0" borderId="193" xfId="7" applyNumberFormat="1" applyFont="1" applyBorder="1" applyAlignment="1">
      <alignment horizontal="center" vertical="center"/>
    </xf>
    <xf numFmtId="0" fontId="119" fillId="0" borderId="0" xfId="7" applyFont="1" applyAlignment="1">
      <alignment horizontal="center" vertical="center"/>
    </xf>
    <xf numFmtId="0" fontId="120" fillId="0" borderId="0" xfId="7" applyFont="1" applyAlignment="1">
      <alignment vertical="center"/>
    </xf>
    <xf numFmtId="0" fontId="120" fillId="0" borderId="0" xfId="7" applyFont="1" applyAlignment="1">
      <alignment horizontal="center" vertical="center"/>
    </xf>
    <xf numFmtId="0" fontId="18" fillId="0" borderId="0" xfId="7" applyFont="1"/>
    <xf numFmtId="0" fontId="117" fillId="0" borderId="0" xfId="7" applyFont="1" applyAlignment="1">
      <alignment horizontal="center" vertical="center"/>
    </xf>
    <xf numFmtId="0" fontId="117" fillId="0" borderId="0" xfId="7" applyFont="1" applyAlignment="1">
      <alignment horizontal="right" vertical="center"/>
    </xf>
    <xf numFmtId="0" fontId="10" fillId="0" borderId="0" xfId="7" applyAlignment="1">
      <alignment vertical="center"/>
    </xf>
    <xf numFmtId="0" fontId="37" fillId="0" borderId="0" xfId="7" applyFont="1" applyAlignment="1">
      <alignment horizontal="right" vertical="top"/>
    </xf>
    <xf numFmtId="0" fontId="120" fillId="0" borderId="95" xfId="7" applyFont="1" applyBorder="1" applyAlignment="1">
      <alignment vertical="center"/>
    </xf>
    <xf numFmtId="0" fontId="120" fillId="0" borderId="194" xfId="7" applyFont="1" applyBorder="1" applyAlignment="1">
      <alignment vertical="center"/>
    </xf>
    <xf numFmtId="0" fontId="120" fillId="0" borderId="96" xfId="7" applyFont="1" applyBorder="1" applyAlignment="1">
      <alignment vertical="center"/>
    </xf>
    <xf numFmtId="0" fontId="117" fillId="0" borderId="194" xfId="7" applyFont="1" applyBorder="1" applyAlignment="1">
      <alignment vertical="center"/>
    </xf>
    <xf numFmtId="0" fontId="120" fillId="0" borderId="191" xfId="7" applyFont="1" applyBorder="1" applyAlignment="1">
      <alignment vertical="center"/>
    </xf>
    <xf numFmtId="0" fontId="120" fillId="0" borderId="53" xfId="7" applyFont="1" applyBorder="1" applyAlignment="1">
      <alignment vertical="center"/>
    </xf>
    <xf numFmtId="49" fontId="117" fillId="0" borderId="0" xfId="7" applyNumberFormat="1" applyFont="1" applyAlignment="1">
      <alignment horizontal="right" vertical="center"/>
    </xf>
    <xf numFmtId="0" fontId="39" fillId="0" borderId="0" xfId="7" applyFont="1" applyAlignment="1">
      <alignment horizontal="left" vertical="center"/>
    </xf>
    <xf numFmtId="0" fontId="59" fillId="0" borderId="0" xfId="7" applyFont="1" applyAlignment="1">
      <alignment horizontal="center" vertical="center"/>
    </xf>
    <xf numFmtId="0" fontId="120" fillId="0" borderId="45" xfId="7" applyFont="1" applyBorder="1" applyAlignment="1">
      <alignment vertical="center"/>
    </xf>
    <xf numFmtId="0" fontId="39" fillId="0" borderId="0" xfId="7" applyFont="1" applyAlignment="1">
      <alignment horizontal="center" vertical="center"/>
    </xf>
    <xf numFmtId="0" fontId="123" fillId="0" borderId="0" xfId="7" applyFont="1" applyAlignment="1">
      <alignment horizontal="right" vertical="center"/>
    </xf>
    <xf numFmtId="0" fontId="59" fillId="0" borderId="0" xfId="7" applyFont="1" applyAlignment="1">
      <alignment horizontal="right" vertical="center"/>
    </xf>
    <xf numFmtId="0" fontId="10" fillId="0" borderId="0" xfId="7" quotePrefix="1"/>
    <xf numFmtId="0" fontId="16" fillId="0" borderId="0" xfId="7" applyFont="1"/>
    <xf numFmtId="0" fontId="18" fillId="0" borderId="52" xfId="7" applyFont="1" applyBorder="1" applyAlignment="1">
      <alignment horizontal="center" vertical="center"/>
    </xf>
    <xf numFmtId="0" fontId="18" fillId="0" borderId="192" xfId="7" applyFont="1" applyBorder="1" applyAlignment="1">
      <alignment horizontal="center" vertical="center"/>
    </xf>
    <xf numFmtId="0" fontId="18" fillId="0" borderId="53" xfId="7" applyFont="1" applyBorder="1" applyAlignment="1">
      <alignment horizontal="center" vertical="center"/>
    </xf>
    <xf numFmtId="0" fontId="10" fillId="0" borderId="191" xfId="7" applyBorder="1"/>
    <xf numFmtId="0" fontId="10" fillId="0" borderId="192" xfId="7" applyBorder="1"/>
    <xf numFmtId="0" fontId="10" fillId="0" borderId="193" xfId="7" applyBorder="1"/>
    <xf numFmtId="0" fontId="59" fillId="0" borderId="0" xfId="7" applyFont="1" applyAlignment="1">
      <alignment horizontal="right"/>
    </xf>
    <xf numFmtId="0" fontId="125" fillId="0" borderId="0" xfId="7" applyFont="1" applyAlignment="1">
      <alignment horizontal="right"/>
    </xf>
    <xf numFmtId="0" fontId="39" fillId="0" borderId="0" xfId="7" applyFont="1" applyAlignment="1">
      <alignment horizontal="center" vertical="top" textRotation="255"/>
    </xf>
    <xf numFmtId="0" fontId="16" fillId="0" borderId="0" xfId="7" applyFont="1" applyAlignment="1">
      <alignment horizontal="center" vertical="top" textRotation="255"/>
    </xf>
    <xf numFmtId="0" fontId="23" fillId="0" borderId="0" xfId="7" applyFont="1" applyAlignment="1">
      <alignment horizontal="right"/>
    </xf>
    <xf numFmtId="0" fontId="18" fillId="0" borderId="45" xfId="7" applyFont="1" applyBorder="1"/>
    <xf numFmtId="0" fontId="18" fillId="0" borderId="52" xfId="7" applyFont="1" applyBorder="1"/>
    <xf numFmtId="0" fontId="18" fillId="0" borderId="53" xfId="7" applyFont="1" applyBorder="1"/>
    <xf numFmtId="0" fontId="18" fillId="0" borderId="191" xfId="7" applyFont="1" applyBorder="1"/>
    <xf numFmtId="0" fontId="18" fillId="0" borderId="193" xfId="7" applyFont="1" applyBorder="1"/>
    <xf numFmtId="0" fontId="23" fillId="0" borderId="191" xfId="7" applyFont="1" applyBorder="1" applyAlignment="1">
      <alignment horizontal="right"/>
    </xf>
    <xf numFmtId="0" fontId="23" fillId="0" borderId="193" xfId="7" applyFont="1" applyBorder="1" applyAlignment="1">
      <alignment horizontal="right"/>
    </xf>
    <xf numFmtId="0" fontId="23" fillId="0" borderId="192" xfId="7" applyFont="1" applyBorder="1" applyAlignment="1">
      <alignment horizontal="right"/>
    </xf>
    <xf numFmtId="0" fontId="18" fillId="0" borderId="192" xfId="7" applyFont="1" applyBorder="1"/>
    <xf numFmtId="0" fontId="18" fillId="0" borderId="23" xfId="7" applyFont="1" applyBorder="1"/>
    <xf numFmtId="0" fontId="18" fillId="0" borderId="50" xfId="7" applyFont="1" applyBorder="1"/>
    <xf numFmtId="0" fontId="39" fillId="0" borderId="0" xfId="7" applyFont="1"/>
    <xf numFmtId="0" fontId="10" fillId="0" borderId="124" xfId="7" applyBorder="1"/>
    <xf numFmtId="0" fontId="18" fillId="0" borderId="0" xfId="7" applyFont="1" applyAlignment="1">
      <alignment horizontal="left" vertical="center"/>
    </xf>
    <xf numFmtId="0" fontId="18" fillId="0" borderId="0" xfId="7" applyFont="1" applyAlignment="1">
      <alignment vertical="center"/>
    </xf>
    <xf numFmtId="0" fontId="68" fillId="0" borderId="0" xfId="0" applyFont="1">
      <alignment vertical="center"/>
    </xf>
    <xf numFmtId="0" fontId="19" fillId="0" borderId="0" xfId="7" applyFont="1" applyAlignment="1">
      <alignment horizontal="right" vertical="top"/>
    </xf>
    <xf numFmtId="0" fontId="69" fillId="0" borderId="0" xfId="0" applyFont="1">
      <alignment vertical="center"/>
    </xf>
    <xf numFmtId="0" fontId="18" fillId="0" borderId="0" xfId="7" quotePrefix="1" applyFont="1"/>
    <xf numFmtId="0" fontId="18" fillId="0" borderId="209" xfId="7" applyFont="1" applyBorder="1"/>
    <xf numFmtId="0" fontId="18" fillId="0" borderId="210" xfId="7" applyFont="1" applyBorder="1"/>
    <xf numFmtId="0" fontId="18" fillId="0" borderId="28" xfId="7" applyFont="1" applyBorder="1"/>
    <xf numFmtId="0" fontId="18" fillId="0" borderId="48" xfId="7" applyFont="1" applyBorder="1"/>
    <xf numFmtId="0" fontId="18" fillId="0" borderId="124" xfId="7" applyFont="1" applyBorder="1"/>
    <xf numFmtId="0" fontId="18" fillId="0" borderId="0" xfId="7" applyFont="1" applyAlignment="1">
      <alignment horizontal="distributed" vertical="justify"/>
    </xf>
    <xf numFmtId="0" fontId="18" fillId="0" borderId="58" xfId="7" applyFont="1" applyBorder="1"/>
    <xf numFmtId="0" fontId="16" fillId="0" borderId="58" xfId="7" applyFont="1" applyBorder="1" applyAlignment="1">
      <alignment horizontal="center" vertical="top" textRotation="255"/>
    </xf>
    <xf numFmtId="0" fontId="23" fillId="0" borderId="58" xfId="7" applyFont="1" applyBorder="1" applyAlignment="1">
      <alignment horizontal="right"/>
    </xf>
    <xf numFmtId="0" fontId="23" fillId="0" borderId="53" xfId="7" applyFont="1" applyBorder="1" applyAlignment="1">
      <alignment horizontal="right"/>
    </xf>
    <xf numFmtId="0" fontId="18" fillId="0" borderId="0" xfId="7" applyFont="1" applyAlignment="1">
      <alignment horizontal="center"/>
    </xf>
    <xf numFmtId="0" fontId="18" fillId="0" borderId="211" xfId="7" applyFont="1" applyBorder="1" applyAlignment="1">
      <alignment horizontal="distributed" vertical="justify"/>
    </xf>
    <xf numFmtId="0" fontId="23" fillId="0" borderId="196" xfId="7" applyFont="1" applyBorder="1" applyAlignment="1">
      <alignment horizontal="right"/>
    </xf>
    <xf numFmtId="0" fontId="23" fillId="0" borderId="212" xfId="7" applyFont="1" applyBorder="1" applyAlignment="1">
      <alignment horizontal="right"/>
    </xf>
    <xf numFmtId="0" fontId="18" fillId="0" borderId="28" xfId="7" applyFont="1" applyBorder="1" applyAlignment="1">
      <alignment horizontal="left" vertical="center"/>
    </xf>
    <xf numFmtId="0" fontId="18" fillId="0" borderId="25" xfId="7" applyFont="1" applyBorder="1"/>
    <xf numFmtId="0" fontId="18" fillId="0" borderId="22" xfId="7" applyFont="1" applyBorder="1"/>
    <xf numFmtId="0" fontId="18" fillId="0" borderId="49" xfId="7" applyFont="1" applyBorder="1"/>
    <xf numFmtId="0" fontId="24" fillId="0" borderId="0" xfId="7" applyFont="1"/>
    <xf numFmtId="0" fontId="10" fillId="0" borderId="49" xfId="7" applyBorder="1"/>
    <xf numFmtId="0" fontId="10" fillId="0" borderId="22" xfId="7" applyBorder="1"/>
    <xf numFmtId="0" fontId="10" fillId="0" borderId="23" xfId="7" applyBorder="1"/>
    <xf numFmtId="0" fontId="10" fillId="0" borderId="42" xfId="7" applyBorder="1"/>
    <xf numFmtId="0" fontId="10" fillId="0" borderId="50" xfId="7" applyBorder="1"/>
    <xf numFmtId="49" fontId="24" fillId="0" borderId="0" xfId="7" applyNumberFormat="1" applyFont="1" applyAlignment="1">
      <alignment vertical="center"/>
    </xf>
    <xf numFmtId="0" fontId="24" fillId="0" borderId="0" xfId="7" applyFont="1" applyAlignment="1">
      <alignment horizontal="distributed" vertical="justify"/>
    </xf>
    <xf numFmtId="0" fontId="10" fillId="0" borderId="48" xfId="7" applyBorder="1"/>
    <xf numFmtId="0" fontId="18" fillId="0" borderId="42" xfId="7" applyFont="1" applyBorder="1"/>
    <xf numFmtId="0" fontId="18" fillId="0" borderId="213" xfId="7" applyFont="1" applyBorder="1"/>
    <xf numFmtId="0" fontId="18" fillId="0" borderId="214" xfId="7" applyFont="1" applyBorder="1"/>
    <xf numFmtId="0" fontId="18" fillId="0" borderId="215" xfId="7" applyFont="1" applyBorder="1"/>
    <xf numFmtId="0" fontId="18" fillId="0" borderId="44" xfId="7" applyFont="1" applyBorder="1"/>
    <xf numFmtId="0" fontId="18" fillId="0" borderId="47" xfId="7" applyFont="1" applyBorder="1"/>
    <xf numFmtId="0" fontId="18" fillId="0" borderId="46" xfId="7" applyFont="1" applyBorder="1"/>
    <xf numFmtId="0" fontId="127" fillId="0" borderId="0" xfId="7" applyFont="1" applyAlignment="1">
      <alignment horizontal="left"/>
    </xf>
    <xf numFmtId="0" fontId="18" fillId="0" borderId="0" xfId="7" applyFont="1" applyAlignment="1">
      <alignment horizontal="right"/>
    </xf>
    <xf numFmtId="0" fontId="33" fillId="0" borderId="0" xfId="7" applyFont="1"/>
    <xf numFmtId="0" fontId="25" fillId="0" borderId="0" xfId="7" applyFont="1"/>
    <xf numFmtId="0" fontId="25" fillId="0" borderId="0" xfId="7" applyFont="1" applyAlignment="1">
      <alignment horizontal="right"/>
    </xf>
    <xf numFmtId="0" fontId="128" fillId="0" borderId="0" xfId="7" applyFont="1"/>
    <xf numFmtId="0" fontId="23" fillId="0" borderId="22" xfId="7" applyFont="1" applyBorder="1"/>
    <xf numFmtId="0" fontId="23" fillId="0" borderId="0" xfId="7" applyFont="1"/>
    <xf numFmtId="0" fontId="24" fillId="0" borderId="0" xfId="7" applyFont="1" applyAlignment="1">
      <alignment horizontal="left"/>
    </xf>
    <xf numFmtId="0" fontId="24" fillId="0" borderId="22" xfId="7" applyFont="1" applyBorder="1" applyAlignment="1">
      <alignment horizontal="left"/>
    </xf>
    <xf numFmtId="0" fontId="129" fillId="0" borderId="0" xfId="7" applyFont="1"/>
    <xf numFmtId="0" fontId="24" fillId="0" borderId="22" xfId="7" applyFont="1" applyBorder="1"/>
    <xf numFmtId="0" fontId="24" fillId="0" borderId="49" xfId="7" applyFont="1" applyBorder="1"/>
    <xf numFmtId="0" fontId="25" fillId="0" borderId="22" xfId="7" applyFont="1" applyBorder="1"/>
    <xf numFmtId="0" fontId="25" fillId="0" borderId="0" xfId="7" applyFont="1" applyAlignment="1">
      <alignment horizontal="distributed" vertical="justify"/>
    </xf>
    <xf numFmtId="0" fontId="130" fillId="0" borderId="22" xfId="7" applyFont="1" applyBorder="1"/>
    <xf numFmtId="0" fontId="131" fillId="0" borderId="0" xfId="7" applyFont="1"/>
    <xf numFmtId="0" fontId="131" fillId="0" borderId="0" xfId="7" applyFont="1" applyAlignment="1">
      <alignment vertical="center"/>
    </xf>
    <xf numFmtId="0" fontId="129" fillId="0" borderId="0" xfId="7" applyFont="1" applyAlignment="1">
      <alignment vertical="center"/>
    </xf>
    <xf numFmtId="0" fontId="18" fillId="0" borderId="191" xfId="7" applyFont="1" applyBorder="1" applyAlignment="1">
      <alignment horizontal="center" vertical="center"/>
    </xf>
    <xf numFmtId="0" fontId="18" fillId="0" borderId="193" xfId="7" applyFont="1" applyBorder="1" applyAlignment="1">
      <alignment vertical="center"/>
    </xf>
    <xf numFmtId="0" fontId="10" fillId="0" borderId="0" xfId="7" applyAlignment="1">
      <alignment horizontal="distributed" vertical="justify"/>
    </xf>
    <xf numFmtId="0" fontId="18" fillId="0" borderId="0" xfId="7" applyFont="1" applyAlignment="1">
      <alignment horizontal="distributed" vertical="center"/>
    </xf>
    <xf numFmtId="0" fontId="18" fillId="0" borderId="58" xfId="7" applyFont="1" applyBorder="1" applyAlignment="1">
      <alignment horizontal="center"/>
    </xf>
    <xf numFmtId="0" fontId="16" fillId="0" borderId="48" xfId="7" applyFont="1" applyBorder="1"/>
    <xf numFmtId="0" fontId="16" fillId="0" borderId="42" xfId="7" applyFont="1" applyBorder="1"/>
    <xf numFmtId="0" fontId="16" fillId="0" borderId="50" xfId="7" applyFont="1" applyBorder="1"/>
    <xf numFmtId="0" fontId="18" fillId="0" borderId="193" xfId="7" applyFont="1" applyBorder="1" applyAlignment="1">
      <alignment horizontal="center" vertical="center"/>
    </xf>
    <xf numFmtId="0" fontId="18" fillId="0" borderId="191" xfId="7" applyFont="1" applyBorder="1" applyAlignment="1">
      <alignment horizontal="center"/>
    </xf>
    <xf numFmtId="0" fontId="18" fillId="0" borderId="192" xfId="7" applyFont="1" applyBorder="1" applyAlignment="1">
      <alignment horizontal="center"/>
    </xf>
    <xf numFmtId="0" fontId="10" fillId="0" borderId="52" xfId="7" applyBorder="1"/>
    <xf numFmtId="0" fontId="10" fillId="0" borderId="58" xfId="7" applyBorder="1"/>
    <xf numFmtId="0" fontId="10" fillId="0" borderId="28" xfId="7" applyBorder="1"/>
    <xf numFmtId="0" fontId="10" fillId="0" borderId="25" xfId="7" applyBorder="1"/>
    <xf numFmtId="0" fontId="131" fillId="0" borderId="0" xfId="7" applyFont="1" applyAlignment="1">
      <alignment horizontal="left"/>
    </xf>
    <xf numFmtId="0" fontId="25" fillId="0" borderId="25" xfId="7" applyFont="1" applyBorder="1"/>
    <xf numFmtId="0" fontId="25" fillId="0" borderId="48" xfId="7" applyFont="1" applyBorder="1"/>
    <xf numFmtId="0" fontId="25" fillId="0" borderId="42" xfId="7" applyFont="1" applyBorder="1"/>
    <xf numFmtId="0" fontId="25" fillId="0" borderId="50" xfId="7" applyFont="1" applyBorder="1"/>
    <xf numFmtId="0" fontId="25" fillId="0" borderId="28" xfId="7" applyFont="1" applyBorder="1"/>
    <xf numFmtId="0" fontId="25" fillId="0" borderId="23" xfId="7" applyFont="1" applyBorder="1"/>
    <xf numFmtId="0" fontId="25" fillId="0" borderId="49" xfId="7" applyFont="1" applyBorder="1"/>
    <xf numFmtId="0" fontId="67" fillId="0" borderId="0" xfId="0" applyFont="1" applyFill="1" applyBorder="1" applyAlignment="1" applyProtection="1">
      <alignment horizontal="center" vertical="center" shrinkToFit="1"/>
    </xf>
    <xf numFmtId="0" fontId="68" fillId="0" borderId="2" xfId="0" applyFont="1" applyBorder="1" applyAlignment="1" applyProtection="1">
      <alignment horizontal="center" vertical="center" shrinkToFit="1"/>
    </xf>
    <xf numFmtId="0" fontId="134" fillId="0" borderId="0" xfId="11" applyFont="1">
      <alignment vertical="center"/>
    </xf>
    <xf numFmtId="49" fontId="135" fillId="8" borderId="28" xfId="11" applyNumberFormat="1" applyFont="1" applyFill="1" applyBorder="1" applyAlignment="1" applyProtection="1">
      <alignment horizontal="center" vertical="center"/>
      <protection hidden="1"/>
    </xf>
    <xf numFmtId="49" fontId="137" fillId="0" borderId="0" xfId="11" applyNumberFormat="1" applyFont="1" applyAlignment="1" applyProtection="1">
      <alignment vertical="center" shrinkToFit="1"/>
      <protection hidden="1"/>
    </xf>
    <xf numFmtId="49" fontId="137" fillId="0" borderId="0" xfId="11" applyNumberFormat="1" applyFont="1" applyAlignment="1" applyProtection="1">
      <alignment horizontal="center" vertical="center" shrinkToFit="1"/>
      <protection hidden="1"/>
    </xf>
    <xf numFmtId="0" fontId="144" fillId="5" borderId="45" xfId="11" applyFont="1" applyFill="1" applyBorder="1" applyAlignment="1" applyProtection="1">
      <alignment horizontal="center" vertical="center" shrinkToFit="1"/>
      <protection hidden="1"/>
    </xf>
    <xf numFmtId="0" fontId="144" fillId="5" borderId="226" xfId="11" applyFont="1" applyFill="1" applyBorder="1" applyAlignment="1" applyProtection="1">
      <alignment horizontal="center" vertical="center" shrinkToFit="1"/>
      <protection hidden="1"/>
    </xf>
    <xf numFmtId="49" fontId="137" fillId="0" borderId="53" xfId="11" applyNumberFormat="1" applyFont="1" applyBorder="1" applyAlignment="1" applyProtection="1">
      <alignment horizontal="center" vertical="center" shrinkToFit="1"/>
      <protection hidden="1"/>
    </xf>
    <xf numFmtId="49" fontId="144" fillId="0" borderId="58" xfId="11" applyNumberFormat="1" applyFont="1" applyBorder="1" applyAlignment="1" applyProtection="1">
      <alignment horizontal="center" vertical="center" shrinkToFit="1"/>
      <protection hidden="1"/>
    </xf>
    <xf numFmtId="49" fontId="137" fillId="0" borderId="45" xfId="11" applyNumberFormat="1" applyFont="1" applyBorder="1" applyAlignment="1" applyProtection="1">
      <alignment vertical="center" shrinkToFit="1"/>
      <protection hidden="1"/>
    </xf>
    <xf numFmtId="49" fontId="137" fillId="0" borderId="45" xfId="11" applyNumberFormat="1" applyFont="1" applyBorder="1" applyAlignment="1" applyProtection="1">
      <alignment horizontal="center" vertical="center" shrinkToFit="1"/>
      <protection hidden="1"/>
    </xf>
    <xf numFmtId="49" fontId="137" fillId="0" borderId="224" xfId="11" applyNumberFormat="1" applyFont="1" applyBorder="1" applyAlignment="1" applyProtection="1">
      <alignment horizontal="center" vertical="center" shrinkToFit="1"/>
      <protection hidden="1"/>
    </xf>
    <xf numFmtId="49" fontId="137" fillId="0" borderId="45" xfId="11" applyNumberFormat="1" applyFont="1" applyBorder="1" applyAlignment="1" applyProtection="1">
      <alignment horizontal="center" vertical="center" shrinkToFit="1"/>
      <protection hidden="1"/>
    </xf>
    <xf numFmtId="49" fontId="137" fillId="0" borderId="45" xfId="11" applyNumberFormat="1" applyFont="1" applyBorder="1" applyAlignment="1" applyProtection="1">
      <alignment vertical="center" shrinkToFit="1"/>
      <protection hidden="1"/>
    </xf>
    <xf numFmtId="49" fontId="137" fillId="0" borderId="58" xfId="11" applyNumberFormat="1" applyFont="1" applyBorder="1" applyAlignment="1" applyProtection="1">
      <alignment vertical="center" shrinkToFit="1"/>
      <protection hidden="1"/>
    </xf>
    <xf numFmtId="49" fontId="137" fillId="0" borderId="52" xfId="11" applyNumberFormat="1" applyFont="1" applyBorder="1" applyAlignment="1" applyProtection="1">
      <alignment vertical="center" shrinkToFit="1"/>
      <protection hidden="1"/>
    </xf>
    <xf numFmtId="49" fontId="134" fillId="0" borderId="53" xfId="11" applyNumberFormat="1" applyFont="1" applyBorder="1" applyAlignment="1" applyProtection="1">
      <alignment horizontal="center" vertical="center" shrinkToFit="1"/>
      <protection hidden="1"/>
    </xf>
    <xf numFmtId="49" fontId="137" fillId="0" borderId="53" xfId="11" applyNumberFormat="1" applyFont="1" applyBorder="1" applyAlignment="1" applyProtection="1">
      <alignment horizontal="right" vertical="center" shrinkToFit="1"/>
      <protection hidden="1"/>
    </xf>
    <xf numFmtId="49" fontId="137" fillId="0" borderId="221" xfId="11" applyNumberFormat="1" applyFont="1" applyBorder="1" applyAlignment="1" applyProtection="1">
      <alignment vertical="center" shrinkToFit="1"/>
      <protection hidden="1"/>
    </xf>
    <xf numFmtId="49" fontId="137" fillId="0" borderId="113" xfId="11" applyNumberFormat="1" applyFont="1" applyBorder="1" applyAlignment="1" applyProtection="1">
      <alignment horizontal="center" vertical="center" shrinkToFit="1"/>
      <protection hidden="1"/>
    </xf>
    <xf numFmtId="49" fontId="137" fillId="0" borderId="64" xfId="11" applyNumberFormat="1" applyFont="1" applyBorder="1" applyAlignment="1" applyProtection="1">
      <alignment vertical="center" shrinkToFit="1"/>
      <protection hidden="1"/>
    </xf>
    <xf numFmtId="49" fontId="137" fillId="0" borderId="63" xfId="11" applyNumberFormat="1" applyFont="1" applyBorder="1" applyAlignment="1" applyProtection="1">
      <alignment vertical="center" shrinkToFit="1"/>
      <protection hidden="1"/>
    </xf>
    <xf numFmtId="49" fontId="137" fillId="0" borderId="113" xfId="11" applyNumberFormat="1" applyFont="1" applyBorder="1" applyAlignment="1" applyProtection="1">
      <alignment vertical="center" shrinkToFit="1"/>
      <protection hidden="1"/>
    </xf>
    <xf numFmtId="49" fontId="137" fillId="0" borderId="121" xfId="11" applyNumberFormat="1" applyFont="1" applyBorder="1" applyAlignment="1" applyProtection="1">
      <alignment horizontal="center" vertical="center" shrinkToFit="1"/>
      <protection hidden="1"/>
    </xf>
    <xf numFmtId="49" fontId="137" fillId="0" borderId="108" xfId="11" applyNumberFormat="1" applyFont="1" applyBorder="1" applyAlignment="1" applyProtection="1">
      <alignment vertical="center" shrinkToFit="1"/>
      <protection hidden="1"/>
    </xf>
    <xf numFmtId="49" fontId="137" fillId="0" borderId="228" xfId="11" applyNumberFormat="1" applyFont="1" applyBorder="1" applyAlignment="1" applyProtection="1">
      <alignment vertical="center" shrinkToFit="1"/>
      <protection hidden="1"/>
    </xf>
    <xf numFmtId="49" fontId="137" fillId="0" borderId="121" xfId="11" applyNumberFormat="1" applyFont="1" applyBorder="1" applyAlignment="1" applyProtection="1">
      <alignment vertical="center" shrinkToFit="1"/>
      <protection hidden="1"/>
    </xf>
    <xf numFmtId="0" fontId="144" fillId="5" borderId="193" xfId="11" applyFont="1" applyFill="1" applyBorder="1" applyAlignment="1" applyProtection="1">
      <alignment horizontal="center" vertical="center" shrinkToFit="1"/>
      <protection hidden="1"/>
    </xf>
    <xf numFmtId="0" fontId="144" fillId="5" borderId="191" xfId="11" applyFont="1" applyFill="1" applyBorder="1" applyAlignment="1" applyProtection="1">
      <alignment horizontal="center" vertical="center" shrinkToFit="1"/>
      <protection hidden="1"/>
    </xf>
    <xf numFmtId="0" fontId="144" fillId="5" borderId="192" xfId="11" applyFont="1" applyFill="1" applyBorder="1" applyAlignment="1" applyProtection="1">
      <alignment horizontal="center" vertical="center" shrinkToFit="1"/>
      <protection hidden="1"/>
    </xf>
    <xf numFmtId="0" fontId="144" fillId="5" borderId="208" xfId="11" applyFont="1" applyFill="1" applyBorder="1" applyAlignment="1" applyProtection="1">
      <alignment horizontal="center" vertical="center" shrinkToFit="1"/>
      <protection hidden="1"/>
    </xf>
    <xf numFmtId="181" fontId="144" fillId="5" borderId="192" xfId="11" applyNumberFormat="1" applyFont="1" applyFill="1" applyBorder="1" applyAlignment="1" applyProtection="1">
      <alignment horizontal="center" vertical="center" shrinkToFit="1"/>
      <protection hidden="1"/>
    </xf>
    <xf numFmtId="0" fontId="144" fillId="5" borderId="53" xfId="11" applyFont="1" applyFill="1" applyBorder="1" applyAlignment="1" applyProtection="1">
      <alignment horizontal="center" vertical="center" shrinkToFit="1"/>
      <protection hidden="1"/>
    </xf>
    <xf numFmtId="49" fontId="137" fillId="0" borderId="58" xfId="11" applyNumberFormat="1" applyFont="1" applyBorder="1" applyAlignment="1" applyProtection="1">
      <alignment horizontal="right" vertical="center" shrinkToFit="1"/>
      <protection hidden="1"/>
    </xf>
    <xf numFmtId="49" fontId="152" fillId="0" borderId="58" xfId="11" applyNumberFormat="1" applyFont="1" applyBorder="1" applyAlignment="1" applyProtection="1">
      <alignment horizontal="right" vertical="center" shrinkToFit="1"/>
      <protection hidden="1"/>
    </xf>
    <xf numFmtId="49" fontId="139" fillId="0" borderId="58" xfId="11" applyNumberFormat="1" applyFont="1" applyBorder="1" applyAlignment="1" applyProtection="1">
      <alignment horizontal="center" vertical="center" wrapText="1" shrinkToFit="1"/>
      <protection hidden="1"/>
    </xf>
    <xf numFmtId="49" fontId="137" fillId="0" borderId="220" xfId="11" applyNumberFormat="1" applyFont="1" applyBorder="1" applyAlignment="1" applyProtection="1">
      <alignment vertical="center" shrinkToFit="1"/>
      <protection hidden="1"/>
    </xf>
    <xf numFmtId="49" fontId="137" fillId="0" borderId="218" xfId="11" applyNumberFormat="1" applyFont="1" applyBorder="1" applyAlignment="1" applyProtection="1">
      <alignment vertical="center" shrinkToFit="1"/>
      <protection hidden="1"/>
    </xf>
    <xf numFmtId="49" fontId="137" fillId="0" borderId="224" xfId="11" applyNumberFormat="1" applyFont="1" applyBorder="1" applyAlignment="1" applyProtection="1">
      <alignment vertical="center" shrinkToFit="1"/>
      <protection hidden="1"/>
    </xf>
    <xf numFmtId="49" fontId="142" fillId="8" borderId="47" xfId="11" applyNumberFormat="1" applyFont="1" applyFill="1" applyBorder="1" applyAlignment="1" applyProtection="1">
      <alignment vertical="center" textRotation="255" shrinkToFit="1"/>
      <protection hidden="1"/>
    </xf>
    <xf numFmtId="49" fontId="142" fillId="8" borderId="226" xfId="11" applyNumberFormat="1" applyFont="1" applyFill="1" applyBorder="1" applyAlignment="1" applyProtection="1">
      <alignment vertical="center" textRotation="255" shrinkToFit="1"/>
      <protection hidden="1"/>
    </xf>
    <xf numFmtId="0" fontId="134" fillId="0" borderId="218" xfId="11" applyFont="1" applyBorder="1">
      <alignment vertical="center"/>
    </xf>
    <xf numFmtId="49" fontId="137" fillId="0" borderId="45" xfId="11" applyNumberFormat="1" applyFont="1" applyBorder="1" applyAlignment="1" applyProtection="1">
      <alignment horizontal="right" vertical="center" shrinkToFit="1"/>
      <protection hidden="1"/>
    </xf>
    <xf numFmtId="49" fontId="134" fillId="0" borderId="0" xfId="11" applyNumberFormat="1" applyFont="1" applyAlignment="1" applyProtection="1">
      <alignment horizontal="center" vertical="center" shrinkToFit="1"/>
      <protection hidden="1"/>
    </xf>
    <xf numFmtId="49" fontId="144" fillId="0" borderId="222" xfId="11" applyNumberFormat="1" applyFont="1" applyBorder="1" applyAlignment="1" applyProtection="1">
      <alignment horizontal="center" vertical="center" shrinkToFit="1"/>
      <protection hidden="1"/>
    </xf>
    <xf numFmtId="49" fontId="137" fillId="0" borderId="232" xfId="11" applyNumberFormat="1" applyFont="1" applyBorder="1" applyAlignment="1" applyProtection="1">
      <alignment vertical="center" shrinkToFit="1"/>
      <protection hidden="1"/>
    </xf>
    <xf numFmtId="49" fontId="137" fillId="0" borderId="234" xfId="11" applyNumberFormat="1" applyFont="1" applyBorder="1" applyAlignment="1" applyProtection="1">
      <alignment vertical="center" shrinkToFit="1"/>
      <protection hidden="1"/>
    </xf>
    <xf numFmtId="49" fontId="141" fillId="0" borderId="58" xfId="11" applyNumberFormat="1" applyFont="1" applyBorder="1" applyAlignment="1" applyProtection="1">
      <alignment horizontal="right" vertical="center" shrinkToFit="1"/>
      <protection hidden="1"/>
    </xf>
    <xf numFmtId="0" fontId="144" fillId="5" borderId="224" xfId="11" applyFont="1" applyFill="1" applyBorder="1" applyAlignment="1" applyProtection="1">
      <alignment horizontal="center" vertical="center" shrinkToFit="1"/>
      <protection hidden="1"/>
    </xf>
    <xf numFmtId="49" fontId="144" fillId="0" borderId="218" xfId="11" applyNumberFormat="1" applyFont="1" applyBorder="1" applyAlignment="1" applyProtection="1">
      <alignment horizontal="center" vertical="center" shrinkToFit="1"/>
      <protection hidden="1"/>
    </xf>
    <xf numFmtId="0" fontId="144" fillId="5" borderId="47" xfId="11" applyFont="1" applyFill="1" applyBorder="1" applyAlignment="1" applyProtection="1">
      <alignment horizontal="center" vertical="center" shrinkToFit="1"/>
      <protection hidden="1"/>
    </xf>
    <xf numFmtId="49" fontId="144" fillId="0" borderId="0" xfId="11" applyNumberFormat="1" applyFont="1" applyAlignment="1" applyProtection="1">
      <alignment horizontal="center" vertical="center" shrinkToFit="1"/>
      <protection hidden="1"/>
    </xf>
    <xf numFmtId="0" fontId="144" fillId="5" borderId="238" xfId="11" applyFont="1" applyFill="1" applyBorder="1" applyAlignment="1" applyProtection="1">
      <alignment horizontal="center" vertical="center" shrinkToFit="1"/>
      <protection hidden="1"/>
    </xf>
    <xf numFmtId="0" fontId="134" fillId="0" borderId="58" xfId="11" applyFont="1" applyBorder="1">
      <alignment vertical="center"/>
    </xf>
    <xf numFmtId="49" fontId="137" fillId="0" borderId="242" xfId="11" applyNumberFormat="1" applyFont="1" applyBorder="1" applyAlignment="1" applyProtection="1">
      <alignment horizontal="right" vertical="center" shrinkToFit="1"/>
      <protection hidden="1"/>
    </xf>
    <xf numFmtId="0" fontId="134" fillId="0" borderId="0" xfId="11" applyFont="1" applyFill="1">
      <alignment vertical="center"/>
    </xf>
    <xf numFmtId="0" fontId="134" fillId="0" borderId="0" xfId="11" quotePrefix="1" applyFont="1">
      <alignment vertical="center"/>
    </xf>
    <xf numFmtId="49" fontId="137" fillId="0" borderId="58" xfId="11" applyNumberFormat="1" applyFont="1" applyBorder="1" applyAlignment="1" applyProtection="1">
      <alignment vertical="center" shrinkToFit="1"/>
      <protection hidden="1"/>
    </xf>
    <xf numFmtId="0" fontId="18" fillId="0" borderId="0" xfId="2" applyFont="1" applyAlignment="1">
      <alignment horizontal="center" vertical="center"/>
    </xf>
    <xf numFmtId="0" fontId="78" fillId="0" borderId="0" xfId="2" applyFont="1" applyAlignment="1">
      <alignment horizontal="right" vertical="center"/>
    </xf>
    <xf numFmtId="0" fontId="84" fillId="0" borderId="0" xfId="2" applyFont="1" applyAlignment="1">
      <alignment vertical="center" shrinkToFit="1"/>
    </xf>
    <xf numFmtId="0" fontId="25" fillId="0" borderId="0" xfId="2" applyFont="1" applyAlignment="1">
      <alignment horizontal="distributed" vertical="center"/>
    </xf>
    <xf numFmtId="0" fontId="120" fillId="0" borderId="53" xfId="7" applyFont="1" applyBorder="1" applyAlignment="1">
      <alignment horizontal="center" vertical="center"/>
    </xf>
    <xf numFmtId="0" fontId="120" fillId="0" borderId="191" xfId="7" applyFont="1" applyBorder="1" applyAlignment="1">
      <alignment horizontal="center" vertical="center"/>
    </xf>
    <xf numFmtId="0" fontId="120" fillId="0" borderId="195" xfId="7" applyFont="1" applyBorder="1" applyAlignment="1">
      <alignment horizontal="center" vertical="center"/>
    </xf>
    <xf numFmtId="0" fontId="18" fillId="0" borderId="45" xfId="7" applyFont="1" applyBorder="1" applyAlignment="1">
      <alignment horizontal="center"/>
    </xf>
    <xf numFmtId="0" fontId="10" fillId="0" borderId="191" xfId="7" applyBorder="1" applyAlignment="1">
      <alignment horizontal="center"/>
    </xf>
    <xf numFmtId="0" fontId="10" fillId="0" borderId="193" xfId="7" applyBorder="1" applyAlignment="1">
      <alignment horizontal="center"/>
    </xf>
    <xf numFmtId="0" fontId="10" fillId="0" borderId="192" xfId="7" applyBorder="1" applyAlignment="1">
      <alignment horizontal="center"/>
    </xf>
    <xf numFmtId="0" fontId="18" fillId="0" borderId="45" xfId="7" applyFont="1" applyBorder="1" applyAlignment="1">
      <alignment horizontal="right"/>
    </xf>
    <xf numFmtId="0" fontId="10" fillId="0" borderId="192" xfId="7" applyFont="1" applyBorder="1" applyAlignment="1">
      <alignment horizontal="center"/>
    </xf>
    <xf numFmtId="0" fontId="0" fillId="0" borderId="0" xfId="0" quotePrefix="1" applyBorder="1">
      <alignment vertical="center"/>
    </xf>
    <xf numFmtId="0" fontId="10" fillId="0" borderId="0" xfId="2" applyBorder="1">
      <alignment vertical="center"/>
    </xf>
    <xf numFmtId="49" fontId="10" fillId="0" borderId="0" xfId="2" applyNumberFormat="1" applyBorder="1">
      <alignment vertical="center"/>
    </xf>
    <xf numFmtId="0" fontId="10" fillId="7" borderId="0" xfId="2" applyFill="1" applyBorder="1">
      <alignment vertical="center"/>
    </xf>
    <xf numFmtId="49" fontId="160" fillId="7" borderId="0" xfId="13" applyNumberFormat="1" applyFont="1" applyFill="1" applyBorder="1" applyAlignment="1">
      <alignment vertical="center"/>
    </xf>
    <xf numFmtId="0" fontId="18" fillId="0" borderId="0" xfId="14" applyFont="1">
      <alignment vertical="center"/>
    </xf>
    <xf numFmtId="0" fontId="18" fillId="0" borderId="0" xfId="14" applyFont="1" applyAlignment="1">
      <alignment horizontal="right" vertical="center"/>
    </xf>
    <xf numFmtId="0" fontId="18" fillId="0" borderId="0" xfId="14" applyFont="1" applyAlignment="1">
      <alignment horizontal="left" vertical="center"/>
    </xf>
    <xf numFmtId="0" fontId="162" fillId="0" borderId="0" xfId="2" applyFont="1" applyProtection="1">
      <alignment vertical="center"/>
      <protection locked="0"/>
    </xf>
    <xf numFmtId="177" fontId="162" fillId="0" borderId="0" xfId="2" applyNumberFormat="1" applyFont="1">
      <alignment vertical="center"/>
    </xf>
    <xf numFmtId="177" fontId="84" fillId="0" borderId="0" xfId="2" applyNumberFormat="1" applyFont="1">
      <alignment vertical="center"/>
    </xf>
    <xf numFmtId="0" fontId="163" fillId="0" borderId="0" xfId="2" applyFont="1">
      <alignment vertical="center"/>
    </xf>
    <xf numFmtId="0" fontId="68" fillId="0" borderId="0" xfId="2" applyFont="1" applyAlignment="1">
      <alignment horizontal="left" vertical="center"/>
    </xf>
    <xf numFmtId="0" fontId="10" fillId="0" borderId="0" xfId="2">
      <alignment vertical="center"/>
    </xf>
    <xf numFmtId="0" fontId="10" fillId="0" borderId="0" xfId="2" applyAlignment="1">
      <alignment horizontal="center" vertical="top"/>
    </xf>
    <xf numFmtId="0" fontId="18" fillId="0" borderId="0" xfId="2" applyFont="1" applyAlignment="1">
      <alignment horizontal="left" vertical="top"/>
    </xf>
    <xf numFmtId="0" fontId="18" fillId="0" borderId="0" xfId="2" applyFont="1" applyAlignment="1">
      <alignment horizontal="center" vertical="top"/>
    </xf>
    <xf numFmtId="0" fontId="18" fillId="0" borderId="0" xfId="2" applyFont="1" applyAlignment="1">
      <alignment horizontal="right" vertical="center"/>
    </xf>
    <xf numFmtId="0" fontId="18" fillId="0" borderId="0" xfId="14" applyFont="1" applyAlignment="1">
      <alignment vertical="top" wrapText="1"/>
    </xf>
    <xf numFmtId="0" fontId="84" fillId="0" borderId="0" xfId="2" applyFont="1" applyProtection="1">
      <alignment vertical="center"/>
      <protection locked="0"/>
    </xf>
    <xf numFmtId="177" fontId="71" fillId="0" borderId="0" xfId="2" applyNumberFormat="1" applyFont="1" applyAlignment="1">
      <alignment horizontal="center" vertical="center"/>
    </xf>
    <xf numFmtId="0" fontId="18" fillId="0" borderId="0" xfId="14" applyFont="1" applyAlignment="1">
      <alignment vertical="center" wrapText="1"/>
    </xf>
    <xf numFmtId="0" fontId="18" fillId="0" borderId="0" xfId="14" applyFont="1" applyAlignment="1">
      <alignment horizontal="left" vertical="center" wrapText="1"/>
    </xf>
    <xf numFmtId="0" fontId="24" fillId="0" borderId="0" xfId="7" applyFont="1" applyAlignment="1">
      <alignment horizontal="distributed" vertical="justify"/>
    </xf>
    <xf numFmtId="49" fontId="137" fillId="0" borderId="52" xfId="11" applyNumberFormat="1" applyFont="1" applyBorder="1" applyAlignment="1" applyProtection="1">
      <alignment vertical="center" shrinkToFit="1"/>
      <protection hidden="1"/>
    </xf>
    <xf numFmtId="49" fontId="137" fillId="0" borderId="58" xfId="11" applyNumberFormat="1" applyFont="1" applyBorder="1" applyAlignment="1" applyProtection="1">
      <alignment vertical="center" shrinkToFit="1"/>
      <protection hidden="1"/>
    </xf>
    <xf numFmtId="49" fontId="137" fillId="0" borderId="0" xfId="11" applyNumberFormat="1" applyFont="1" applyAlignment="1" applyProtection="1">
      <alignment horizontal="center" vertical="center" shrinkToFit="1"/>
      <protection hidden="1"/>
    </xf>
    <xf numFmtId="49" fontId="137" fillId="0" borderId="45" xfId="11" applyNumberFormat="1" applyFont="1" applyBorder="1" applyAlignment="1" applyProtection="1">
      <alignment vertical="center" shrinkToFit="1"/>
      <protection hidden="1"/>
    </xf>
    <xf numFmtId="0" fontId="24" fillId="0" borderId="0" xfId="7" applyFont="1" applyAlignment="1">
      <alignment horizontal="distributed" vertical="justify"/>
    </xf>
    <xf numFmtId="0" fontId="18" fillId="0" borderId="52" xfId="7" applyFont="1" applyBorder="1" applyAlignment="1">
      <alignment vertical="center"/>
    </xf>
    <xf numFmtId="0" fontId="18" fillId="0" borderId="0" xfId="7" applyFont="1" applyAlignment="1">
      <alignment horizontal="center"/>
    </xf>
    <xf numFmtId="0" fontId="18" fillId="0" borderId="0" xfId="7" applyFont="1" applyBorder="1"/>
    <xf numFmtId="0" fontId="18" fillId="0" borderId="219" xfId="7" applyFont="1" applyBorder="1"/>
    <xf numFmtId="0" fontId="18" fillId="0" borderId="223" xfId="7" applyFont="1" applyBorder="1"/>
    <xf numFmtId="0" fontId="18" fillId="0" borderId="218" xfId="7" applyFont="1" applyBorder="1"/>
    <xf numFmtId="0" fontId="18" fillId="0" borderId="220" xfId="7" applyFont="1" applyBorder="1"/>
    <xf numFmtId="0" fontId="18" fillId="0" borderId="227" xfId="7" applyFont="1" applyBorder="1"/>
    <xf numFmtId="0" fontId="18" fillId="0" borderId="243" xfId="7" applyFont="1" applyBorder="1"/>
    <xf numFmtId="0" fontId="18" fillId="0" borderId="221" xfId="7" applyFont="1" applyBorder="1"/>
    <xf numFmtId="0" fontId="18" fillId="0" borderId="222" xfId="7" applyFont="1" applyBorder="1"/>
    <xf numFmtId="0" fontId="164" fillId="0" borderId="0" xfId="7" applyFont="1" applyAlignment="1">
      <alignment vertical="center"/>
    </xf>
    <xf numFmtId="0" fontId="25" fillId="0" borderId="0" xfId="7" applyFont="1" applyAlignment="1">
      <alignment vertical="justify"/>
    </xf>
    <xf numFmtId="0" fontId="39" fillId="0" borderId="192" xfId="7" applyFont="1" applyBorder="1" applyAlignment="1">
      <alignment horizontal="center"/>
    </xf>
    <xf numFmtId="0" fontId="24" fillId="0" borderId="0" xfId="7" applyFont="1" applyAlignment="1">
      <alignment vertical="justify"/>
    </xf>
    <xf numFmtId="0" fontId="10" fillId="0" borderId="0" xfId="7" applyBorder="1"/>
    <xf numFmtId="0" fontId="18" fillId="0" borderId="0" xfId="7" applyFont="1" applyBorder="1" applyAlignment="1">
      <alignment vertical="justify"/>
    </xf>
    <xf numFmtId="0" fontId="18" fillId="0" borderId="0" xfId="7" applyFont="1" applyBorder="1" applyAlignment="1">
      <alignment vertical="center"/>
    </xf>
    <xf numFmtId="0" fontId="23" fillId="0" borderId="0" xfId="7" applyFont="1" applyBorder="1" applyAlignment="1">
      <alignment vertical="center"/>
    </xf>
    <xf numFmtId="0" fontId="16" fillId="0" borderId="0" xfId="7" applyFont="1" applyBorder="1" applyAlignment="1">
      <alignment vertical="justify"/>
    </xf>
    <xf numFmtId="0" fontId="18" fillId="0" borderId="222" xfId="7" applyFont="1" applyBorder="1" applyAlignment="1">
      <alignment vertical="center"/>
    </xf>
    <xf numFmtId="0" fontId="18" fillId="0" borderId="0" xfId="7" applyFont="1" applyBorder="1" applyAlignment="1">
      <alignment horizontal="left"/>
    </xf>
    <xf numFmtId="0" fontId="18" fillId="0" borderId="0" xfId="7" applyFont="1" applyBorder="1" applyAlignment="1">
      <alignment horizontal="right"/>
    </xf>
    <xf numFmtId="0" fontId="16" fillId="0" borderId="0" xfId="7" applyFont="1" applyBorder="1"/>
    <xf numFmtId="0" fontId="18" fillId="0" borderId="0" xfId="7" applyFont="1" applyAlignment="1">
      <alignment horizontal="center"/>
    </xf>
    <xf numFmtId="0" fontId="33" fillId="0" borderId="0" xfId="7" applyFont="1" applyAlignment="1"/>
    <xf numFmtId="0" fontId="18" fillId="0" borderId="0" xfId="7" applyFont="1" applyFill="1" applyBorder="1" applyAlignment="1"/>
    <xf numFmtId="0" fontId="120" fillId="0" borderId="0" xfId="7" applyFont="1" applyFill="1" applyAlignment="1">
      <alignment vertical="center"/>
    </xf>
    <xf numFmtId="0" fontId="117" fillId="0" borderId="0" xfId="7" applyFont="1" applyFill="1" applyAlignment="1">
      <alignment horizontal="left" vertical="center"/>
    </xf>
    <xf numFmtId="0" fontId="10" fillId="0" borderId="0" xfId="7" applyFill="1"/>
    <xf numFmtId="0" fontId="117" fillId="0" borderId="0" xfId="7" applyFont="1" applyFill="1" applyAlignment="1">
      <alignment horizontal="center" vertical="center"/>
    </xf>
    <xf numFmtId="0" fontId="121" fillId="0" borderId="0" xfId="7" applyFont="1" applyFill="1"/>
    <xf numFmtId="0" fontId="117" fillId="0" borderId="0" xfId="7" applyFont="1" applyFill="1" applyAlignment="1">
      <alignment horizontal="right" vertical="center"/>
    </xf>
    <xf numFmtId="0" fontId="122" fillId="0" borderId="0" xfId="7" applyFont="1" applyFill="1" applyAlignment="1">
      <alignment horizontal="center" vertical="center"/>
    </xf>
    <xf numFmtId="0" fontId="117" fillId="0" borderId="0" xfId="7" applyFont="1" applyFill="1" applyAlignment="1">
      <alignment vertical="center"/>
    </xf>
    <xf numFmtId="0" fontId="120" fillId="0" borderId="0" xfId="7" applyFont="1" applyFill="1" applyAlignment="1">
      <alignment horizontal="center" vertical="center"/>
    </xf>
    <xf numFmtId="0" fontId="117" fillId="0" borderId="0" xfId="7" applyFont="1" applyFill="1" applyAlignment="1">
      <alignment horizontal="distributed" vertical="center"/>
    </xf>
    <xf numFmtId="49" fontId="117" fillId="0" borderId="0" xfId="7" applyNumberFormat="1" applyFont="1" applyFill="1" applyAlignment="1">
      <alignment horizontal="right" vertical="center"/>
    </xf>
    <xf numFmtId="0" fontId="123" fillId="0" borderId="0" xfId="7" applyFont="1" applyFill="1" applyAlignment="1">
      <alignment horizontal="center" vertical="center"/>
    </xf>
    <xf numFmtId="0" fontId="37" fillId="0" borderId="0" xfId="7" applyFont="1" applyFill="1" applyAlignment="1">
      <alignment horizontal="right" vertical="top"/>
    </xf>
    <xf numFmtId="0" fontId="117" fillId="0" borderId="124" xfId="7" applyFont="1" applyFill="1" applyBorder="1" applyAlignment="1">
      <alignment horizontal="left" vertical="center"/>
    </xf>
    <xf numFmtId="0" fontId="117" fillId="0" borderId="45" xfId="7" applyFont="1" applyFill="1" applyBorder="1" applyAlignment="1">
      <alignment horizontal="center" vertical="center"/>
    </xf>
    <xf numFmtId="0" fontId="124" fillId="0" borderId="81" xfId="7" applyFont="1" applyFill="1" applyBorder="1" applyAlignment="1">
      <alignment horizontal="right" vertical="center"/>
    </xf>
    <xf numFmtId="0" fontId="123" fillId="0" borderId="0" xfId="7" applyFont="1" applyFill="1" applyAlignment="1">
      <alignment horizontal="center" vertical="top" textRotation="255"/>
    </xf>
    <xf numFmtId="0" fontId="117" fillId="0" borderId="0" xfId="7" applyFont="1" applyFill="1" applyAlignment="1">
      <alignment horizontal="center" vertical="center" textRotation="255"/>
    </xf>
    <xf numFmtId="0" fontId="10" fillId="0" borderId="0" xfId="7" applyFill="1" applyAlignment="1">
      <alignment vertical="center"/>
    </xf>
    <xf numFmtId="0" fontId="18" fillId="0" borderId="0" xfId="7" applyFont="1" applyFill="1"/>
    <xf numFmtId="0" fontId="18" fillId="0" borderId="220" xfId="7" applyFont="1" applyFill="1" applyBorder="1" applyAlignment="1" applyProtection="1">
      <protection locked="0"/>
    </xf>
    <xf numFmtId="0" fontId="18" fillId="0" borderId="218" xfId="7" applyFont="1" applyFill="1" applyBorder="1" applyAlignment="1" applyProtection="1">
      <protection locked="0"/>
    </xf>
    <xf numFmtId="0" fontId="18" fillId="0" borderId="219" xfId="7" applyFont="1" applyFill="1" applyBorder="1" applyAlignment="1" applyProtection="1">
      <protection locked="0"/>
    </xf>
    <xf numFmtId="0" fontId="18" fillId="0" borderId="227" xfId="7" applyFont="1" applyFill="1" applyBorder="1" applyAlignment="1" applyProtection="1">
      <protection locked="0"/>
    </xf>
    <xf numFmtId="0" fontId="18" fillId="0" borderId="0" xfId="7" applyFont="1" applyFill="1" applyBorder="1" applyAlignment="1" applyProtection="1">
      <protection locked="0"/>
    </xf>
    <xf numFmtId="0" fontId="18" fillId="0" borderId="243" xfId="7" applyFont="1" applyFill="1" applyBorder="1" applyAlignment="1" applyProtection="1">
      <protection locked="0"/>
    </xf>
    <xf numFmtId="0" fontId="18" fillId="4" borderId="52" xfId="7" applyFont="1" applyFill="1" applyBorder="1" applyAlignment="1">
      <alignment horizontal="left" vertical="center"/>
    </xf>
    <xf numFmtId="0" fontId="18" fillId="4" borderId="53" xfId="7" applyFont="1" applyFill="1" applyBorder="1" applyAlignment="1">
      <alignment horizontal="right" vertical="center"/>
    </xf>
    <xf numFmtId="0" fontId="18" fillId="0" borderId="222" xfId="7" applyNumberFormat="1" applyFont="1" applyBorder="1" applyAlignment="1">
      <alignment vertical="center"/>
    </xf>
    <xf numFmtId="0" fontId="10" fillId="0" borderId="220" xfId="7" applyBorder="1" applyProtection="1">
      <protection locked="0"/>
    </xf>
    <xf numFmtId="0" fontId="10" fillId="0" borderId="218" xfId="7" applyBorder="1" applyProtection="1">
      <protection locked="0"/>
    </xf>
    <xf numFmtId="0" fontId="10" fillId="0" borderId="219" xfId="7" applyBorder="1" applyProtection="1">
      <protection locked="0"/>
    </xf>
    <xf numFmtId="0" fontId="18" fillId="0" borderId="227" xfId="7" applyFont="1" applyBorder="1" applyAlignment="1" applyProtection="1">
      <alignment vertical="center"/>
      <protection locked="0"/>
    </xf>
    <xf numFmtId="0" fontId="18" fillId="0" borderId="0" xfId="7" applyFont="1" applyBorder="1" applyAlignment="1" applyProtection="1">
      <alignment vertical="center"/>
      <protection locked="0"/>
    </xf>
    <xf numFmtId="0" fontId="18" fillId="0" borderId="0" xfId="7" applyFont="1" applyBorder="1" applyProtection="1">
      <protection locked="0"/>
    </xf>
    <xf numFmtId="0" fontId="18" fillId="0" borderId="243" xfId="7" applyFont="1" applyBorder="1" applyProtection="1">
      <protection locked="0"/>
    </xf>
    <xf numFmtId="0" fontId="18" fillId="0" borderId="227" xfId="7" applyFont="1" applyBorder="1" applyProtection="1">
      <protection locked="0"/>
    </xf>
    <xf numFmtId="0" fontId="18" fillId="0" borderId="221" xfId="7" applyFont="1" applyBorder="1" applyAlignment="1" applyProtection="1">
      <alignment vertical="center"/>
      <protection locked="0"/>
    </xf>
    <xf numFmtId="0" fontId="18" fillId="0" borderId="222" xfId="7" applyFont="1" applyBorder="1" applyAlignment="1" applyProtection="1">
      <alignment vertical="center"/>
      <protection locked="0"/>
    </xf>
    <xf numFmtId="0" fontId="18" fillId="0" borderId="222" xfId="7" applyFont="1" applyBorder="1" applyProtection="1">
      <protection locked="0"/>
    </xf>
    <xf numFmtId="0" fontId="18" fillId="0" borderId="223" xfId="7" applyFont="1" applyBorder="1" applyProtection="1">
      <protection locked="0"/>
    </xf>
    <xf numFmtId="0" fontId="127" fillId="0" borderId="0" xfId="7" applyFont="1" applyAlignment="1">
      <alignment vertical="center"/>
    </xf>
    <xf numFmtId="0" fontId="18" fillId="0" borderId="222" xfId="7" applyFont="1" applyFill="1" applyBorder="1" applyAlignment="1" applyProtection="1">
      <protection locked="0"/>
    </xf>
    <xf numFmtId="0" fontId="18" fillId="0" borderId="222" xfId="7" quotePrefix="1" applyFont="1" applyFill="1" applyBorder="1" applyAlignment="1" applyProtection="1">
      <protection locked="0"/>
    </xf>
    <xf numFmtId="0" fontId="10" fillId="0" borderId="222" xfId="7" applyBorder="1"/>
    <xf numFmtId="0" fontId="16" fillId="0" borderId="0" xfId="7" applyFont="1" applyFill="1" applyBorder="1" applyAlignment="1" applyProtection="1">
      <protection locked="0"/>
    </xf>
    <xf numFmtId="0" fontId="16" fillId="0" borderId="222" xfId="7" quotePrefix="1" applyFont="1" applyFill="1" applyBorder="1" applyAlignment="1" applyProtection="1">
      <protection locked="0"/>
    </xf>
    <xf numFmtId="0" fontId="18" fillId="0" borderId="0" xfId="7" quotePrefix="1" applyFont="1" applyFill="1" applyBorder="1" applyAlignment="1" applyProtection="1">
      <protection locked="0"/>
    </xf>
    <xf numFmtId="0" fontId="121" fillId="0" borderId="98" xfId="7" applyFont="1" applyFill="1" applyBorder="1" applyAlignment="1" applyProtection="1">
      <alignment vertical="center"/>
      <protection locked="0"/>
    </xf>
    <xf numFmtId="0" fontId="121" fillId="0" borderId="87" xfId="7" applyFont="1" applyFill="1" applyBorder="1" applyAlignment="1" applyProtection="1">
      <alignment vertical="center"/>
      <protection locked="0"/>
    </xf>
    <xf numFmtId="0" fontId="121" fillId="0" borderId="129" xfId="7" applyFont="1" applyFill="1" applyBorder="1" applyAlignment="1" applyProtection="1">
      <alignment vertical="center"/>
      <protection locked="0"/>
    </xf>
    <xf numFmtId="0" fontId="121" fillId="0" borderId="97" xfId="7" applyFont="1" applyFill="1" applyBorder="1" applyAlignment="1" applyProtection="1">
      <alignment vertical="center"/>
      <protection locked="0"/>
    </xf>
    <xf numFmtId="0" fontId="121" fillId="0" borderId="0" xfId="7" applyFont="1" applyFill="1" applyBorder="1" applyAlignment="1" applyProtection="1">
      <alignment vertical="center"/>
      <protection locked="0"/>
    </xf>
    <xf numFmtId="0" fontId="23" fillId="0" borderId="0" xfId="7" applyFont="1" applyFill="1" applyBorder="1" applyAlignment="1" applyProtection="1">
      <protection locked="0"/>
    </xf>
    <xf numFmtId="0" fontId="18" fillId="0" borderId="250" xfId="7" applyFont="1" applyFill="1" applyBorder="1" applyAlignment="1" applyProtection="1">
      <protection locked="0"/>
    </xf>
    <xf numFmtId="0" fontId="18" fillId="0" borderId="252" xfId="7" applyFont="1" applyFill="1" applyBorder="1" applyAlignment="1" applyProtection="1">
      <protection locked="0"/>
    </xf>
    <xf numFmtId="0" fontId="18" fillId="0" borderId="253" xfId="7" applyFont="1" applyFill="1" applyBorder="1" applyAlignment="1" applyProtection="1">
      <protection locked="0"/>
    </xf>
    <xf numFmtId="0" fontId="18" fillId="0" borderId="255" xfId="7" applyFont="1" applyFill="1" applyBorder="1" applyAlignment="1" applyProtection="1">
      <protection locked="0"/>
    </xf>
    <xf numFmtId="0" fontId="24" fillId="0" borderId="0" xfId="7" applyFont="1" applyBorder="1"/>
    <xf numFmtId="0" fontId="18" fillId="0" borderId="0" xfId="7" applyFont="1" applyFill="1" applyBorder="1"/>
    <xf numFmtId="0" fontId="18" fillId="0" borderId="0" xfId="7" applyNumberFormat="1" applyFont="1" applyFill="1" applyBorder="1" applyAlignment="1">
      <alignment shrinkToFit="1"/>
    </xf>
    <xf numFmtId="0" fontId="24" fillId="0" borderId="0" xfId="7" applyFont="1" applyBorder="1" applyAlignment="1">
      <alignment horizontal="left"/>
    </xf>
    <xf numFmtId="0" fontId="18" fillId="0" borderId="0" xfId="7" applyFont="1" applyFill="1" applyBorder="1" applyAlignment="1" applyProtection="1">
      <alignment vertical="center"/>
      <protection locked="0"/>
    </xf>
    <xf numFmtId="0" fontId="165" fillId="0" borderId="0" xfId="7" applyFont="1" applyFill="1" applyBorder="1" applyAlignment="1" applyProtection="1">
      <alignment vertical="center"/>
      <protection locked="0"/>
    </xf>
    <xf numFmtId="0" fontId="24" fillId="0" borderId="0" xfId="7" applyFont="1" applyFill="1" applyBorder="1" applyAlignment="1" applyProtection="1">
      <alignment vertical="center"/>
      <protection locked="0"/>
    </xf>
    <xf numFmtId="0" fontId="10" fillId="0" borderId="0" xfId="7" applyFont="1"/>
    <xf numFmtId="0" fontId="117" fillId="0" borderId="0" xfId="7" applyFont="1" applyFill="1" applyAlignment="1">
      <alignment horizontal="center" vertical="center"/>
    </xf>
    <xf numFmtId="49" fontId="84" fillId="18" borderId="0" xfId="2" applyNumberFormat="1" applyFont="1" applyFill="1" applyAlignment="1" applyProtection="1">
      <alignment horizontal="center" vertical="center"/>
    </xf>
    <xf numFmtId="177" fontId="71" fillId="18" borderId="0" xfId="2" applyNumberFormat="1" applyFont="1" applyFill="1" applyAlignment="1">
      <alignment horizontal="center" vertical="center"/>
    </xf>
    <xf numFmtId="49" fontId="79" fillId="18" borderId="0" xfId="2" applyNumberFormat="1" applyFont="1" applyFill="1" applyBorder="1" applyAlignment="1" applyProtection="1">
      <alignment horizontal="center" vertical="center"/>
    </xf>
    <xf numFmtId="0" fontId="79" fillId="18" borderId="10" xfId="2" applyFont="1" applyFill="1" applyBorder="1" applyAlignment="1">
      <alignment horizontal="left" vertical="center" shrinkToFit="1"/>
    </xf>
    <xf numFmtId="0" fontId="117" fillId="18" borderId="0" xfId="7" applyNumberFormat="1" applyFont="1" applyFill="1" applyAlignment="1">
      <alignment horizontal="center" vertical="center" shrinkToFit="1"/>
    </xf>
    <xf numFmtId="0" fontId="120" fillId="18" borderId="199" xfId="7" applyFont="1" applyFill="1" applyBorder="1" applyAlignment="1">
      <alignment horizontal="center" vertical="center"/>
    </xf>
    <xf numFmtId="0" fontId="120" fillId="18" borderId="200" xfId="7" applyFont="1" applyFill="1" applyBorder="1" applyAlignment="1">
      <alignment horizontal="center" vertical="center"/>
    </xf>
    <xf numFmtId="0" fontId="120" fillId="18" borderId="201" xfId="7" applyFont="1" applyFill="1" applyBorder="1" applyAlignment="1">
      <alignment horizontal="center" vertical="center"/>
    </xf>
    <xf numFmtId="0" fontId="120" fillId="18" borderId="202" xfId="7" applyFont="1" applyFill="1" applyBorder="1" applyAlignment="1">
      <alignment horizontal="center" vertical="center"/>
    </xf>
    <xf numFmtId="0" fontId="120" fillId="18" borderId="203" xfId="7" applyFont="1" applyFill="1" applyBorder="1" applyAlignment="1">
      <alignment horizontal="center" vertical="center"/>
    </xf>
    <xf numFmtId="0" fontId="120" fillId="18" borderId="204" xfId="7" applyFont="1" applyFill="1" applyBorder="1" applyAlignment="1">
      <alignment horizontal="center" vertical="center"/>
    </xf>
    <xf numFmtId="0" fontId="117" fillId="18" borderId="201" xfId="7" applyFont="1" applyFill="1" applyBorder="1" applyAlignment="1">
      <alignment horizontal="center" vertical="center"/>
    </xf>
    <xf numFmtId="0" fontId="117" fillId="18" borderId="203" xfId="7" applyFont="1" applyFill="1" applyBorder="1" applyAlignment="1">
      <alignment horizontal="center" vertical="center"/>
    </xf>
    <xf numFmtId="0" fontId="123" fillId="18" borderId="203" xfId="7" applyFont="1" applyFill="1" applyBorder="1" applyAlignment="1">
      <alignment horizontal="center" vertical="center"/>
    </xf>
    <xf numFmtId="0" fontId="117" fillId="18" borderId="204" xfId="7" applyFont="1" applyFill="1" applyBorder="1" applyAlignment="1">
      <alignment horizontal="center" vertical="center"/>
    </xf>
    <xf numFmtId="0" fontId="120" fillId="18" borderId="45" xfId="7" applyFont="1" applyFill="1" applyBorder="1" applyAlignment="1">
      <alignment horizontal="center" vertical="center"/>
    </xf>
    <xf numFmtId="0" fontId="120" fillId="18" borderId="191" xfId="7" applyFont="1" applyFill="1" applyBorder="1" applyAlignment="1">
      <alignment horizontal="center" vertical="center"/>
    </xf>
    <xf numFmtId="0" fontId="120" fillId="18" borderId="193" xfId="7" applyFont="1" applyFill="1" applyBorder="1" applyAlignment="1">
      <alignment horizontal="center" vertical="center"/>
    </xf>
    <xf numFmtId="0" fontId="117" fillId="18" borderId="191" xfId="7" applyFont="1" applyFill="1" applyBorder="1" applyAlignment="1">
      <alignment horizontal="center" vertical="center"/>
    </xf>
    <xf numFmtId="0" fontId="117" fillId="18" borderId="193" xfId="7" applyFont="1" applyFill="1" applyBorder="1" applyAlignment="1">
      <alignment horizontal="center" vertical="center"/>
    </xf>
    <xf numFmtId="0" fontId="117" fillId="18" borderId="192" xfId="7" applyFont="1" applyFill="1" applyBorder="1" applyAlignment="1">
      <alignment horizontal="center" vertical="center"/>
    </xf>
    <xf numFmtId="0" fontId="120" fillId="18" borderId="192" xfId="7" applyFont="1" applyFill="1" applyBorder="1" applyAlignment="1">
      <alignment horizontal="center" vertical="center"/>
    </xf>
    <xf numFmtId="0" fontId="120" fillId="18" borderId="205" xfId="7" applyFont="1" applyFill="1" applyBorder="1" applyAlignment="1">
      <alignment horizontal="center" vertical="center"/>
    </xf>
    <xf numFmtId="0" fontId="120" fillId="18" borderId="206" xfId="7" applyFont="1" applyFill="1" applyBorder="1" applyAlignment="1">
      <alignment horizontal="center" vertical="center"/>
    </xf>
    <xf numFmtId="0" fontId="117" fillId="18" borderId="207" xfId="7" applyFont="1" applyFill="1" applyBorder="1" applyAlignment="1">
      <alignment horizontal="center" vertical="center"/>
    </xf>
    <xf numFmtId="0" fontId="120" fillId="18" borderId="191" xfId="7" applyFont="1" applyFill="1" applyBorder="1" applyAlignment="1">
      <alignment vertical="center"/>
    </xf>
    <xf numFmtId="0" fontId="120" fillId="18" borderId="53" xfId="7" applyFont="1" applyFill="1" applyBorder="1" applyAlignment="1">
      <alignment vertical="center"/>
    </xf>
    <xf numFmtId="0" fontId="123" fillId="18" borderId="81" xfId="7" applyNumberFormat="1" applyFont="1" applyFill="1" applyBorder="1" applyAlignment="1">
      <alignment horizontal="center" vertical="center"/>
    </xf>
    <xf numFmtId="0" fontId="120" fillId="18" borderId="52" xfId="7" applyFont="1" applyFill="1" applyBorder="1" applyAlignment="1">
      <alignment horizontal="center" vertical="center"/>
    </xf>
    <xf numFmtId="0" fontId="120" fillId="18" borderId="208" xfId="7" applyFont="1" applyFill="1" applyBorder="1" applyAlignment="1">
      <alignment horizontal="center" vertical="center"/>
    </xf>
    <xf numFmtId="0" fontId="120" fillId="18" borderId="195" xfId="7" applyFont="1" applyFill="1" applyBorder="1" applyAlignment="1">
      <alignment horizontal="center" vertical="center"/>
    </xf>
    <xf numFmtId="0" fontId="18" fillId="18" borderId="191" xfId="7" applyFont="1" applyFill="1" applyBorder="1" applyAlignment="1">
      <alignment horizontal="center"/>
    </xf>
    <xf numFmtId="0" fontId="18" fillId="18" borderId="193" xfId="7" applyFont="1" applyFill="1" applyBorder="1" applyAlignment="1">
      <alignment horizontal="center"/>
    </xf>
    <xf numFmtId="0" fontId="18" fillId="18" borderId="192" xfId="7" applyFont="1" applyFill="1" applyBorder="1" applyAlignment="1">
      <alignment horizontal="center"/>
    </xf>
    <xf numFmtId="0" fontId="23" fillId="18" borderId="193" xfId="7" applyFont="1" applyFill="1" applyBorder="1" applyAlignment="1">
      <alignment horizontal="center"/>
    </xf>
    <xf numFmtId="0" fontId="18" fillId="18" borderId="45" xfId="7" applyFont="1" applyFill="1" applyBorder="1" applyAlignment="1">
      <alignment horizontal="center"/>
    </xf>
    <xf numFmtId="0" fontId="18" fillId="18" borderId="45" xfId="7" applyFont="1" applyFill="1" applyBorder="1"/>
    <xf numFmtId="0" fontId="18" fillId="18" borderId="191" xfId="7" applyFont="1" applyFill="1" applyBorder="1"/>
    <xf numFmtId="0" fontId="18" fillId="18" borderId="192" xfId="7" applyFont="1" applyFill="1" applyBorder="1"/>
    <xf numFmtId="0" fontId="16" fillId="18" borderId="192" xfId="7" applyFont="1" applyFill="1" applyBorder="1" applyAlignment="1">
      <alignment horizontal="center" vertical="top" textRotation="255"/>
    </xf>
    <xf numFmtId="0" fontId="23" fillId="18" borderId="192" xfId="7" applyFont="1" applyFill="1" applyBorder="1" applyAlignment="1">
      <alignment horizontal="right"/>
    </xf>
    <xf numFmtId="0" fontId="23" fillId="18" borderId="193" xfId="7" applyFont="1" applyFill="1" applyBorder="1" applyAlignment="1">
      <alignment horizontal="right"/>
    </xf>
    <xf numFmtId="0" fontId="18" fillId="18" borderId="199" xfId="7" applyFont="1" applyFill="1" applyBorder="1" applyAlignment="1">
      <alignment horizontal="center"/>
    </xf>
    <xf numFmtId="0" fontId="18" fillId="18" borderId="200" xfId="7" applyFont="1" applyFill="1" applyBorder="1" applyAlignment="1">
      <alignment horizontal="center"/>
    </xf>
    <xf numFmtId="0" fontId="23" fillId="18" borderId="201" xfId="7" applyFont="1" applyFill="1" applyBorder="1" applyAlignment="1">
      <alignment horizontal="center"/>
    </xf>
    <xf numFmtId="0" fontId="18" fillId="18" borderId="202" xfId="7" applyFont="1" applyFill="1" applyBorder="1" applyAlignment="1">
      <alignment horizontal="center"/>
    </xf>
    <xf numFmtId="0" fontId="18" fillId="18" borderId="203" xfId="7" applyFont="1" applyFill="1" applyBorder="1" applyAlignment="1">
      <alignment horizontal="center"/>
    </xf>
    <xf numFmtId="0" fontId="18" fillId="18" borderId="204" xfId="7" applyFont="1" applyFill="1" applyBorder="1" applyAlignment="1">
      <alignment horizontal="center"/>
    </xf>
    <xf numFmtId="0" fontId="23" fillId="18" borderId="192" xfId="7" applyFont="1" applyFill="1" applyBorder="1" applyAlignment="1">
      <alignment horizontal="center"/>
    </xf>
    <xf numFmtId="0" fontId="16" fillId="18" borderId="192" xfId="7" applyFont="1" applyFill="1" applyBorder="1" applyAlignment="1">
      <alignment horizontal="center" textRotation="255"/>
    </xf>
    <xf numFmtId="0" fontId="18" fillId="18" borderId="216" xfId="7" applyFont="1" applyFill="1" applyBorder="1" applyAlignment="1">
      <alignment horizontal="center"/>
    </xf>
    <xf numFmtId="0" fontId="18" fillId="18" borderId="217" xfId="7" applyFont="1" applyFill="1" applyBorder="1" applyAlignment="1">
      <alignment horizontal="center"/>
    </xf>
    <xf numFmtId="0" fontId="23" fillId="18" borderId="44" xfId="7" applyFont="1" applyFill="1" applyBorder="1" applyAlignment="1">
      <alignment horizontal="center"/>
    </xf>
    <xf numFmtId="0" fontId="23" fillId="18" borderId="216" xfId="7" applyFont="1" applyFill="1" applyBorder="1" applyAlignment="1">
      <alignment horizontal="center"/>
    </xf>
    <xf numFmtId="0" fontId="23" fillId="18" borderId="217" xfId="7" applyFont="1" applyFill="1" applyBorder="1" applyAlignment="1">
      <alignment horizontal="center"/>
    </xf>
    <xf numFmtId="0" fontId="18" fillId="18" borderId="44" xfId="7" applyFont="1" applyFill="1" applyBorder="1" applyAlignment="1">
      <alignment horizontal="center"/>
    </xf>
    <xf numFmtId="0" fontId="18" fillId="18" borderId="201" xfId="7" applyFont="1" applyFill="1" applyBorder="1" applyAlignment="1">
      <alignment horizontal="center"/>
    </xf>
    <xf numFmtId="0" fontId="18" fillId="18" borderId="193" xfId="7" applyFont="1" applyFill="1" applyBorder="1"/>
    <xf numFmtId="0" fontId="23" fillId="0" borderId="0" xfId="7" applyFont="1" applyFill="1" applyAlignment="1">
      <alignment horizontal="right"/>
    </xf>
    <xf numFmtId="0" fontId="18" fillId="18" borderId="200" xfId="7" applyFont="1" applyFill="1" applyBorder="1"/>
    <xf numFmtId="0" fontId="18" fillId="18" borderId="201" xfId="7" applyFont="1" applyFill="1" applyBorder="1"/>
    <xf numFmtId="0" fontId="18" fillId="18" borderId="203" xfId="7" applyFont="1" applyFill="1" applyBorder="1"/>
    <xf numFmtId="0" fontId="18" fillId="18" borderId="204" xfId="7" applyFont="1" applyFill="1" applyBorder="1"/>
    <xf numFmtId="0" fontId="18" fillId="18" borderId="202" xfId="7" applyFont="1" applyFill="1" applyBorder="1"/>
    <xf numFmtId="0" fontId="18" fillId="18" borderId="199" xfId="7" applyFont="1" applyFill="1" applyBorder="1"/>
    <xf numFmtId="0" fontId="18" fillId="18" borderId="191" xfId="7" applyNumberFormat="1" applyFont="1" applyFill="1" applyBorder="1" applyAlignment="1">
      <alignment vertical="center"/>
    </xf>
    <xf numFmtId="0" fontId="18" fillId="18" borderId="192" xfId="7" applyFont="1" applyFill="1" applyBorder="1" applyAlignment="1">
      <alignment vertical="center"/>
    </xf>
    <xf numFmtId="0" fontId="18" fillId="18" borderId="193" xfId="7" applyFont="1" applyFill="1" applyBorder="1" applyAlignment="1">
      <alignment vertical="center"/>
    </xf>
    <xf numFmtId="0" fontId="18" fillId="18" borderId="50" xfId="7" applyFont="1" applyFill="1" applyBorder="1" applyAlignment="1">
      <alignment vertical="center"/>
    </xf>
    <xf numFmtId="0" fontId="117" fillId="18" borderId="0" xfId="7" applyFont="1" applyFill="1" applyBorder="1" applyAlignment="1">
      <alignment wrapText="1"/>
    </xf>
    <xf numFmtId="0" fontId="117" fillId="18" borderId="227" xfId="7" applyFont="1" applyFill="1" applyBorder="1" applyAlignment="1">
      <alignment wrapText="1"/>
    </xf>
    <xf numFmtId="0" fontId="117" fillId="18" borderId="243" xfId="7" applyFont="1" applyFill="1" applyBorder="1" applyAlignment="1">
      <alignment wrapText="1"/>
    </xf>
    <xf numFmtId="0" fontId="117" fillId="18" borderId="221" xfId="7" applyFont="1" applyFill="1" applyBorder="1" applyAlignment="1">
      <alignment wrapText="1"/>
    </xf>
    <xf numFmtId="0" fontId="117" fillId="18" borderId="222" xfId="7" applyFont="1" applyFill="1" applyBorder="1" applyAlignment="1">
      <alignment wrapText="1"/>
    </xf>
    <xf numFmtId="0" fontId="117" fillId="18" borderId="223" xfId="7" applyFont="1" applyFill="1" applyBorder="1" applyAlignment="1">
      <alignment wrapText="1"/>
    </xf>
    <xf numFmtId="0" fontId="117" fillId="18" borderId="218" xfId="7" applyFont="1" applyFill="1" applyBorder="1" applyAlignment="1">
      <alignment vertical="center" wrapText="1"/>
    </xf>
    <xf numFmtId="0" fontId="117" fillId="18" borderId="220" xfId="7" applyFont="1" applyFill="1" applyBorder="1" applyAlignment="1">
      <alignment vertical="center" wrapText="1"/>
    </xf>
    <xf numFmtId="0" fontId="117" fillId="18" borderId="219" xfId="7" applyFont="1" applyFill="1" applyBorder="1" applyAlignment="1">
      <alignment vertical="center" wrapText="1"/>
    </xf>
    <xf numFmtId="0" fontId="117" fillId="18" borderId="25" xfId="7" applyFont="1" applyFill="1" applyBorder="1" applyAlignment="1">
      <alignment wrapText="1"/>
    </xf>
    <xf numFmtId="0" fontId="117" fillId="18" borderId="28" xfId="7" applyFont="1" applyFill="1" applyBorder="1" applyAlignment="1">
      <alignment wrapText="1"/>
    </xf>
    <xf numFmtId="0" fontId="117" fillId="18" borderId="48" xfId="7" applyFont="1" applyFill="1" applyBorder="1" applyAlignment="1">
      <alignment wrapText="1"/>
    </xf>
    <xf numFmtId="0" fontId="18" fillId="18" borderId="222" xfId="7" applyFont="1" applyFill="1" applyBorder="1" applyAlignment="1"/>
    <xf numFmtId="0" fontId="18" fillId="18" borderId="223" xfId="7" applyFont="1" applyFill="1" applyBorder="1" applyAlignment="1"/>
    <xf numFmtId="0" fontId="16" fillId="0" borderId="0" xfId="7" applyFont="1" applyFill="1"/>
    <xf numFmtId="0" fontId="72" fillId="0" borderId="0" xfId="0" applyFont="1" applyAlignment="1" applyProtection="1">
      <alignment horizontal="center" vertical="center" shrinkToFit="1"/>
    </xf>
    <xf numFmtId="0" fontId="18" fillId="0" borderId="0" xfId="7" applyFont="1" applyAlignment="1">
      <alignment horizontal="distributed" vertical="justify"/>
    </xf>
    <xf numFmtId="0" fontId="10" fillId="0" borderId="0" xfId="7" applyAlignment="1">
      <alignment horizontal="distributed" vertical="justify"/>
    </xf>
    <xf numFmtId="0" fontId="23" fillId="0" borderId="0" xfId="7" applyFont="1" applyFill="1" applyBorder="1" applyAlignment="1" applyProtection="1"/>
    <xf numFmtId="0" fontId="16" fillId="0" borderId="0" xfId="7" applyFont="1" applyBorder="1" applyProtection="1"/>
    <xf numFmtId="0" fontId="16" fillId="0" borderId="0" xfId="7" applyFont="1" applyFill="1" applyBorder="1" applyAlignment="1" applyProtection="1"/>
    <xf numFmtId="0" fontId="16" fillId="0" borderId="222" xfId="7" quotePrefix="1" applyFont="1" applyFill="1" applyBorder="1" applyAlignment="1" applyProtection="1"/>
    <xf numFmtId="0" fontId="121" fillId="0" borderId="0" xfId="7" applyFont="1" applyFill="1" applyBorder="1" applyAlignment="1" applyProtection="1"/>
    <xf numFmtId="0" fontId="18" fillId="0" borderId="0" xfId="7" applyFont="1" applyFill="1" applyBorder="1" applyAlignment="1" applyProtection="1"/>
    <xf numFmtId="0" fontId="18" fillId="0" borderId="250" xfId="7" applyFont="1" applyFill="1" applyBorder="1" applyAlignment="1" applyProtection="1"/>
    <xf numFmtId="0" fontId="18" fillId="0" borderId="252" xfId="7" applyFont="1" applyFill="1" applyBorder="1" applyAlignment="1" applyProtection="1"/>
    <xf numFmtId="0" fontId="18" fillId="0" borderId="253" xfId="7" applyFont="1" applyFill="1" applyBorder="1" applyAlignment="1" applyProtection="1"/>
    <xf numFmtId="0" fontId="18" fillId="0" borderId="255" xfId="7" applyFont="1" applyFill="1" applyBorder="1" applyAlignment="1" applyProtection="1"/>
    <xf numFmtId="0" fontId="2" fillId="0" borderId="0" xfId="15">
      <alignment vertical="center"/>
    </xf>
    <xf numFmtId="0" fontId="2" fillId="0" borderId="267" xfId="15" applyBorder="1">
      <alignment vertical="center"/>
    </xf>
    <xf numFmtId="0" fontId="2" fillId="0" borderId="268" xfId="15" applyBorder="1">
      <alignment vertical="center"/>
    </xf>
    <xf numFmtId="0" fontId="2" fillId="0" borderId="270" xfId="15" applyBorder="1">
      <alignment vertical="center"/>
    </xf>
    <xf numFmtId="0" fontId="2" fillId="0" borderId="271" xfId="15" applyBorder="1">
      <alignment vertical="center"/>
    </xf>
    <xf numFmtId="0" fontId="169" fillId="0" borderId="0" xfId="15" applyFont="1">
      <alignment vertical="center"/>
    </xf>
    <xf numFmtId="0" fontId="169" fillId="0" borderId="266" xfId="15" applyFont="1" applyBorder="1">
      <alignment vertical="center"/>
    </xf>
    <xf numFmtId="0" fontId="169" fillId="0" borderId="267" xfId="15" applyFont="1" applyBorder="1">
      <alignment vertical="center"/>
    </xf>
    <xf numFmtId="0" fontId="169" fillId="0" borderId="269" xfId="15" applyFont="1" applyBorder="1">
      <alignment vertical="center"/>
    </xf>
    <xf numFmtId="0" fontId="169" fillId="0" borderId="270" xfId="15" applyFont="1" applyBorder="1">
      <alignment vertical="center"/>
    </xf>
    <xf numFmtId="0" fontId="171" fillId="0" borderId="0" xfId="15" applyFont="1">
      <alignment vertical="center"/>
    </xf>
    <xf numFmtId="0" fontId="173" fillId="0" borderId="0" xfId="15" applyFont="1">
      <alignment vertical="center"/>
    </xf>
    <xf numFmtId="0" fontId="134" fillId="0" borderId="277" xfId="11" applyFont="1" applyBorder="1">
      <alignment vertical="center"/>
    </xf>
    <xf numFmtId="0" fontId="134" fillId="0" borderId="278" xfId="11" applyFont="1" applyBorder="1">
      <alignment vertical="center"/>
    </xf>
    <xf numFmtId="0" fontId="134" fillId="0" borderId="279" xfId="11" applyFont="1" applyBorder="1">
      <alignment vertical="center"/>
    </xf>
    <xf numFmtId="0" fontId="134" fillId="0" borderId="282" xfId="11" applyFont="1" applyBorder="1">
      <alignment vertical="center"/>
    </xf>
    <xf numFmtId="0" fontId="134" fillId="0" borderId="283" xfId="11" applyFont="1" applyBorder="1">
      <alignment vertical="center"/>
    </xf>
    <xf numFmtId="0" fontId="134" fillId="0" borderId="284" xfId="11" applyFont="1" applyBorder="1">
      <alignment vertical="center"/>
    </xf>
    <xf numFmtId="0" fontId="134" fillId="20" borderId="280" xfId="11" applyFont="1" applyFill="1" applyBorder="1" applyAlignment="1">
      <alignment horizontal="center" vertical="center"/>
    </xf>
    <xf numFmtId="0" fontId="134" fillId="0" borderId="280" xfId="11" applyFont="1" applyBorder="1" applyAlignment="1">
      <alignment vertical="center"/>
    </xf>
    <xf numFmtId="0" fontId="134" fillId="0" borderId="0" xfId="11" applyFont="1" applyBorder="1" applyAlignment="1">
      <alignment vertical="center"/>
    </xf>
    <xf numFmtId="0" fontId="134" fillId="0" borderId="281" xfId="11" applyFont="1" applyBorder="1" applyAlignment="1">
      <alignment vertical="center"/>
    </xf>
    <xf numFmtId="0" fontId="29" fillId="0" borderId="0" xfId="4" applyFont="1" applyAlignment="1" applyProtection="1">
      <alignment horizontal="center" vertical="center"/>
    </xf>
    <xf numFmtId="0" fontId="167" fillId="19" borderId="0" xfId="15" applyFont="1" applyFill="1" applyAlignment="1">
      <alignment horizontal="center" vertical="center"/>
    </xf>
    <xf numFmtId="0" fontId="172" fillId="0" borderId="0" xfId="16" applyFont="1" applyAlignment="1">
      <alignment horizontal="center" vertical="center"/>
    </xf>
    <xf numFmtId="49" fontId="134" fillId="9" borderId="45" xfId="11" applyNumberFormat="1" applyFont="1" applyFill="1" applyBorder="1" applyAlignment="1" applyProtection="1">
      <alignment horizontal="center" vertical="center" shrinkToFit="1"/>
      <protection locked="0"/>
    </xf>
    <xf numFmtId="49" fontId="134" fillId="0" borderId="52" xfId="11" applyNumberFormat="1" applyFont="1" applyFill="1" applyBorder="1" applyAlignment="1" applyProtection="1">
      <alignment horizontal="center" vertical="center" shrinkToFit="1"/>
      <protection locked="0"/>
    </xf>
    <xf numFmtId="49" fontId="134" fillId="0" borderId="58" xfId="11" applyNumberFormat="1" applyFont="1" applyFill="1" applyBorder="1" applyAlignment="1" applyProtection="1">
      <alignment horizontal="center" vertical="center" shrinkToFit="1"/>
      <protection locked="0"/>
    </xf>
    <xf numFmtId="49" fontId="134" fillId="0" borderId="53" xfId="11" applyNumberFormat="1" applyFont="1" applyFill="1" applyBorder="1" applyAlignment="1" applyProtection="1">
      <alignment horizontal="center" vertical="center" shrinkToFit="1"/>
      <protection locked="0"/>
    </xf>
    <xf numFmtId="49" fontId="137" fillId="0" borderId="52" xfId="11" applyNumberFormat="1" applyFont="1" applyBorder="1" applyAlignment="1" applyProtection="1">
      <alignment horizontal="center" vertical="center" shrinkToFit="1"/>
      <protection hidden="1"/>
    </xf>
    <xf numFmtId="49" fontId="137" fillId="0" borderId="58" xfId="11" applyNumberFormat="1" applyFont="1" applyBorder="1" applyAlignment="1" applyProtection="1">
      <alignment horizontal="center" vertical="center" shrinkToFit="1"/>
      <protection hidden="1"/>
    </xf>
    <xf numFmtId="49" fontId="137" fillId="0" borderId="53" xfId="11" applyNumberFormat="1" applyFont="1" applyBorder="1" applyAlignment="1" applyProtection="1">
      <alignment horizontal="center" vertical="center" shrinkToFit="1"/>
      <protection hidden="1"/>
    </xf>
    <xf numFmtId="49" fontId="134" fillId="9" borderId="52" xfId="11" applyNumberFormat="1" applyFont="1" applyFill="1" applyBorder="1" applyAlignment="1" applyProtection="1">
      <alignment horizontal="center" vertical="center" shrinkToFit="1"/>
      <protection locked="0"/>
    </xf>
    <xf numFmtId="49" fontId="134" fillId="9" borderId="53" xfId="11" applyNumberFormat="1" applyFont="1" applyFill="1" applyBorder="1" applyAlignment="1" applyProtection="1">
      <alignment horizontal="center" vertical="center" shrinkToFit="1"/>
      <protection locked="0"/>
    </xf>
    <xf numFmtId="49" fontId="134" fillId="9" borderId="58" xfId="11" applyNumberFormat="1" applyFont="1" applyFill="1" applyBorder="1" applyAlignment="1" applyProtection="1">
      <alignment horizontal="center" vertical="center" shrinkToFit="1"/>
      <protection locked="0"/>
    </xf>
    <xf numFmtId="49" fontId="137" fillId="0" borderId="52" xfId="11" applyNumberFormat="1" applyFont="1" applyBorder="1" applyAlignment="1" applyProtection="1">
      <alignment vertical="center" shrinkToFit="1"/>
      <protection hidden="1"/>
    </xf>
    <xf numFmtId="49" fontId="137" fillId="0" borderId="58" xfId="11" applyNumberFormat="1" applyFont="1" applyBorder="1" applyAlignment="1" applyProtection="1">
      <alignment vertical="center" shrinkToFit="1"/>
      <protection hidden="1"/>
    </xf>
    <xf numFmtId="49" fontId="137" fillId="0" borderId="53" xfId="11" applyNumberFormat="1" applyFont="1" applyBorder="1" applyAlignment="1" applyProtection="1">
      <alignment vertical="center" shrinkToFit="1"/>
      <protection hidden="1"/>
    </xf>
    <xf numFmtId="49" fontId="134" fillId="9" borderId="52" xfId="11" applyNumberFormat="1" applyFont="1" applyFill="1" applyBorder="1" applyAlignment="1" applyProtection="1">
      <alignment horizontal="left" vertical="center" shrinkToFit="1"/>
      <protection locked="0"/>
    </xf>
    <xf numFmtId="49" fontId="134" fillId="9" borderId="58" xfId="11" applyNumberFormat="1" applyFont="1" applyFill="1" applyBorder="1" applyAlignment="1" applyProtection="1">
      <alignment horizontal="left" vertical="center" shrinkToFit="1"/>
      <protection locked="0"/>
    </xf>
    <xf numFmtId="49" fontId="134" fillId="9" borderId="53" xfId="11" applyNumberFormat="1" applyFont="1" applyFill="1" applyBorder="1" applyAlignment="1" applyProtection="1">
      <alignment horizontal="left" vertical="center" shrinkToFit="1"/>
      <protection locked="0"/>
    </xf>
    <xf numFmtId="0" fontId="134" fillId="9" borderId="221" xfId="11" applyFont="1" applyFill="1" applyBorder="1" applyAlignment="1" applyProtection="1">
      <alignment vertical="center" shrinkToFit="1"/>
      <protection locked="0"/>
    </xf>
    <xf numFmtId="0" fontId="134" fillId="9" borderId="222" xfId="11" applyFont="1" applyFill="1" applyBorder="1" applyAlignment="1" applyProtection="1">
      <alignment vertical="center" shrinkToFit="1"/>
      <protection locked="0"/>
    </xf>
    <xf numFmtId="0" fontId="134" fillId="9" borderId="223" xfId="11" applyFont="1" applyFill="1" applyBorder="1" applyAlignment="1" applyProtection="1">
      <alignment vertical="center" shrinkToFit="1"/>
      <protection locked="0"/>
    </xf>
    <xf numFmtId="49" fontId="141" fillId="3" borderId="221" xfId="11" applyNumberFormat="1" applyFont="1" applyFill="1" applyBorder="1" applyAlignment="1" applyProtection="1">
      <alignment vertical="center" shrinkToFit="1"/>
      <protection hidden="1"/>
    </xf>
    <xf numFmtId="49" fontId="141" fillId="3" borderId="222" xfId="11" applyNumberFormat="1" applyFont="1" applyFill="1" applyBorder="1" applyAlignment="1" applyProtection="1">
      <alignment vertical="center" shrinkToFit="1"/>
      <protection hidden="1"/>
    </xf>
    <xf numFmtId="49" fontId="141" fillId="3" borderId="223" xfId="11" applyNumberFormat="1" applyFont="1" applyFill="1" applyBorder="1" applyAlignment="1" applyProtection="1">
      <alignment vertical="center" shrinkToFit="1"/>
      <protection hidden="1"/>
    </xf>
    <xf numFmtId="49" fontId="137" fillId="0" borderId="28" xfId="11" applyNumberFormat="1" applyFont="1" applyBorder="1" applyAlignment="1" applyProtection="1">
      <alignment horizontal="center" vertical="center" shrinkToFit="1"/>
      <protection hidden="1"/>
    </xf>
    <xf numFmtId="49" fontId="137" fillId="0" borderId="25" xfId="11" applyNumberFormat="1" applyFont="1" applyBorder="1" applyAlignment="1" applyProtection="1">
      <alignment horizontal="center" vertical="center" shrinkToFit="1"/>
      <protection hidden="1"/>
    </xf>
    <xf numFmtId="49" fontId="137" fillId="0" borderId="48" xfId="11" applyNumberFormat="1" applyFont="1" applyBorder="1" applyAlignment="1" applyProtection="1">
      <alignment horizontal="center" vertical="center" shrinkToFit="1"/>
      <protection hidden="1"/>
    </xf>
    <xf numFmtId="49" fontId="141" fillId="10" borderId="52" xfId="11" applyNumberFormat="1" applyFont="1" applyFill="1" applyBorder="1" applyAlignment="1" applyProtection="1">
      <alignment horizontal="center" vertical="center" wrapText="1" shrinkToFit="1"/>
      <protection hidden="1"/>
    </xf>
    <xf numFmtId="49" fontId="141" fillId="10" borderId="58" xfId="11" applyNumberFormat="1" applyFont="1" applyFill="1" applyBorder="1" applyAlignment="1" applyProtection="1">
      <alignment horizontal="center" vertical="center" wrapText="1" shrinkToFit="1"/>
      <protection hidden="1"/>
    </xf>
    <xf numFmtId="49" fontId="141" fillId="10" borderId="53" xfId="11" applyNumberFormat="1" applyFont="1" applyFill="1" applyBorder="1" applyAlignment="1" applyProtection="1">
      <alignment horizontal="center" vertical="center" wrapText="1" shrinkToFit="1"/>
      <protection hidden="1"/>
    </xf>
    <xf numFmtId="49" fontId="137" fillId="10" borderId="52" xfId="11" applyNumberFormat="1" applyFont="1" applyFill="1" applyBorder="1" applyAlignment="1" applyProtection="1">
      <alignment vertical="center" shrinkToFit="1"/>
      <protection hidden="1"/>
    </xf>
    <xf numFmtId="49" fontId="137" fillId="10" borderId="58" xfId="11" applyNumberFormat="1" applyFont="1" applyFill="1" applyBorder="1" applyAlignment="1" applyProtection="1">
      <alignment vertical="center" shrinkToFit="1"/>
      <protection hidden="1"/>
    </xf>
    <xf numFmtId="49" fontId="137" fillId="10" borderId="53" xfId="11" applyNumberFormat="1" applyFont="1" applyFill="1" applyBorder="1" applyAlignment="1" applyProtection="1">
      <alignment vertical="center" shrinkToFit="1"/>
      <protection hidden="1"/>
    </xf>
    <xf numFmtId="49" fontId="134" fillId="9" borderId="52" xfId="11" applyNumberFormat="1" applyFont="1" applyFill="1" applyBorder="1" applyAlignment="1" applyProtection="1">
      <alignment vertical="center" shrinkToFit="1"/>
      <protection locked="0"/>
    </xf>
    <xf numFmtId="49" fontId="134" fillId="9" borderId="58" xfId="11" applyNumberFormat="1" applyFont="1" applyFill="1" applyBorder="1" applyAlignment="1" applyProtection="1">
      <alignment vertical="center" shrinkToFit="1"/>
      <protection locked="0"/>
    </xf>
    <xf numFmtId="49" fontId="134" fillId="9" borderId="53" xfId="11" applyNumberFormat="1" applyFont="1" applyFill="1" applyBorder="1" applyAlignment="1" applyProtection="1">
      <alignment vertical="center" shrinkToFit="1"/>
      <protection locked="0"/>
    </xf>
    <xf numFmtId="49" fontId="141" fillId="3" borderId="58" xfId="11" applyNumberFormat="1" applyFont="1" applyFill="1" applyBorder="1" applyAlignment="1" applyProtection="1">
      <alignment vertical="center" shrinkToFit="1"/>
      <protection hidden="1"/>
    </xf>
    <xf numFmtId="49" fontId="141" fillId="3" borderId="53" xfId="11" applyNumberFormat="1" applyFont="1" applyFill="1" applyBorder="1" applyAlignment="1" applyProtection="1">
      <alignment vertical="center" shrinkToFit="1"/>
      <protection hidden="1"/>
    </xf>
    <xf numFmtId="49" fontId="137" fillId="0" borderId="221" xfId="11" applyNumberFormat="1" applyFont="1" applyBorder="1" applyAlignment="1" applyProtection="1">
      <alignment horizontal="center" vertical="center" shrinkToFit="1"/>
      <protection hidden="1"/>
    </xf>
    <xf numFmtId="49" fontId="137" fillId="0" borderId="222" xfId="11" applyNumberFormat="1" applyFont="1" applyBorder="1" applyAlignment="1" applyProtection="1">
      <alignment horizontal="center" vertical="center" shrinkToFit="1"/>
      <protection hidden="1"/>
    </xf>
    <xf numFmtId="49" fontId="137" fillId="0" borderId="223" xfId="11" applyNumberFormat="1" applyFont="1" applyBorder="1" applyAlignment="1" applyProtection="1">
      <alignment horizontal="center" vertical="center" shrinkToFit="1"/>
      <protection hidden="1"/>
    </xf>
    <xf numFmtId="49" fontId="137" fillId="0" borderId="234" xfId="11" applyNumberFormat="1" applyFont="1" applyBorder="1" applyAlignment="1" applyProtection="1">
      <alignment horizontal="center" vertical="center" shrinkToFit="1"/>
      <protection hidden="1"/>
    </xf>
    <xf numFmtId="49" fontId="137" fillId="0" borderId="232" xfId="11" applyNumberFormat="1" applyFont="1" applyBorder="1" applyAlignment="1" applyProtection="1">
      <alignment horizontal="center" vertical="center" shrinkToFit="1"/>
      <protection hidden="1"/>
    </xf>
    <xf numFmtId="49" fontId="137" fillId="0" borderId="233" xfId="11" applyNumberFormat="1" applyFont="1" applyBorder="1" applyAlignment="1" applyProtection="1">
      <alignment horizontal="center" vertical="center" shrinkToFit="1"/>
      <protection hidden="1"/>
    </xf>
    <xf numFmtId="49" fontId="134" fillId="12" borderId="232" xfId="11" applyNumberFormat="1" applyFont="1" applyFill="1" applyBorder="1" applyAlignment="1" applyProtection="1">
      <alignment horizontal="center" vertical="center" shrinkToFit="1"/>
      <protection locked="0"/>
    </xf>
    <xf numFmtId="49" fontId="134" fillId="12" borderId="233" xfId="11" applyNumberFormat="1" applyFont="1" applyFill="1" applyBorder="1" applyAlignment="1" applyProtection="1">
      <alignment horizontal="center" vertical="center" shrinkToFit="1"/>
      <protection locked="0"/>
    </xf>
    <xf numFmtId="49" fontId="137" fillId="0" borderId="232" xfId="11" applyNumberFormat="1" applyFont="1" applyBorder="1" applyAlignment="1" applyProtection="1">
      <alignment vertical="center" shrinkToFit="1"/>
      <protection hidden="1"/>
    </xf>
    <xf numFmtId="49" fontId="137" fillId="10" borderId="220" xfId="11" applyNumberFormat="1" applyFont="1" applyFill="1" applyBorder="1" applyAlignment="1" applyProtection="1">
      <alignment vertical="center" shrinkToFit="1"/>
      <protection hidden="1"/>
    </xf>
    <xf numFmtId="49" fontId="137" fillId="10" borderId="218" xfId="11" applyNumberFormat="1" applyFont="1" applyFill="1" applyBorder="1" applyAlignment="1" applyProtection="1">
      <alignment vertical="center" shrinkToFit="1"/>
      <protection hidden="1"/>
    </xf>
    <xf numFmtId="49" fontId="137" fillId="10" borderId="219" xfId="11" applyNumberFormat="1" applyFont="1" applyFill="1" applyBorder="1" applyAlignment="1" applyProtection="1">
      <alignment vertical="center" shrinkToFit="1"/>
      <protection hidden="1"/>
    </xf>
    <xf numFmtId="49" fontId="134" fillId="12" borderId="234" xfId="11" applyNumberFormat="1" applyFont="1" applyFill="1" applyBorder="1" applyAlignment="1" applyProtection="1">
      <alignment horizontal="center" vertical="center" shrinkToFit="1"/>
      <protection locked="0"/>
    </xf>
    <xf numFmtId="49" fontId="135" fillId="8" borderId="28" xfId="11" applyNumberFormat="1" applyFont="1" applyFill="1" applyBorder="1" applyAlignment="1" applyProtection="1">
      <alignment horizontal="center" vertical="center"/>
      <protection hidden="1"/>
    </xf>
    <xf numFmtId="49" fontId="135" fillId="8" borderId="218" xfId="11" applyNumberFormat="1" applyFont="1" applyFill="1" applyBorder="1" applyAlignment="1" applyProtection="1">
      <alignment horizontal="center" vertical="center"/>
      <protection hidden="1"/>
    </xf>
    <xf numFmtId="49" fontId="135" fillId="8" borderId="219" xfId="11" applyNumberFormat="1" applyFont="1" applyFill="1" applyBorder="1" applyAlignment="1" applyProtection="1">
      <alignment horizontal="center" vertical="center"/>
      <protection hidden="1"/>
    </xf>
    <xf numFmtId="49" fontId="135" fillId="8" borderId="220" xfId="11" applyNumberFormat="1" applyFont="1" applyFill="1" applyBorder="1" applyAlignment="1" applyProtection="1">
      <alignment horizontal="center" vertical="center" wrapText="1"/>
      <protection hidden="1"/>
    </xf>
    <xf numFmtId="49" fontId="135" fillId="8" borderId="218" xfId="11" applyNumberFormat="1" applyFont="1" applyFill="1" applyBorder="1" applyAlignment="1" applyProtection="1">
      <alignment horizontal="center" vertical="center" wrapText="1"/>
      <protection hidden="1"/>
    </xf>
    <xf numFmtId="49" fontId="135" fillId="8" borderId="219" xfId="11" applyNumberFormat="1" applyFont="1" applyFill="1" applyBorder="1" applyAlignment="1" applyProtection="1">
      <alignment horizontal="center" vertical="center" wrapText="1"/>
      <protection hidden="1"/>
    </xf>
    <xf numFmtId="49" fontId="137" fillId="0" borderId="220" xfId="9" applyNumberFormat="1" applyFont="1" applyBorder="1" applyAlignment="1" applyProtection="1">
      <alignment horizontal="center" vertical="center" shrinkToFit="1"/>
      <protection hidden="1"/>
    </xf>
    <xf numFmtId="49" fontId="137" fillId="0" borderId="218" xfId="9" applyNumberFormat="1" applyFont="1" applyBorder="1" applyAlignment="1" applyProtection="1">
      <alignment horizontal="center" vertical="center" shrinkToFit="1"/>
      <protection hidden="1"/>
    </xf>
    <xf numFmtId="49" fontId="137" fillId="0" borderId="219" xfId="9" applyNumberFormat="1" applyFont="1" applyBorder="1" applyAlignment="1" applyProtection="1">
      <alignment horizontal="center" vertical="center" shrinkToFit="1"/>
      <protection hidden="1"/>
    </xf>
    <xf numFmtId="49" fontId="137" fillId="0" borderId="221" xfId="9" applyNumberFormat="1" applyFont="1" applyBorder="1" applyAlignment="1" applyProtection="1">
      <alignment horizontal="center" vertical="center" shrinkToFit="1"/>
      <protection hidden="1"/>
    </xf>
    <xf numFmtId="49" fontId="137" fillId="0" borderId="222" xfId="9" applyNumberFormat="1" applyFont="1" applyBorder="1" applyAlignment="1" applyProtection="1">
      <alignment horizontal="center" vertical="center" shrinkToFit="1"/>
      <protection hidden="1"/>
    </xf>
    <xf numFmtId="49" fontId="137" fillId="0" borderId="223" xfId="9" applyNumberFormat="1" applyFont="1" applyBorder="1" applyAlignment="1" applyProtection="1">
      <alignment horizontal="center" vertical="center" shrinkToFit="1"/>
      <protection hidden="1"/>
    </xf>
    <xf numFmtId="49" fontId="137" fillId="0" borderId="220" xfId="11" applyNumberFormat="1" applyFont="1" applyBorder="1" applyAlignment="1" applyProtection="1">
      <alignment horizontal="right" vertical="center" shrinkToFit="1"/>
      <protection hidden="1"/>
    </xf>
    <xf numFmtId="49" fontId="137" fillId="0" borderId="218" xfId="11" applyNumberFormat="1" applyFont="1" applyBorder="1" applyAlignment="1" applyProtection="1">
      <alignment horizontal="right" vertical="center" shrinkToFit="1"/>
      <protection hidden="1"/>
    </xf>
    <xf numFmtId="49" fontId="137" fillId="0" borderId="221" xfId="11" applyNumberFormat="1" applyFont="1" applyBorder="1" applyAlignment="1" applyProtection="1">
      <alignment horizontal="right" vertical="center" shrinkToFit="1"/>
      <protection hidden="1"/>
    </xf>
    <xf numFmtId="49" fontId="137" fillId="0" borderId="222" xfId="11" applyNumberFormat="1" applyFont="1" applyBorder="1" applyAlignment="1" applyProtection="1">
      <alignment horizontal="right" vertical="center" shrinkToFit="1"/>
      <protection hidden="1"/>
    </xf>
    <xf numFmtId="49" fontId="138" fillId="9" borderId="220" xfId="11" applyNumberFormat="1" applyFont="1" applyFill="1" applyBorder="1" applyAlignment="1" applyProtection="1">
      <alignment horizontal="center" vertical="center" shrinkToFit="1"/>
      <protection locked="0"/>
    </xf>
    <xf numFmtId="49" fontId="138" fillId="9" borderId="219" xfId="11" applyNumberFormat="1" applyFont="1" applyFill="1" applyBorder="1" applyAlignment="1" applyProtection="1">
      <alignment horizontal="center" vertical="center" shrinkToFit="1"/>
      <protection locked="0"/>
    </xf>
    <xf numFmtId="49" fontId="138" fillId="9" borderId="221" xfId="11" applyNumberFormat="1" applyFont="1" applyFill="1" applyBorder="1" applyAlignment="1" applyProtection="1">
      <alignment horizontal="center" vertical="center" shrinkToFit="1"/>
      <protection locked="0"/>
    </xf>
    <xf numFmtId="49" fontId="138" fillId="9" borderId="223" xfId="11" applyNumberFormat="1" applyFont="1" applyFill="1" applyBorder="1" applyAlignment="1" applyProtection="1">
      <alignment horizontal="center" vertical="center" shrinkToFit="1"/>
      <protection locked="0"/>
    </xf>
    <xf numFmtId="49" fontId="137" fillId="0" borderId="218" xfId="11" applyNumberFormat="1" applyFont="1" applyBorder="1" applyAlignment="1" applyProtection="1">
      <alignment vertical="center" shrinkToFit="1"/>
      <protection hidden="1"/>
    </xf>
    <xf numFmtId="49" fontId="137" fillId="0" borderId="222" xfId="11" applyNumberFormat="1" applyFont="1" applyBorder="1" applyAlignment="1" applyProtection="1">
      <alignment vertical="center" shrinkToFit="1"/>
      <protection hidden="1"/>
    </xf>
    <xf numFmtId="49" fontId="144" fillId="10" borderId="52" xfId="11" applyNumberFormat="1" applyFont="1" applyFill="1" applyBorder="1" applyAlignment="1" applyProtection="1">
      <alignment vertical="center" shrinkToFit="1"/>
      <protection hidden="1"/>
    </xf>
    <xf numFmtId="49" fontId="144" fillId="10" borderId="58" xfId="11" applyNumberFormat="1" applyFont="1" applyFill="1" applyBorder="1" applyAlignment="1" applyProtection="1">
      <alignment vertical="center" shrinkToFit="1"/>
      <protection hidden="1"/>
    </xf>
    <xf numFmtId="3" fontId="144" fillId="10" borderId="58" xfId="11" applyNumberFormat="1" applyFont="1" applyFill="1" applyBorder="1" applyAlignment="1" applyProtection="1">
      <alignment vertical="center" shrinkToFit="1"/>
      <protection hidden="1"/>
    </xf>
    <xf numFmtId="3" fontId="144" fillId="10" borderId="53" xfId="11" applyNumberFormat="1" applyFont="1" applyFill="1" applyBorder="1" applyAlignment="1" applyProtection="1">
      <alignment vertical="center" shrinkToFit="1"/>
      <protection hidden="1"/>
    </xf>
    <xf numFmtId="49" fontId="141" fillId="10" borderId="220" xfId="11" applyNumberFormat="1" applyFont="1" applyFill="1" applyBorder="1" applyAlignment="1" applyProtection="1">
      <alignment horizontal="center" vertical="center" wrapText="1" shrinkToFit="1"/>
      <protection hidden="1"/>
    </xf>
    <xf numFmtId="49" fontId="141" fillId="10" borderId="218" xfId="11" applyNumberFormat="1" applyFont="1" applyFill="1" applyBorder="1" applyAlignment="1" applyProtection="1">
      <alignment horizontal="center" vertical="center" wrapText="1" shrinkToFit="1"/>
      <protection hidden="1"/>
    </xf>
    <xf numFmtId="49" fontId="141" fillId="10" borderId="219" xfId="11" applyNumberFormat="1" applyFont="1" applyFill="1" applyBorder="1" applyAlignment="1" applyProtection="1">
      <alignment horizontal="center" vertical="center" wrapText="1" shrinkToFit="1"/>
      <protection hidden="1"/>
    </xf>
    <xf numFmtId="49" fontId="141" fillId="10" borderId="221" xfId="11" applyNumberFormat="1" applyFont="1" applyFill="1" applyBorder="1" applyAlignment="1" applyProtection="1">
      <alignment horizontal="center" vertical="center" wrapText="1" shrinkToFit="1"/>
      <protection hidden="1"/>
    </xf>
    <xf numFmtId="49" fontId="141" fillId="10" borderId="222" xfId="11" applyNumberFormat="1" applyFont="1" applyFill="1" applyBorder="1" applyAlignment="1" applyProtection="1">
      <alignment horizontal="center" vertical="center" wrapText="1" shrinkToFit="1"/>
      <protection hidden="1"/>
    </xf>
    <xf numFmtId="49" fontId="141" fillId="10" borderId="223" xfId="11" applyNumberFormat="1" applyFont="1" applyFill="1" applyBorder="1" applyAlignment="1" applyProtection="1">
      <alignment horizontal="center" vertical="center" wrapText="1" shrinkToFit="1"/>
      <protection hidden="1"/>
    </xf>
    <xf numFmtId="0" fontId="137" fillId="10" borderId="220" xfId="11" applyFont="1" applyFill="1" applyBorder="1" applyAlignment="1" applyProtection="1">
      <alignment vertical="top" shrinkToFit="1"/>
      <protection hidden="1"/>
    </xf>
    <xf numFmtId="0" fontId="137" fillId="10" borderId="218" xfId="11" applyFont="1" applyFill="1" applyBorder="1" applyAlignment="1" applyProtection="1">
      <alignment vertical="top" shrinkToFit="1"/>
      <protection hidden="1"/>
    </xf>
    <xf numFmtId="0" fontId="137" fillId="10" borderId="219" xfId="11" applyFont="1" applyFill="1" applyBorder="1" applyAlignment="1" applyProtection="1">
      <alignment vertical="top" shrinkToFit="1"/>
      <protection hidden="1"/>
    </xf>
    <xf numFmtId="0" fontId="137" fillId="10" borderId="221" xfId="11" applyFont="1" applyFill="1" applyBorder="1" applyAlignment="1" applyProtection="1">
      <alignment vertical="top" shrinkToFit="1"/>
      <protection hidden="1"/>
    </xf>
    <xf numFmtId="0" fontId="137" fillId="10" borderId="222" xfId="11" applyFont="1" applyFill="1" applyBorder="1" applyAlignment="1" applyProtection="1">
      <alignment vertical="top" shrinkToFit="1"/>
      <protection hidden="1"/>
    </xf>
    <xf numFmtId="0" fontId="137" fillId="10" borderId="223" xfId="11" applyFont="1" applyFill="1" applyBorder="1" applyAlignment="1" applyProtection="1">
      <alignment vertical="top" shrinkToFit="1"/>
      <protection hidden="1"/>
    </xf>
    <xf numFmtId="0" fontId="141" fillId="0" borderId="52" xfId="11" applyFont="1" applyBorder="1" applyAlignment="1" applyProtection="1">
      <alignment vertical="center" shrinkToFit="1"/>
      <protection hidden="1"/>
    </xf>
    <xf numFmtId="0" fontId="141" fillId="0" borderId="58" xfId="11" applyFont="1" applyBorder="1" applyAlignment="1" applyProtection="1">
      <alignment vertical="center" shrinkToFit="1"/>
      <protection hidden="1"/>
    </xf>
    <xf numFmtId="0" fontId="141" fillId="0" borderId="53" xfId="11" applyFont="1" applyBorder="1" applyAlignment="1" applyProtection="1">
      <alignment vertical="center" shrinkToFit="1"/>
      <protection hidden="1"/>
    </xf>
    <xf numFmtId="0" fontId="137" fillId="10" borderId="220" xfId="11" applyFont="1" applyFill="1" applyBorder="1" applyAlignment="1" applyProtection="1">
      <alignment vertical="top" wrapText="1" shrinkToFit="1"/>
      <protection hidden="1"/>
    </xf>
    <xf numFmtId="0" fontId="137" fillId="10" borderId="218" xfId="11" applyFont="1" applyFill="1" applyBorder="1" applyAlignment="1" applyProtection="1">
      <alignment vertical="top" wrapText="1" shrinkToFit="1"/>
      <protection hidden="1"/>
    </xf>
    <xf numFmtId="0" fontId="137" fillId="10" borderId="219" xfId="11" applyFont="1" applyFill="1" applyBorder="1" applyAlignment="1" applyProtection="1">
      <alignment vertical="top" wrapText="1" shrinkToFit="1"/>
      <protection hidden="1"/>
    </xf>
    <xf numFmtId="0" fontId="137" fillId="10" borderId="221" xfId="11" applyFont="1" applyFill="1" applyBorder="1" applyAlignment="1" applyProtection="1">
      <alignment vertical="top" wrapText="1" shrinkToFit="1"/>
      <protection hidden="1"/>
    </xf>
    <xf numFmtId="0" fontId="137" fillId="10" borderId="222" xfId="11" applyFont="1" applyFill="1" applyBorder="1" applyAlignment="1" applyProtection="1">
      <alignment vertical="top" wrapText="1" shrinkToFit="1"/>
      <protection hidden="1"/>
    </xf>
    <xf numFmtId="0" fontId="137" fillId="10" borderId="223" xfId="11" applyFont="1" applyFill="1" applyBorder="1" applyAlignment="1" applyProtection="1">
      <alignment vertical="top" wrapText="1" shrinkToFit="1"/>
      <protection hidden="1"/>
    </xf>
    <xf numFmtId="49" fontId="141" fillId="0" borderId="218" xfId="11" applyNumberFormat="1" applyFont="1" applyBorder="1" applyAlignment="1" applyProtection="1">
      <alignment vertical="center" shrinkToFit="1"/>
      <protection hidden="1"/>
    </xf>
    <xf numFmtId="49" fontId="141" fillId="0" borderId="219" xfId="11" applyNumberFormat="1" applyFont="1" applyBorder="1" applyAlignment="1" applyProtection="1">
      <alignment vertical="center" shrinkToFit="1"/>
      <protection hidden="1"/>
    </xf>
    <xf numFmtId="49" fontId="141" fillId="0" borderId="222" xfId="11" applyNumberFormat="1" applyFont="1" applyBorder="1" applyAlignment="1" applyProtection="1">
      <alignment vertical="center" shrinkToFit="1"/>
      <protection hidden="1"/>
    </xf>
    <xf numFmtId="49" fontId="141" fillId="0" borderId="223" xfId="11" applyNumberFormat="1" applyFont="1" applyBorder="1" applyAlignment="1" applyProtection="1">
      <alignment vertical="center" shrinkToFit="1"/>
      <protection hidden="1"/>
    </xf>
    <xf numFmtId="49" fontId="142" fillId="8" borderId="224" xfId="11" applyNumberFormat="1" applyFont="1" applyFill="1" applyBorder="1" applyAlignment="1" applyProtection="1">
      <alignment vertical="center" textRotation="255" shrinkToFit="1"/>
      <protection hidden="1"/>
    </xf>
    <xf numFmtId="49" fontId="142" fillId="8" borderId="47" xfId="11" applyNumberFormat="1" applyFont="1" applyFill="1" applyBorder="1" applyAlignment="1" applyProtection="1">
      <alignment vertical="center" textRotation="255" shrinkToFit="1"/>
      <protection hidden="1"/>
    </xf>
    <xf numFmtId="49" fontId="142" fillId="8" borderId="226" xfId="11" applyNumberFormat="1" applyFont="1" applyFill="1" applyBorder="1" applyAlignment="1" applyProtection="1">
      <alignment vertical="center" textRotation="255" shrinkToFit="1"/>
      <protection hidden="1"/>
    </xf>
    <xf numFmtId="49" fontId="143" fillId="0" borderId="218" xfId="11" applyNumberFormat="1" applyFont="1" applyBorder="1" applyAlignment="1" applyProtection="1">
      <alignment horizontal="center" vertical="center" shrinkToFit="1"/>
      <protection hidden="1"/>
    </xf>
    <xf numFmtId="49" fontId="143" fillId="0" borderId="219" xfId="11" applyNumberFormat="1" applyFont="1" applyBorder="1" applyAlignment="1" applyProtection="1">
      <alignment horizontal="center" vertical="center" shrinkToFit="1"/>
      <protection hidden="1"/>
    </xf>
    <xf numFmtId="0" fontId="134" fillId="9" borderId="52" xfId="11" applyFont="1" applyFill="1" applyBorder="1" applyAlignment="1" applyProtection="1">
      <alignment vertical="center" shrinkToFit="1"/>
      <protection locked="0"/>
    </xf>
    <xf numFmtId="0" fontId="134" fillId="9" borderId="58" xfId="11" applyFont="1" applyFill="1" applyBorder="1" applyAlignment="1" applyProtection="1">
      <alignment vertical="center" shrinkToFit="1"/>
      <protection locked="0"/>
    </xf>
    <xf numFmtId="0" fontId="134" fillId="9" borderId="53" xfId="11" applyFont="1" applyFill="1" applyBorder="1" applyAlignment="1" applyProtection="1">
      <alignment vertical="center" shrinkToFit="1"/>
      <protection locked="0"/>
    </xf>
    <xf numFmtId="0" fontId="141" fillId="0" borderId="52" xfId="11" applyFont="1" applyBorder="1" applyAlignment="1" applyProtection="1">
      <alignment vertical="center" wrapText="1" shrinkToFit="1"/>
      <protection hidden="1"/>
    </xf>
    <xf numFmtId="0" fontId="141" fillId="0" borderId="58" xfId="11" applyFont="1" applyBorder="1" applyAlignment="1" applyProtection="1">
      <alignment vertical="center" wrapText="1" shrinkToFit="1"/>
      <protection hidden="1"/>
    </xf>
    <xf numFmtId="0" fontId="141" fillId="0" borderId="53" xfId="11" applyFont="1" applyBorder="1" applyAlignment="1" applyProtection="1">
      <alignment vertical="center" wrapText="1" shrinkToFit="1"/>
      <protection hidden="1"/>
    </xf>
    <xf numFmtId="49" fontId="137" fillId="0" borderId="0" xfId="11" applyNumberFormat="1" applyFont="1" applyAlignment="1" applyProtection="1">
      <alignment horizontal="center" vertical="center" shrinkToFit="1"/>
      <protection hidden="1"/>
    </xf>
    <xf numFmtId="49" fontId="137" fillId="0" borderId="225" xfId="11" applyNumberFormat="1" applyFont="1" applyBorder="1" applyAlignment="1" applyProtection="1">
      <alignment horizontal="center" vertical="center" shrinkToFit="1"/>
      <protection hidden="1"/>
    </xf>
    <xf numFmtId="49" fontId="139" fillId="0" borderId="218" xfId="11" applyNumberFormat="1" applyFont="1" applyBorder="1" applyAlignment="1" applyProtection="1">
      <alignment horizontal="left" vertical="center" shrinkToFit="1"/>
      <protection hidden="1"/>
    </xf>
    <xf numFmtId="49" fontId="139" fillId="0" borderId="222" xfId="11" applyNumberFormat="1" applyFont="1" applyBorder="1" applyAlignment="1" applyProtection="1">
      <alignment horizontal="left" vertical="center" shrinkToFit="1"/>
      <protection hidden="1"/>
    </xf>
    <xf numFmtId="49" fontId="140" fillId="0" borderId="218" xfId="9" applyNumberFormat="1" applyFont="1" applyBorder="1" applyAlignment="1" applyProtection="1">
      <alignment vertical="center" shrinkToFit="1"/>
      <protection hidden="1"/>
    </xf>
    <xf numFmtId="49" fontId="140" fillId="0" borderId="219" xfId="9" applyNumberFormat="1" applyFont="1" applyBorder="1" applyAlignment="1" applyProtection="1">
      <alignment vertical="center" shrinkToFit="1"/>
      <protection hidden="1"/>
    </xf>
    <xf numFmtId="49" fontId="140" fillId="0" borderId="222" xfId="9" applyNumberFormat="1" applyFont="1" applyBorder="1" applyAlignment="1" applyProtection="1">
      <alignment vertical="center" shrinkToFit="1"/>
      <protection hidden="1"/>
    </xf>
    <xf numFmtId="49" fontId="140" fillId="0" borderId="223" xfId="9" applyNumberFormat="1" applyFont="1" applyBorder="1" applyAlignment="1" applyProtection="1">
      <alignment vertical="center" shrinkToFit="1"/>
      <protection hidden="1"/>
    </xf>
    <xf numFmtId="49" fontId="137" fillId="0" borderId="220" xfId="11" applyNumberFormat="1" applyFont="1" applyBorder="1" applyAlignment="1" applyProtection="1">
      <alignment horizontal="center" vertical="center" shrinkToFit="1"/>
      <protection hidden="1"/>
    </xf>
    <xf numFmtId="49" fontId="137" fillId="0" borderId="218" xfId="11" applyNumberFormat="1" applyFont="1" applyBorder="1" applyAlignment="1" applyProtection="1">
      <alignment horizontal="center" vertical="center" shrinkToFit="1"/>
      <protection hidden="1"/>
    </xf>
    <xf numFmtId="49" fontId="137" fillId="0" borderId="219" xfId="11" applyNumberFormat="1" applyFont="1" applyBorder="1" applyAlignment="1" applyProtection="1">
      <alignment horizontal="center" vertical="center" shrinkToFit="1"/>
      <protection hidden="1"/>
    </xf>
    <xf numFmtId="49" fontId="137" fillId="0" borderId="220" xfId="11" applyNumberFormat="1" applyFont="1" applyBorder="1" applyAlignment="1" applyProtection="1">
      <alignment horizontal="center" vertical="center" wrapText="1" shrinkToFit="1"/>
      <protection hidden="1"/>
    </xf>
    <xf numFmtId="49" fontId="137" fillId="0" borderId="218" xfId="11" applyNumberFormat="1" applyFont="1" applyBorder="1" applyAlignment="1" applyProtection="1">
      <alignment horizontal="center" vertical="center" wrapText="1" shrinkToFit="1"/>
      <protection hidden="1"/>
    </xf>
    <xf numFmtId="49" fontId="137" fillId="0" borderId="219" xfId="11" applyNumberFormat="1" applyFont="1" applyBorder="1" applyAlignment="1" applyProtection="1">
      <alignment horizontal="center" vertical="center" wrapText="1" shrinkToFit="1"/>
      <protection hidden="1"/>
    </xf>
    <xf numFmtId="49" fontId="137" fillId="0" borderId="227" xfId="11" applyNumberFormat="1" applyFont="1" applyBorder="1" applyAlignment="1" applyProtection="1">
      <alignment horizontal="center" vertical="center" wrapText="1" shrinkToFit="1"/>
      <protection hidden="1"/>
    </xf>
    <xf numFmtId="49" fontId="137" fillId="0" borderId="0" xfId="11" applyNumberFormat="1" applyFont="1" applyAlignment="1" applyProtection="1">
      <alignment horizontal="center" vertical="center" wrapText="1" shrinkToFit="1"/>
      <protection hidden="1"/>
    </xf>
    <xf numFmtId="49" fontId="137" fillId="0" borderId="225" xfId="11" applyNumberFormat="1" applyFont="1" applyBorder="1" applyAlignment="1" applyProtection="1">
      <alignment horizontal="center" vertical="center" wrapText="1" shrinkToFit="1"/>
      <protection hidden="1"/>
    </xf>
    <xf numFmtId="49" fontId="137" fillId="0" borderId="221" xfId="11" applyNumberFormat="1" applyFont="1" applyBorder="1" applyAlignment="1" applyProtection="1">
      <alignment horizontal="center" vertical="center" wrapText="1" shrinkToFit="1"/>
      <protection hidden="1"/>
    </xf>
    <xf numFmtId="49" fontId="137" fillId="0" borderId="222" xfId="11" applyNumberFormat="1" applyFont="1" applyBorder="1" applyAlignment="1" applyProtection="1">
      <alignment horizontal="center" vertical="center" wrapText="1" shrinkToFit="1"/>
      <protection hidden="1"/>
    </xf>
    <xf numFmtId="49" fontId="137" fillId="0" borderId="223" xfId="11" applyNumberFormat="1" applyFont="1" applyBorder="1" applyAlignment="1" applyProtection="1">
      <alignment horizontal="center" vertical="center" wrapText="1" shrinkToFit="1"/>
      <protection hidden="1"/>
    </xf>
    <xf numFmtId="49" fontId="134" fillId="11" borderId="52" xfId="11" applyNumberFormat="1" applyFont="1" applyFill="1" applyBorder="1" applyAlignment="1">
      <alignment horizontal="center" vertical="center" shrinkToFit="1"/>
    </xf>
    <xf numFmtId="49" fontId="134" fillId="11" borderId="58" xfId="11" applyNumberFormat="1" applyFont="1" applyFill="1" applyBorder="1" applyAlignment="1">
      <alignment horizontal="center" vertical="center" shrinkToFit="1"/>
    </xf>
    <xf numFmtId="49" fontId="134" fillId="11" borderId="53" xfId="11" applyNumberFormat="1" applyFont="1" applyFill="1" applyBorder="1" applyAlignment="1">
      <alignment horizontal="center" vertical="center" shrinkToFit="1"/>
    </xf>
    <xf numFmtId="49" fontId="134" fillId="12" borderId="52" xfId="11" applyNumberFormat="1" applyFont="1" applyFill="1" applyBorder="1" applyAlignment="1" applyProtection="1">
      <alignment horizontal="left" vertical="center" shrinkToFit="1"/>
      <protection locked="0"/>
    </xf>
    <xf numFmtId="49" fontId="134" fillId="12" borderId="218" xfId="11" applyNumberFormat="1" applyFont="1" applyFill="1" applyBorder="1" applyAlignment="1" applyProtection="1">
      <alignment horizontal="left" vertical="center" shrinkToFit="1"/>
      <protection locked="0"/>
    </xf>
    <xf numFmtId="49" fontId="134" fillId="12" borderId="219" xfId="11" applyNumberFormat="1" applyFont="1" applyFill="1" applyBorder="1" applyAlignment="1" applyProtection="1">
      <alignment horizontal="left" vertical="center" shrinkToFit="1"/>
      <protection locked="0"/>
    </xf>
    <xf numFmtId="0" fontId="134" fillId="11" borderId="52" xfId="11" applyFont="1" applyFill="1" applyBorder="1" applyAlignment="1" applyProtection="1">
      <alignment horizontal="left" vertical="center" shrinkToFit="1"/>
      <protection hidden="1"/>
    </xf>
    <xf numFmtId="0" fontId="134" fillId="11" borderId="58" xfId="11" applyFont="1" applyFill="1" applyBorder="1" applyAlignment="1" applyProtection="1">
      <alignment horizontal="left" vertical="center" shrinkToFit="1"/>
      <protection hidden="1"/>
    </xf>
    <xf numFmtId="0" fontId="134" fillId="11" borderId="53" xfId="11" applyFont="1" applyFill="1" applyBorder="1" applyAlignment="1" applyProtection="1">
      <alignment horizontal="left" vertical="center" shrinkToFit="1"/>
      <protection hidden="1"/>
    </xf>
    <xf numFmtId="49" fontId="141" fillId="0" borderId="52" xfId="11" applyNumberFormat="1" applyFont="1" applyBorder="1" applyAlignment="1" applyProtection="1">
      <alignment vertical="center" shrinkToFit="1"/>
      <protection hidden="1"/>
    </xf>
    <xf numFmtId="49" fontId="141" fillId="0" borderId="58" xfId="11" applyNumberFormat="1" applyFont="1" applyBorder="1" applyAlignment="1" applyProtection="1">
      <alignment vertical="center" shrinkToFit="1"/>
      <protection hidden="1"/>
    </xf>
    <xf numFmtId="49" fontId="141" fillId="0" borderId="53" xfId="11" applyNumberFormat="1" applyFont="1" applyBorder="1" applyAlignment="1" applyProtection="1">
      <alignment vertical="center" shrinkToFit="1"/>
      <protection hidden="1"/>
    </xf>
    <xf numFmtId="49" fontId="142" fillId="8" borderId="224" xfId="11" applyNumberFormat="1" applyFont="1" applyFill="1" applyBorder="1" applyAlignment="1" applyProtection="1">
      <alignment vertical="center" textRotation="255" wrapText="1" shrinkToFit="1"/>
      <protection hidden="1"/>
    </xf>
    <xf numFmtId="49" fontId="134" fillId="11" borderId="52" xfId="11" applyNumberFormat="1" applyFont="1" applyFill="1" applyBorder="1" applyAlignment="1" applyProtection="1">
      <alignment vertical="center" shrinkToFit="1"/>
      <protection hidden="1"/>
    </xf>
    <xf numFmtId="49" fontId="134" fillId="11" borderId="58" xfId="11" applyNumberFormat="1" applyFont="1" applyFill="1" applyBorder="1" applyAlignment="1" applyProtection="1">
      <alignment vertical="center" shrinkToFit="1"/>
      <protection hidden="1"/>
    </xf>
    <xf numFmtId="49" fontId="134" fillId="11" borderId="53" xfId="11" applyNumberFormat="1" applyFont="1" applyFill="1" applyBorder="1" applyAlignment="1" applyProtection="1">
      <alignment vertical="center" shrinkToFit="1"/>
      <protection hidden="1"/>
    </xf>
    <xf numFmtId="49" fontId="141" fillId="0" borderId="52" xfId="11" applyNumberFormat="1" applyFont="1" applyBorder="1" applyAlignment="1" applyProtection="1">
      <alignment horizontal="left" vertical="center" shrinkToFit="1"/>
      <protection hidden="1"/>
    </xf>
    <xf numFmtId="49" fontId="141" fillId="0" borderId="58" xfId="11" applyNumberFormat="1" applyFont="1" applyBorder="1" applyAlignment="1" applyProtection="1">
      <alignment horizontal="left" vertical="center" shrinkToFit="1"/>
      <protection hidden="1"/>
    </xf>
    <xf numFmtId="49" fontId="141" fillId="0" borderId="53" xfId="11" applyNumberFormat="1" applyFont="1" applyBorder="1" applyAlignment="1" applyProtection="1">
      <alignment horizontal="left" vertical="center" shrinkToFit="1"/>
      <protection hidden="1"/>
    </xf>
    <xf numFmtId="49" fontId="137" fillId="0" borderId="52" xfId="11" applyNumberFormat="1" applyFont="1" applyBorder="1" applyAlignment="1" applyProtection="1">
      <alignment horizontal="center" vertical="center" wrapText="1" shrinkToFit="1"/>
      <protection hidden="1"/>
    </xf>
    <xf numFmtId="49" fontId="137" fillId="0" borderId="58" xfId="11" applyNumberFormat="1" applyFont="1" applyBorder="1" applyAlignment="1" applyProtection="1">
      <alignment horizontal="center" vertical="center" wrapText="1" shrinkToFit="1"/>
      <protection hidden="1"/>
    </xf>
    <xf numFmtId="49" fontId="137" fillId="0" borderId="53" xfId="11" applyNumberFormat="1" applyFont="1" applyBorder="1" applyAlignment="1" applyProtection="1">
      <alignment horizontal="center" vertical="center" wrapText="1" shrinkToFit="1"/>
      <protection hidden="1"/>
    </xf>
    <xf numFmtId="0" fontId="141" fillId="0" borderId="52" xfId="11" applyFont="1" applyBorder="1" applyAlignment="1" applyProtection="1">
      <alignment vertical="top" shrinkToFit="1"/>
      <protection hidden="1"/>
    </xf>
    <xf numFmtId="0" fontId="141" fillId="0" borderId="58" xfId="11" applyFont="1" applyBorder="1" applyAlignment="1" applyProtection="1">
      <alignment vertical="top" shrinkToFit="1"/>
      <protection hidden="1"/>
    </xf>
    <xf numFmtId="0" fontId="141" fillId="0" borderId="53" xfId="11" applyFont="1" applyBorder="1" applyAlignment="1" applyProtection="1">
      <alignment vertical="top" shrinkToFit="1"/>
      <protection hidden="1"/>
    </xf>
    <xf numFmtId="49" fontId="141" fillId="10" borderId="227" xfId="11" applyNumberFormat="1" applyFont="1" applyFill="1" applyBorder="1" applyAlignment="1" applyProtection="1">
      <alignment horizontal="center" vertical="center" wrapText="1" shrinkToFit="1"/>
      <protection hidden="1"/>
    </xf>
    <xf numFmtId="49" fontId="141" fillId="10" borderId="0" xfId="11" applyNumberFormat="1" applyFont="1" applyFill="1" applyAlignment="1" applyProtection="1">
      <alignment horizontal="center" vertical="center" wrapText="1" shrinkToFit="1"/>
      <protection hidden="1"/>
    </xf>
    <xf numFmtId="49" fontId="141" fillId="10" borderId="225" xfId="11" applyNumberFormat="1" applyFont="1" applyFill="1" applyBorder="1" applyAlignment="1" applyProtection="1">
      <alignment horizontal="center" vertical="center" wrapText="1" shrinkToFit="1"/>
      <protection hidden="1"/>
    </xf>
    <xf numFmtId="0" fontId="137" fillId="10" borderId="227" xfId="11" applyFont="1" applyFill="1" applyBorder="1" applyAlignment="1" applyProtection="1">
      <alignment vertical="top" wrapText="1" shrinkToFit="1"/>
      <protection hidden="1"/>
    </xf>
    <xf numFmtId="0" fontId="137" fillId="10" borderId="0" xfId="11" applyFont="1" applyFill="1" applyAlignment="1" applyProtection="1">
      <alignment vertical="top" wrapText="1" shrinkToFit="1"/>
      <protection hidden="1"/>
    </xf>
    <xf numFmtId="0" fontId="137" fillId="10" borderId="225" xfId="11" applyFont="1" applyFill="1" applyBorder="1" applyAlignment="1" applyProtection="1">
      <alignment vertical="top" wrapText="1" shrinkToFit="1"/>
      <protection hidden="1"/>
    </xf>
    <xf numFmtId="49" fontId="134" fillId="0" borderId="52" xfId="11" applyNumberFormat="1" applyFont="1" applyBorder="1" applyAlignment="1" applyProtection="1">
      <alignment horizontal="left" vertical="center" shrinkToFit="1"/>
      <protection hidden="1"/>
    </xf>
    <xf numFmtId="49" fontId="134" fillId="0" borderId="58" xfId="11" applyNumberFormat="1" applyFont="1" applyBorder="1" applyAlignment="1" applyProtection="1">
      <alignment horizontal="left" vertical="center" shrinkToFit="1"/>
      <protection hidden="1"/>
    </xf>
    <xf numFmtId="49" fontId="134" fillId="0" borderId="53" xfId="11" applyNumberFormat="1" applyFont="1" applyBorder="1" applyAlignment="1" applyProtection="1">
      <alignment horizontal="left" vertical="center" shrinkToFit="1"/>
      <protection hidden="1"/>
    </xf>
    <xf numFmtId="49" fontId="134" fillId="0" borderId="221" xfId="11" applyNumberFormat="1" applyFont="1" applyBorder="1" applyAlignment="1" applyProtection="1">
      <alignment horizontal="center" vertical="center" shrinkToFit="1"/>
      <protection hidden="1"/>
    </xf>
    <xf numFmtId="49" fontId="134" fillId="0" borderId="222" xfId="11" applyNumberFormat="1" applyFont="1" applyBorder="1" applyAlignment="1" applyProtection="1">
      <alignment horizontal="center" vertical="center" shrinkToFit="1"/>
      <protection hidden="1"/>
    </xf>
    <xf numFmtId="49" fontId="134" fillId="0" borderId="58" xfId="11" applyNumberFormat="1" applyFont="1" applyBorder="1" applyAlignment="1" applyProtection="1">
      <alignment horizontal="center" vertical="center" shrinkToFit="1"/>
      <protection hidden="1"/>
    </xf>
    <xf numFmtId="49" fontId="134" fillId="0" borderId="53" xfId="11" applyNumberFormat="1" applyFont="1" applyBorder="1" applyAlignment="1" applyProtection="1">
      <alignment horizontal="center" vertical="center" shrinkToFit="1"/>
      <protection hidden="1"/>
    </xf>
    <xf numFmtId="49" fontId="137" fillId="20" borderId="220" xfId="11" applyNumberFormat="1" applyFont="1" applyFill="1" applyBorder="1" applyAlignment="1" applyProtection="1">
      <alignment horizontal="center" vertical="center" wrapText="1" shrinkToFit="1"/>
      <protection hidden="1"/>
    </xf>
    <xf numFmtId="49" fontId="137" fillId="20" borderId="218" xfId="11" applyNumberFormat="1" applyFont="1" applyFill="1" applyBorder="1" applyAlignment="1" applyProtection="1">
      <alignment horizontal="center" vertical="center" wrapText="1" shrinkToFit="1"/>
      <protection hidden="1"/>
    </xf>
    <xf numFmtId="49" fontId="137" fillId="20" borderId="219" xfId="11" applyNumberFormat="1" applyFont="1" applyFill="1" applyBorder="1" applyAlignment="1" applyProtection="1">
      <alignment horizontal="center" vertical="center" wrapText="1" shrinkToFit="1"/>
      <protection hidden="1"/>
    </xf>
    <xf numFmtId="49" fontId="137" fillId="20" borderId="227" xfId="11" applyNumberFormat="1" applyFont="1" applyFill="1" applyBorder="1" applyAlignment="1" applyProtection="1">
      <alignment horizontal="center" vertical="center" wrapText="1" shrinkToFit="1"/>
      <protection hidden="1"/>
    </xf>
    <xf numFmtId="49" fontId="137" fillId="20" borderId="0" xfId="11" applyNumberFormat="1" applyFont="1" applyFill="1" applyAlignment="1" applyProtection="1">
      <alignment horizontal="center" vertical="center" wrapText="1" shrinkToFit="1"/>
      <protection hidden="1"/>
    </xf>
    <xf numFmtId="49" fontId="137" fillId="20" borderId="225" xfId="11" applyNumberFormat="1" applyFont="1" applyFill="1" applyBorder="1" applyAlignment="1" applyProtection="1">
      <alignment horizontal="center" vertical="center" wrapText="1" shrinkToFit="1"/>
      <protection hidden="1"/>
    </xf>
    <xf numFmtId="49" fontId="137" fillId="20" borderId="221" xfId="11" applyNumberFormat="1" applyFont="1" applyFill="1" applyBorder="1" applyAlignment="1" applyProtection="1">
      <alignment horizontal="center" vertical="center" wrapText="1" shrinkToFit="1"/>
      <protection hidden="1"/>
    </xf>
    <xf numFmtId="49" fontId="137" fillId="20" borderId="222" xfId="11" applyNumberFormat="1" applyFont="1" applyFill="1" applyBorder="1" applyAlignment="1" applyProtection="1">
      <alignment horizontal="center" vertical="center" wrapText="1" shrinkToFit="1"/>
      <protection hidden="1"/>
    </xf>
    <xf numFmtId="49" fontId="137" fillId="20" borderId="223" xfId="11" applyNumberFormat="1" applyFont="1" applyFill="1" applyBorder="1" applyAlignment="1" applyProtection="1">
      <alignment horizontal="center" vertical="center" wrapText="1" shrinkToFit="1"/>
      <protection hidden="1"/>
    </xf>
    <xf numFmtId="49" fontId="145" fillId="0" borderId="52" xfId="11" applyNumberFormat="1" applyFont="1" applyBorder="1" applyAlignment="1" applyProtection="1">
      <alignment horizontal="left" vertical="center" shrinkToFit="1"/>
      <protection hidden="1"/>
    </xf>
    <xf numFmtId="49" fontId="145" fillId="0" borderId="58" xfId="11" applyNumberFormat="1" applyFont="1" applyBorder="1" applyAlignment="1" applyProtection="1">
      <alignment horizontal="left" vertical="center" shrinkToFit="1"/>
      <protection hidden="1"/>
    </xf>
    <xf numFmtId="49" fontId="145" fillId="0" borderId="53" xfId="11" applyNumberFormat="1" applyFont="1" applyBorder="1" applyAlignment="1" applyProtection="1">
      <alignment horizontal="left" vertical="center" shrinkToFit="1"/>
      <protection hidden="1"/>
    </xf>
    <xf numFmtId="49" fontId="134" fillId="0" borderId="220" xfId="11" applyNumberFormat="1" applyFont="1" applyBorder="1" applyAlignment="1" applyProtection="1">
      <alignment horizontal="center" vertical="center" shrinkToFit="1"/>
      <protection hidden="1"/>
    </xf>
    <xf numFmtId="49" fontId="134" fillId="0" borderId="219" xfId="11" applyNumberFormat="1" applyFont="1" applyBorder="1" applyAlignment="1" applyProtection="1">
      <alignment horizontal="center" vertical="center" shrinkToFit="1"/>
      <protection hidden="1"/>
    </xf>
    <xf numFmtId="49" fontId="134" fillId="0" borderId="223" xfId="11" applyNumberFormat="1" applyFont="1" applyBorder="1" applyAlignment="1" applyProtection="1">
      <alignment horizontal="center" vertical="center" shrinkToFit="1"/>
      <protection hidden="1"/>
    </xf>
    <xf numFmtId="49" fontId="137" fillId="0" borderId="45" xfId="11" applyNumberFormat="1" applyFont="1" applyBorder="1" applyAlignment="1" applyProtection="1">
      <alignment horizontal="center" vertical="center" shrinkToFit="1"/>
      <protection hidden="1"/>
    </xf>
    <xf numFmtId="49" fontId="134" fillId="9" borderId="45" xfId="11" applyNumberFormat="1" applyFont="1" applyFill="1" applyBorder="1" applyAlignment="1" applyProtection="1">
      <alignment vertical="center" shrinkToFit="1"/>
      <protection locked="0"/>
    </xf>
    <xf numFmtId="49" fontId="137" fillId="0" borderId="45" xfId="11" applyNumberFormat="1" applyFont="1" applyBorder="1" applyAlignment="1" applyProtection="1">
      <alignment vertical="center" shrinkToFit="1"/>
      <protection hidden="1"/>
    </xf>
    <xf numFmtId="49" fontId="134" fillId="9" borderId="220" xfId="11" applyNumberFormat="1" applyFont="1" applyFill="1" applyBorder="1" applyAlignment="1" applyProtection="1">
      <alignment horizontal="center" vertical="center" shrinkToFit="1"/>
      <protection locked="0"/>
    </xf>
    <xf numFmtId="49" fontId="134" fillId="9" borderId="218" xfId="11" applyNumberFormat="1" applyFont="1" applyFill="1" applyBorder="1" applyAlignment="1" applyProtection="1">
      <alignment horizontal="center" vertical="center" shrinkToFit="1"/>
      <protection locked="0"/>
    </xf>
    <xf numFmtId="49" fontId="134" fillId="9" borderId="219" xfId="11" applyNumberFormat="1" applyFont="1" applyFill="1" applyBorder="1" applyAlignment="1" applyProtection="1">
      <alignment horizontal="center" vertical="center" shrinkToFit="1"/>
      <protection locked="0"/>
    </xf>
    <xf numFmtId="49" fontId="134" fillId="9" borderId="224" xfId="11" applyNumberFormat="1" applyFont="1" applyFill="1" applyBorder="1" applyAlignment="1" applyProtection="1">
      <alignment horizontal="center" vertical="center" shrinkToFit="1"/>
      <protection locked="0"/>
    </xf>
    <xf numFmtId="49" fontId="137" fillId="0" borderId="227" xfId="11" applyNumberFormat="1" applyFont="1" applyBorder="1" applyAlignment="1" applyProtection="1">
      <alignment vertical="center" shrinkToFit="1"/>
      <protection hidden="1"/>
    </xf>
    <xf numFmtId="49" fontId="137" fillId="0" borderId="0" xfId="11" applyNumberFormat="1" applyFont="1" applyAlignment="1" applyProtection="1">
      <alignment vertical="center" shrinkToFit="1"/>
      <protection hidden="1"/>
    </xf>
    <xf numFmtId="49" fontId="137" fillId="0" borderId="223" xfId="11" applyNumberFormat="1" applyFont="1" applyBorder="1" applyAlignment="1" applyProtection="1">
      <alignment vertical="center" shrinkToFit="1"/>
      <protection hidden="1"/>
    </xf>
    <xf numFmtId="49" fontId="134" fillId="9" borderId="52" xfId="11" applyNumberFormat="1" applyFont="1" applyFill="1" applyBorder="1" applyAlignment="1" applyProtection="1">
      <alignment horizontal="right" vertical="center" shrinkToFit="1"/>
      <protection locked="0"/>
    </xf>
    <xf numFmtId="49" fontId="134" fillId="9" borderId="58" xfId="11" applyNumberFormat="1" applyFont="1" applyFill="1" applyBorder="1" applyAlignment="1" applyProtection="1">
      <alignment horizontal="right" vertical="center" shrinkToFit="1"/>
      <protection locked="0"/>
    </xf>
    <xf numFmtId="49" fontId="137" fillId="0" borderId="58" xfId="11" applyNumberFormat="1" applyFont="1" applyBorder="1" applyAlignment="1" applyProtection="1">
      <alignment horizontal="right" vertical="center" shrinkToFit="1"/>
      <protection hidden="1"/>
    </xf>
    <xf numFmtId="49" fontId="137" fillId="0" borderId="53" xfId="11" applyNumberFormat="1" applyFont="1" applyBorder="1" applyAlignment="1" applyProtection="1">
      <alignment horizontal="right" vertical="center" shrinkToFit="1"/>
      <protection hidden="1"/>
    </xf>
    <xf numFmtId="49" fontId="134" fillId="9" borderId="53" xfId="11" applyNumberFormat="1" applyFont="1" applyFill="1" applyBorder="1" applyAlignment="1" applyProtection="1">
      <alignment horizontal="right" vertical="center" shrinkToFit="1"/>
      <protection locked="0"/>
    </xf>
    <xf numFmtId="49" fontId="134" fillId="12" borderId="52" xfId="11" applyNumberFormat="1" applyFont="1" applyFill="1" applyBorder="1" applyAlignment="1" applyProtection="1">
      <alignment vertical="center" shrinkToFit="1"/>
      <protection locked="0"/>
    </xf>
    <xf numFmtId="49" fontId="134" fillId="12" borderId="58" xfId="11" applyNumberFormat="1" applyFont="1" applyFill="1" applyBorder="1" applyAlignment="1" applyProtection="1">
      <alignment vertical="center" shrinkToFit="1"/>
      <protection locked="0"/>
    </xf>
    <xf numFmtId="49" fontId="134" fillId="12" borderId="53" xfId="11" applyNumberFormat="1" applyFont="1" applyFill="1" applyBorder="1" applyAlignment="1" applyProtection="1">
      <alignment vertical="center" shrinkToFit="1"/>
      <protection locked="0"/>
    </xf>
    <xf numFmtId="49" fontId="134" fillId="12" borderId="52" xfId="11" applyNumberFormat="1" applyFont="1" applyFill="1" applyBorder="1" applyAlignment="1" applyProtection="1">
      <alignment horizontal="center" vertical="center" shrinkToFit="1"/>
      <protection locked="0"/>
    </xf>
    <xf numFmtId="49" fontId="134" fillId="12" borderId="58" xfId="11" applyNumberFormat="1" applyFont="1" applyFill="1" applyBorder="1" applyAlignment="1" applyProtection="1">
      <alignment horizontal="center" vertical="center" shrinkToFit="1"/>
      <protection locked="0"/>
    </xf>
    <xf numFmtId="49" fontId="137" fillId="0" borderId="58" xfId="11" applyNumberFormat="1" applyFont="1" applyBorder="1" applyAlignment="1" applyProtection="1">
      <alignment horizontal="left" vertical="center" shrinkToFit="1"/>
      <protection hidden="1"/>
    </xf>
    <xf numFmtId="49" fontId="137" fillId="0" borderId="53" xfId="11" applyNumberFormat="1" applyFont="1" applyBorder="1" applyAlignment="1" applyProtection="1">
      <alignment horizontal="left" vertical="center" shrinkToFit="1"/>
      <protection hidden="1"/>
    </xf>
    <xf numFmtId="49" fontId="146" fillId="0" borderId="221" xfId="11" applyNumberFormat="1" applyFont="1" applyBorder="1" applyAlignment="1" applyProtection="1">
      <alignment horizontal="left" vertical="center" shrinkToFit="1"/>
      <protection hidden="1"/>
    </xf>
    <xf numFmtId="49" fontId="146" fillId="0" borderId="222" xfId="11" applyNumberFormat="1" applyFont="1" applyBorder="1" applyAlignment="1" applyProtection="1">
      <alignment horizontal="left" vertical="center" shrinkToFit="1"/>
      <protection hidden="1"/>
    </xf>
    <xf numFmtId="49" fontId="146" fillId="0" borderId="58" xfId="11" applyNumberFormat="1" applyFont="1" applyBorder="1" applyAlignment="1" applyProtection="1">
      <alignment horizontal="left" vertical="center" shrinkToFit="1"/>
      <protection hidden="1"/>
    </xf>
    <xf numFmtId="49" fontId="146" fillId="0" borderId="53" xfId="11" applyNumberFormat="1" applyFont="1" applyBorder="1" applyAlignment="1" applyProtection="1">
      <alignment horizontal="left" vertical="center" shrinkToFit="1"/>
      <protection hidden="1"/>
    </xf>
    <xf numFmtId="49" fontId="134" fillId="0" borderId="227" xfId="11" applyNumberFormat="1" applyFont="1" applyBorder="1" applyAlignment="1" applyProtection="1">
      <alignment horizontal="center" vertical="center" shrinkToFit="1"/>
      <protection hidden="1"/>
    </xf>
    <xf numFmtId="49" fontId="134" fillId="0" borderId="225" xfId="11" applyNumberFormat="1" applyFont="1" applyBorder="1" applyAlignment="1" applyProtection="1">
      <alignment horizontal="center" vertical="center" shrinkToFit="1"/>
      <protection hidden="1"/>
    </xf>
    <xf numFmtId="49" fontId="141" fillId="0" borderId="45" xfId="11" applyNumberFormat="1" applyFont="1" applyBorder="1" applyAlignment="1" applyProtection="1">
      <alignment vertical="center" shrinkToFit="1"/>
      <protection hidden="1"/>
    </xf>
    <xf numFmtId="49" fontId="141" fillId="0" borderId="52" xfId="11" applyNumberFormat="1" applyFont="1" applyBorder="1" applyAlignment="1" applyProtection="1">
      <alignment horizontal="right" vertical="center" shrinkToFit="1"/>
      <protection hidden="1"/>
    </xf>
    <xf numFmtId="49" fontId="141" fillId="0" borderId="58" xfId="11" applyNumberFormat="1" applyFont="1" applyBorder="1" applyAlignment="1" applyProtection="1">
      <alignment horizontal="right" vertical="center" shrinkToFit="1"/>
      <protection hidden="1"/>
    </xf>
    <xf numFmtId="49" fontId="141" fillId="0" borderId="53" xfId="11" applyNumberFormat="1" applyFont="1" applyBorder="1" applyAlignment="1" applyProtection="1">
      <alignment horizontal="right" vertical="center" shrinkToFit="1"/>
      <protection hidden="1"/>
    </xf>
    <xf numFmtId="49" fontId="134" fillId="12" borderId="221" xfId="11" applyNumberFormat="1" applyFont="1" applyFill="1" applyBorder="1" applyAlignment="1" applyProtection="1">
      <alignment vertical="center" shrinkToFit="1"/>
      <protection locked="0"/>
    </xf>
    <xf numFmtId="49" fontId="134" fillId="12" borderId="222" xfId="11" applyNumberFormat="1" applyFont="1" applyFill="1" applyBorder="1" applyAlignment="1" applyProtection="1">
      <alignment vertical="center" shrinkToFit="1"/>
      <protection locked="0"/>
    </xf>
    <xf numFmtId="49" fontId="134" fillId="12" borderId="223" xfId="11" applyNumberFormat="1" applyFont="1" applyFill="1" applyBorder="1" applyAlignment="1" applyProtection="1">
      <alignment vertical="center" shrinkToFit="1"/>
      <protection locked="0"/>
    </xf>
    <xf numFmtId="49" fontId="134" fillId="12" borderId="220" xfId="11" applyNumberFormat="1" applyFont="1" applyFill="1" applyBorder="1" applyAlignment="1" applyProtection="1">
      <alignment horizontal="center" vertical="center" shrinkToFit="1"/>
      <protection locked="0"/>
    </xf>
    <xf numFmtId="49" fontId="134" fillId="12" borderId="218" xfId="11" applyNumberFormat="1" applyFont="1" applyFill="1" applyBorder="1" applyAlignment="1" applyProtection="1">
      <alignment horizontal="center" vertical="center" shrinkToFit="1"/>
      <protection locked="0"/>
    </xf>
    <xf numFmtId="49" fontId="134" fillId="12" borderId="219" xfId="11" applyNumberFormat="1" applyFont="1" applyFill="1" applyBorder="1" applyAlignment="1" applyProtection="1">
      <alignment horizontal="center" vertical="center" shrinkToFit="1"/>
      <protection locked="0"/>
    </xf>
    <xf numFmtId="49" fontId="134" fillId="12" borderId="221" xfId="11" applyNumberFormat="1" applyFont="1" applyFill="1" applyBorder="1" applyAlignment="1" applyProtection="1">
      <alignment horizontal="center" vertical="center" shrinkToFit="1"/>
      <protection locked="0"/>
    </xf>
    <xf numFmtId="49" fontId="134" fillId="12" borderId="222" xfId="11" applyNumberFormat="1" applyFont="1" applyFill="1" applyBorder="1" applyAlignment="1" applyProtection="1">
      <alignment horizontal="center" vertical="center" shrinkToFit="1"/>
      <protection locked="0"/>
    </xf>
    <xf numFmtId="49" fontId="134" fillId="12" borderId="223" xfId="11" applyNumberFormat="1" applyFont="1" applyFill="1" applyBorder="1" applyAlignment="1" applyProtection="1">
      <alignment horizontal="center" vertical="center" shrinkToFit="1"/>
      <protection locked="0"/>
    </xf>
    <xf numFmtId="49" fontId="134" fillId="9" borderId="221" xfId="11" applyNumberFormat="1" applyFont="1" applyFill="1" applyBorder="1" applyAlignment="1" applyProtection="1">
      <alignment horizontal="center" vertical="center" shrinkToFit="1"/>
      <protection locked="0"/>
    </xf>
    <xf numFmtId="49" fontId="134" fillId="9" borderId="223" xfId="11" applyNumberFormat="1" applyFont="1" applyFill="1" applyBorder="1" applyAlignment="1" applyProtection="1">
      <alignment horizontal="center" vertical="center" shrinkToFit="1"/>
      <protection locked="0"/>
    </xf>
    <xf numFmtId="49" fontId="137" fillId="0" borderId="224" xfId="11" applyNumberFormat="1" applyFont="1" applyBorder="1" applyAlignment="1" applyProtection="1">
      <alignment vertical="center" shrinkToFit="1"/>
      <protection hidden="1"/>
    </xf>
    <xf numFmtId="49" fontId="137" fillId="0" borderId="226" xfId="11" applyNumberFormat="1" applyFont="1" applyBorder="1" applyAlignment="1" applyProtection="1">
      <alignment vertical="center" shrinkToFit="1"/>
      <protection hidden="1"/>
    </xf>
    <xf numFmtId="49" fontId="159" fillId="0" borderId="58" xfId="1" applyNumberFormat="1" applyFont="1" applyBorder="1" applyAlignment="1" applyProtection="1">
      <alignment horizontal="center" vertical="center" shrinkToFit="1"/>
      <protection hidden="1"/>
    </xf>
    <xf numFmtId="49" fontId="141" fillId="3" borderId="52" xfId="11" applyNumberFormat="1" applyFont="1" applyFill="1" applyBorder="1" applyAlignment="1" applyProtection="1">
      <alignment vertical="center" shrinkToFit="1"/>
      <protection hidden="1"/>
    </xf>
    <xf numFmtId="49" fontId="137" fillId="0" borderId="220" xfId="11" applyNumberFormat="1" applyFont="1" applyBorder="1" applyAlignment="1" applyProtection="1">
      <alignment vertical="center" shrinkToFit="1"/>
      <protection hidden="1"/>
    </xf>
    <xf numFmtId="49" fontId="137" fillId="0" borderId="221" xfId="11" applyNumberFormat="1" applyFont="1" applyBorder="1" applyAlignment="1" applyProtection="1">
      <alignment vertical="center" shrinkToFit="1"/>
      <protection hidden="1"/>
    </xf>
    <xf numFmtId="49" fontId="137" fillId="0" borderId="219" xfId="11" applyNumberFormat="1" applyFont="1" applyBorder="1" applyAlignment="1" applyProtection="1">
      <alignment vertical="center" shrinkToFit="1"/>
      <protection hidden="1"/>
    </xf>
    <xf numFmtId="49" fontId="134" fillId="12" borderId="58" xfId="11" applyNumberFormat="1" applyFont="1" applyFill="1" applyBorder="1" applyAlignment="1" applyProtection="1">
      <alignment horizontal="left" vertical="center" shrinkToFit="1"/>
      <protection locked="0"/>
    </xf>
    <xf numFmtId="49" fontId="134" fillId="12" borderId="53" xfId="11" applyNumberFormat="1" applyFont="1" applyFill="1" applyBorder="1" applyAlignment="1" applyProtection="1">
      <alignment horizontal="left" vertical="center" shrinkToFit="1"/>
      <protection locked="0"/>
    </xf>
    <xf numFmtId="49" fontId="141" fillId="0" borderId="220" xfId="11" applyNumberFormat="1" applyFont="1" applyBorder="1" applyAlignment="1" applyProtection="1">
      <alignment vertical="center" wrapText="1" shrinkToFit="1"/>
      <protection hidden="1"/>
    </xf>
    <xf numFmtId="49" fontId="141" fillId="0" borderId="218" xfId="11" applyNumberFormat="1" applyFont="1" applyBorder="1" applyAlignment="1" applyProtection="1">
      <alignment vertical="center" wrapText="1" shrinkToFit="1"/>
      <protection hidden="1"/>
    </xf>
    <xf numFmtId="49" fontId="141" fillId="0" borderId="219" xfId="11" applyNumberFormat="1" applyFont="1" applyBorder="1" applyAlignment="1" applyProtection="1">
      <alignment vertical="center" wrapText="1" shrinkToFit="1"/>
      <protection hidden="1"/>
    </xf>
    <xf numFmtId="49" fontId="141" fillId="0" borderId="221" xfId="11" applyNumberFormat="1" applyFont="1" applyBorder="1" applyAlignment="1" applyProtection="1">
      <alignment vertical="center" wrapText="1" shrinkToFit="1"/>
      <protection hidden="1"/>
    </xf>
    <xf numFmtId="49" fontId="141" fillId="0" borderId="222" xfId="11" applyNumberFormat="1" applyFont="1" applyBorder="1" applyAlignment="1" applyProtection="1">
      <alignment vertical="center" wrapText="1" shrinkToFit="1"/>
      <protection hidden="1"/>
    </xf>
    <xf numFmtId="49" fontId="141" fillId="0" borderId="223" xfId="11" applyNumberFormat="1" applyFont="1" applyBorder="1" applyAlignment="1" applyProtection="1">
      <alignment vertical="center" wrapText="1" shrinkToFit="1"/>
      <protection hidden="1"/>
    </xf>
    <xf numFmtId="49" fontId="137" fillId="0" borderId="52" xfId="11" applyNumberFormat="1" applyFont="1" applyBorder="1" applyAlignment="1" applyProtection="1">
      <alignment horizontal="right" vertical="center" shrinkToFit="1"/>
      <protection hidden="1"/>
    </xf>
    <xf numFmtId="49" fontId="139" fillId="3" borderId="52" xfId="11" applyNumberFormat="1" applyFont="1" applyFill="1" applyBorder="1" applyAlignment="1" applyProtection="1">
      <alignment horizontal="center" vertical="center" shrinkToFit="1"/>
      <protection hidden="1"/>
    </xf>
    <xf numFmtId="49" fontId="139" fillId="3" borderId="58" xfId="11" applyNumberFormat="1" applyFont="1" applyFill="1" applyBorder="1" applyAlignment="1" applyProtection="1">
      <alignment horizontal="center" vertical="center" shrinkToFit="1"/>
      <protection hidden="1"/>
    </xf>
    <xf numFmtId="49" fontId="139" fillId="3" borderId="53" xfId="11" applyNumberFormat="1" applyFont="1" applyFill="1" applyBorder="1" applyAlignment="1" applyProtection="1">
      <alignment horizontal="center" vertical="center" shrinkToFit="1"/>
      <protection hidden="1"/>
    </xf>
    <xf numFmtId="49" fontId="139" fillId="0" borderId="52" xfId="11" applyNumberFormat="1" applyFont="1" applyBorder="1" applyAlignment="1" applyProtection="1">
      <alignment horizontal="left" vertical="center" shrinkToFit="1"/>
      <protection hidden="1"/>
    </xf>
    <xf numFmtId="49" fontId="139" fillId="0" borderId="58" xfId="11" applyNumberFormat="1" applyFont="1" applyBorder="1" applyAlignment="1" applyProtection="1">
      <alignment horizontal="left" vertical="center" shrinkToFit="1"/>
      <protection hidden="1"/>
    </xf>
    <xf numFmtId="49" fontId="139" fillId="0" borderId="53" xfId="11" applyNumberFormat="1" applyFont="1" applyBorder="1" applyAlignment="1" applyProtection="1">
      <alignment horizontal="left" vertical="center" shrinkToFit="1"/>
      <protection hidden="1"/>
    </xf>
    <xf numFmtId="49" fontId="143" fillId="0" borderId="218" xfId="11" applyNumberFormat="1" applyFont="1" applyBorder="1" applyAlignment="1" applyProtection="1">
      <alignment horizontal="right" vertical="center" shrinkToFit="1"/>
      <protection hidden="1"/>
    </xf>
    <xf numFmtId="49" fontId="143" fillId="0" borderId="219" xfId="11" applyNumberFormat="1" applyFont="1" applyBorder="1" applyAlignment="1" applyProtection="1">
      <alignment horizontal="right" vertical="center" shrinkToFit="1"/>
      <protection hidden="1"/>
    </xf>
    <xf numFmtId="49" fontId="137" fillId="10" borderId="221" xfId="11" applyNumberFormat="1" applyFont="1" applyFill="1" applyBorder="1" applyAlignment="1" applyProtection="1">
      <alignment vertical="center" shrinkToFit="1"/>
      <protection hidden="1"/>
    </xf>
    <xf numFmtId="49" fontId="137" fillId="10" borderId="222" xfId="11" applyNumberFormat="1" applyFont="1" applyFill="1" applyBorder="1" applyAlignment="1" applyProtection="1">
      <alignment vertical="center" shrinkToFit="1"/>
      <protection hidden="1"/>
    </xf>
    <xf numFmtId="49" fontId="137" fillId="10" borderId="223" xfId="11" applyNumberFormat="1" applyFont="1" applyFill="1" applyBorder="1" applyAlignment="1" applyProtection="1">
      <alignment vertical="center" shrinkToFit="1"/>
      <protection hidden="1"/>
    </xf>
    <xf numFmtId="180" fontId="134" fillId="11" borderId="52" xfId="11" applyNumberFormat="1" applyFont="1" applyFill="1" applyBorder="1" applyAlignment="1" applyProtection="1">
      <alignment horizontal="left" vertical="center" shrinkToFit="1"/>
      <protection hidden="1"/>
    </xf>
    <xf numFmtId="180" fontId="134" fillId="11" borderId="58" xfId="11" applyNumberFormat="1" applyFont="1" applyFill="1" applyBorder="1" applyAlignment="1" applyProtection="1">
      <alignment horizontal="left" vertical="center" shrinkToFit="1"/>
      <protection hidden="1"/>
    </xf>
    <xf numFmtId="180" fontId="134" fillId="11" borderId="53" xfId="11" applyNumberFormat="1" applyFont="1" applyFill="1" applyBorder="1" applyAlignment="1" applyProtection="1">
      <alignment horizontal="left" vertical="center" shrinkToFit="1"/>
      <protection hidden="1"/>
    </xf>
    <xf numFmtId="49" fontId="137" fillId="0" borderId="220" xfId="11" applyNumberFormat="1" applyFont="1" applyBorder="1" applyAlignment="1" applyProtection="1">
      <alignment horizontal="center" shrinkToFit="1"/>
      <protection hidden="1"/>
    </xf>
    <xf numFmtId="49" fontId="137" fillId="0" borderId="218" xfId="11" applyNumberFormat="1" applyFont="1" applyBorder="1" applyAlignment="1" applyProtection="1">
      <alignment horizontal="center" shrinkToFit="1"/>
      <protection hidden="1"/>
    </xf>
    <xf numFmtId="49" fontId="137" fillId="0" borderId="219" xfId="11" applyNumberFormat="1" applyFont="1" applyBorder="1" applyAlignment="1" applyProtection="1">
      <alignment horizontal="center" shrinkToFit="1"/>
      <protection hidden="1"/>
    </xf>
    <xf numFmtId="49" fontId="137" fillId="0" borderId="221" xfId="11" applyNumberFormat="1" applyFont="1" applyBorder="1" applyAlignment="1" applyProtection="1">
      <alignment horizontal="center" shrinkToFit="1"/>
      <protection hidden="1"/>
    </xf>
    <xf numFmtId="49" fontId="137" fillId="0" borderId="222" xfId="11" applyNumberFormat="1" applyFont="1" applyBorder="1" applyAlignment="1" applyProtection="1">
      <alignment horizontal="center" shrinkToFit="1"/>
      <protection hidden="1"/>
    </xf>
    <xf numFmtId="49" fontId="137" fillId="0" borderId="223" xfId="11" applyNumberFormat="1" applyFont="1" applyBorder="1" applyAlignment="1" applyProtection="1">
      <alignment horizontal="center" shrinkToFit="1"/>
      <protection hidden="1"/>
    </xf>
    <xf numFmtId="49" fontId="144" fillId="12" borderId="63" xfId="11" applyNumberFormat="1" applyFont="1" applyFill="1" applyBorder="1" applyAlignment="1" applyProtection="1">
      <alignment horizontal="center" vertical="center" shrinkToFit="1"/>
      <protection locked="0"/>
    </xf>
    <xf numFmtId="49" fontId="144" fillId="12" borderId="64" xfId="11" applyNumberFormat="1" applyFont="1" applyFill="1" applyBorder="1" applyAlignment="1" applyProtection="1">
      <alignment horizontal="center" vertical="center" shrinkToFit="1"/>
      <protection locked="0"/>
    </xf>
    <xf numFmtId="49" fontId="134" fillId="9" borderId="63" xfId="11" applyNumberFormat="1" applyFont="1" applyFill="1" applyBorder="1" applyAlignment="1" applyProtection="1">
      <alignment horizontal="center" vertical="center" shrinkToFit="1"/>
      <protection locked="0"/>
    </xf>
    <xf numFmtId="49" fontId="134" fillId="9" borderId="65" xfId="11" applyNumberFormat="1" applyFont="1" applyFill="1" applyBorder="1" applyAlignment="1" applyProtection="1">
      <alignment horizontal="center" vertical="center" shrinkToFit="1"/>
      <protection locked="0"/>
    </xf>
    <xf numFmtId="49" fontId="144" fillId="9" borderId="220" xfId="11" applyNumberFormat="1" applyFont="1" applyFill="1" applyBorder="1" applyAlignment="1" applyProtection="1">
      <alignment vertical="center" wrapText="1" shrinkToFit="1"/>
      <protection locked="0"/>
    </xf>
    <xf numFmtId="49" fontId="144" fillId="9" borderId="218" xfId="11" applyNumberFormat="1" applyFont="1" applyFill="1" applyBorder="1" applyAlignment="1" applyProtection="1">
      <alignment vertical="center" wrapText="1" shrinkToFit="1"/>
      <protection locked="0"/>
    </xf>
    <xf numFmtId="49" fontId="144" fillId="9" borderId="219" xfId="11" applyNumberFormat="1" applyFont="1" applyFill="1" applyBorder="1" applyAlignment="1" applyProtection="1">
      <alignment vertical="center" wrapText="1" shrinkToFit="1"/>
      <protection locked="0"/>
    </xf>
    <xf numFmtId="49" fontId="144" fillId="9" borderId="221" xfId="11" applyNumberFormat="1" applyFont="1" applyFill="1" applyBorder="1" applyAlignment="1" applyProtection="1">
      <alignment vertical="center" wrapText="1" shrinkToFit="1"/>
      <protection locked="0"/>
    </xf>
    <xf numFmtId="49" fontId="144" fillId="9" borderId="222" xfId="11" applyNumberFormat="1" applyFont="1" applyFill="1" applyBorder="1" applyAlignment="1" applyProtection="1">
      <alignment vertical="center" wrapText="1" shrinkToFit="1"/>
      <protection locked="0"/>
    </xf>
    <xf numFmtId="49" fontId="144" fillId="9" borderId="223" xfId="11" applyNumberFormat="1" applyFont="1" applyFill="1" applyBorder="1" applyAlignment="1" applyProtection="1">
      <alignment vertical="center" wrapText="1" shrinkToFit="1"/>
      <protection locked="0"/>
    </xf>
    <xf numFmtId="49" fontId="144" fillId="12" borderId="228" xfId="11" applyNumberFormat="1" applyFont="1" applyFill="1" applyBorder="1" applyAlignment="1" applyProtection="1">
      <alignment horizontal="center" vertical="center" shrinkToFit="1"/>
      <protection locked="0"/>
    </xf>
    <xf numFmtId="49" fontId="144" fillId="12" borderId="108" xfId="11" applyNumberFormat="1" applyFont="1" applyFill="1" applyBorder="1" applyAlignment="1" applyProtection="1">
      <alignment horizontal="center" vertical="center" shrinkToFit="1"/>
      <protection locked="0"/>
    </xf>
    <xf numFmtId="49" fontId="134" fillId="9" borderId="228" xfId="11" applyNumberFormat="1" applyFont="1" applyFill="1" applyBorder="1" applyAlignment="1" applyProtection="1">
      <alignment horizontal="center" vertical="center" shrinkToFit="1"/>
      <protection locked="0"/>
    </xf>
    <xf numFmtId="49" fontId="134" fillId="9" borderId="109" xfId="11" applyNumberFormat="1" applyFont="1" applyFill="1" applyBorder="1" applyAlignment="1" applyProtection="1">
      <alignment horizontal="center" vertical="center" shrinkToFit="1"/>
      <protection locked="0"/>
    </xf>
    <xf numFmtId="49" fontId="144" fillId="20" borderId="220" xfId="11" applyNumberFormat="1" applyFont="1" applyFill="1" applyBorder="1" applyAlignment="1" applyProtection="1">
      <alignment horizontal="center" vertical="center" wrapText="1" shrinkToFit="1"/>
      <protection hidden="1"/>
    </xf>
    <xf numFmtId="49" fontId="144" fillId="20" borderId="218" xfId="11" applyNumberFormat="1" applyFont="1" applyFill="1" applyBorder="1" applyAlignment="1" applyProtection="1">
      <alignment horizontal="center" vertical="center" wrapText="1" shrinkToFit="1"/>
      <protection hidden="1"/>
    </xf>
    <xf numFmtId="49" fontId="144" fillId="20" borderId="219" xfId="11" applyNumberFormat="1" applyFont="1" applyFill="1" applyBorder="1" applyAlignment="1" applyProtection="1">
      <alignment horizontal="center" vertical="center" wrapText="1" shrinkToFit="1"/>
      <protection hidden="1"/>
    </xf>
    <xf numFmtId="49" fontId="144" fillId="20" borderId="227" xfId="11" applyNumberFormat="1" applyFont="1" applyFill="1" applyBorder="1" applyAlignment="1" applyProtection="1">
      <alignment horizontal="center" vertical="center" wrapText="1" shrinkToFit="1"/>
      <protection hidden="1"/>
    </xf>
    <xf numFmtId="49" fontId="144" fillId="20" borderId="0" xfId="11" applyNumberFormat="1" applyFont="1" applyFill="1" applyAlignment="1" applyProtection="1">
      <alignment horizontal="center" vertical="center" wrapText="1" shrinkToFit="1"/>
      <protection hidden="1"/>
    </xf>
    <xf numFmtId="49" fontId="144" fillId="20" borderId="225" xfId="11" applyNumberFormat="1" applyFont="1" applyFill="1" applyBorder="1" applyAlignment="1" applyProtection="1">
      <alignment horizontal="center" vertical="center" wrapText="1" shrinkToFit="1"/>
      <protection hidden="1"/>
    </xf>
    <xf numFmtId="49" fontId="144" fillId="20" borderId="221" xfId="11" applyNumberFormat="1" applyFont="1" applyFill="1" applyBorder="1" applyAlignment="1" applyProtection="1">
      <alignment horizontal="center" vertical="center" wrapText="1" shrinkToFit="1"/>
      <protection hidden="1"/>
    </xf>
    <xf numFmtId="49" fontId="144" fillId="20" borderId="222" xfId="11" applyNumberFormat="1" applyFont="1" applyFill="1" applyBorder="1" applyAlignment="1" applyProtection="1">
      <alignment horizontal="center" vertical="center" wrapText="1" shrinkToFit="1"/>
      <protection hidden="1"/>
    </xf>
    <xf numFmtId="49" fontId="144" fillId="20" borderId="223" xfId="11" applyNumberFormat="1" applyFont="1" applyFill="1" applyBorder="1" applyAlignment="1" applyProtection="1">
      <alignment horizontal="center" vertical="center" wrapText="1" shrinkToFit="1"/>
      <protection hidden="1"/>
    </xf>
    <xf numFmtId="49" fontId="141" fillId="0" borderId="220" xfId="11" applyNumberFormat="1" applyFont="1" applyBorder="1" applyAlignment="1" applyProtection="1">
      <alignment horizontal="center" shrinkToFit="1"/>
      <protection hidden="1"/>
    </xf>
    <xf numFmtId="49" fontId="141" fillId="0" borderId="218" xfId="11" applyNumberFormat="1" applyFont="1" applyBorder="1" applyAlignment="1" applyProtection="1">
      <alignment horizontal="center" shrinkToFit="1"/>
      <protection hidden="1"/>
    </xf>
    <xf numFmtId="49" fontId="141" fillId="0" borderId="219" xfId="11" applyNumberFormat="1" applyFont="1" applyBorder="1" applyAlignment="1" applyProtection="1">
      <alignment horizontal="center" shrinkToFit="1"/>
      <protection hidden="1"/>
    </xf>
    <xf numFmtId="49" fontId="141" fillId="0" borderId="221" xfId="11" applyNumberFormat="1" applyFont="1" applyBorder="1" applyAlignment="1" applyProtection="1">
      <alignment horizontal="center" shrinkToFit="1"/>
      <protection hidden="1"/>
    </xf>
    <xf numFmtId="49" fontId="141" fillId="0" borderId="222" xfId="11" applyNumberFormat="1" applyFont="1" applyBorder="1" applyAlignment="1" applyProtection="1">
      <alignment horizontal="center" shrinkToFit="1"/>
      <protection hidden="1"/>
    </xf>
    <xf numFmtId="49" fontId="141" fillId="0" borderId="223" xfId="11" applyNumberFormat="1" applyFont="1" applyBorder="1" applyAlignment="1" applyProtection="1">
      <alignment horizontal="center" shrinkToFit="1"/>
      <protection hidden="1"/>
    </xf>
    <xf numFmtId="49" fontId="141" fillId="0" borderId="221" xfId="11" applyNumberFormat="1" applyFont="1" applyBorder="1" applyAlignment="1" applyProtection="1">
      <alignment horizontal="center" vertical="center" shrinkToFit="1"/>
      <protection hidden="1"/>
    </xf>
    <xf numFmtId="49" fontId="141" fillId="0" borderId="222" xfId="11" applyNumberFormat="1" applyFont="1" applyBorder="1" applyAlignment="1" applyProtection="1">
      <alignment horizontal="center" vertical="center" shrinkToFit="1"/>
      <protection hidden="1"/>
    </xf>
    <xf numFmtId="49" fontId="141" fillId="0" borderId="223" xfId="11" applyNumberFormat="1" applyFont="1" applyBorder="1" applyAlignment="1" applyProtection="1">
      <alignment horizontal="center" vertical="center" shrinkToFit="1"/>
      <protection hidden="1"/>
    </xf>
    <xf numFmtId="0" fontId="134" fillId="0" borderId="58" xfId="11" applyFont="1" applyBorder="1" applyAlignment="1">
      <alignment horizontal="center" vertical="center"/>
    </xf>
    <xf numFmtId="0" fontId="134" fillId="0" borderId="53" xfId="11" applyFont="1" applyBorder="1" applyAlignment="1">
      <alignment horizontal="center" vertical="center"/>
    </xf>
    <xf numFmtId="49" fontId="134" fillId="9" borderId="220" xfId="11" applyNumberFormat="1" applyFont="1" applyFill="1" applyBorder="1" applyAlignment="1" applyProtection="1">
      <alignment horizontal="right" vertical="center" shrinkToFit="1"/>
      <protection locked="0"/>
    </xf>
    <xf numFmtId="49" fontId="134" fillId="9" borderId="219" xfId="11" applyNumberFormat="1" applyFont="1" applyFill="1" applyBorder="1" applyAlignment="1" applyProtection="1">
      <alignment horizontal="right" vertical="center" shrinkToFit="1"/>
      <protection locked="0"/>
    </xf>
    <xf numFmtId="49" fontId="134" fillId="9" borderId="221" xfId="11" applyNumberFormat="1" applyFont="1" applyFill="1" applyBorder="1" applyAlignment="1" applyProtection="1">
      <alignment horizontal="right" vertical="center" shrinkToFit="1"/>
      <protection locked="0"/>
    </xf>
    <xf numFmtId="49" fontId="134" fillId="9" borderId="223" xfId="11" applyNumberFormat="1" applyFont="1" applyFill="1" applyBorder="1" applyAlignment="1" applyProtection="1">
      <alignment horizontal="right" vertical="center" shrinkToFit="1"/>
      <protection locked="0"/>
    </xf>
    <xf numFmtId="49" fontId="137" fillId="0" borderId="218" xfId="11" applyNumberFormat="1" applyFont="1" applyBorder="1" applyAlignment="1" applyProtection="1">
      <alignment horizontal="left" vertical="center" shrinkToFit="1"/>
      <protection hidden="1"/>
    </xf>
    <xf numFmtId="49" fontId="137" fillId="0" borderId="219" xfId="11" applyNumberFormat="1" applyFont="1" applyBorder="1" applyAlignment="1" applyProtection="1">
      <alignment horizontal="left" vertical="center" shrinkToFit="1"/>
      <protection hidden="1"/>
    </xf>
    <xf numFmtId="49" fontId="137" fillId="0" borderId="222" xfId="11" applyNumberFormat="1" applyFont="1" applyBorder="1" applyAlignment="1" applyProtection="1">
      <alignment horizontal="left" vertical="center" shrinkToFit="1"/>
      <protection hidden="1"/>
    </xf>
    <xf numFmtId="49" fontId="137" fillId="0" borderId="223" xfId="11" applyNumberFormat="1" applyFont="1" applyBorder="1" applyAlignment="1" applyProtection="1">
      <alignment horizontal="left" vertical="center" shrinkToFit="1"/>
      <protection hidden="1"/>
    </xf>
    <xf numFmtId="49" fontId="135" fillId="8" borderId="218" xfId="11" applyNumberFormat="1" applyFont="1" applyFill="1" applyBorder="1" applyAlignment="1" applyProtection="1">
      <alignment horizontal="center" vertical="center" wrapText="1" shrinkToFit="1"/>
      <protection hidden="1"/>
    </xf>
    <xf numFmtId="49" fontId="135" fillId="8" borderId="219" xfId="11" applyNumberFormat="1" applyFont="1" applyFill="1" applyBorder="1" applyAlignment="1" applyProtection="1">
      <alignment horizontal="center" vertical="center" wrapText="1" shrinkToFit="1"/>
      <protection hidden="1"/>
    </xf>
    <xf numFmtId="49" fontId="135" fillId="8" borderId="0" xfId="11" applyNumberFormat="1" applyFont="1" applyFill="1" applyAlignment="1" applyProtection="1">
      <alignment horizontal="center" vertical="center" wrapText="1" shrinkToFit="1"/>
      <protection hidden="1"/>
    </xf>
    <xf numFmtId="49" fontId="135" fillId="8" borderId="225" xfId="11" applyNumberFormat="1" applyFont="1" applyFill="1" applyBorder="1" applyAlignment="1" applyProtection="1">
      <alignment horizontal="center" vertical="center" wrapText="1" shrinkToFit="1"/>
      <protection hidden="1"/>
    </xf>
    <xf numFmtId="49" fontId="151" fillId="8" borderId="220" xfId="11" applyNumberFormat="1" applyFont="1" applyFill="1" applyBorder="1" applyAlignment="1" applyProtection="1">
      <alignment horizontal="center" vertical="center" wrapText="1" shrinkToFit="1"/>
      <protection hidden="1"/>
    </xf>
    <xf numFmtId="49" fontId="151" fillId="8" borderId="221" xfId="11" applyNumberFormat="1" applyFont="1" applyFill="1" applyBorder="1" applyAlignment="1" applyProtection="1">
      <alignment horizontal="center" vertical="center" wrapText="1" shrinkToFit="1"/>
      <protection hidden="1"/>
    </xf>
    <xf numFmtId="49" fontId="134" fillId="9" borderId="218" xfId="11" applyNumberFormat="1" applyFont="1" applyFill="1" applyBorder="1" applyAlignment="1" applyProtection="1">
      <alignment horizontal="right" vertical="center" shrinkToFit="1"/>
      <protection locked="0"/>
    </xf>
    <xf numFmtId="49" fontId="134" fillId="9" borderId="222" xfId="11" applyNumberFormat="1" applyFont="1" applyFill="1" applyBorder="1" applyAlignment="1" applyProtection="1">
      <alignment horizontal="right" vertical="center" shrinkToFit="1"/>
      <protection locked="0"/>
    </xf>
    <xf numFmtId="49" fontId="142" fillId="8" borderId="218" xfId="11" applyNumberFormat="1" applyFont="1" applyFill="1" applyBorder="1" applyAlignment="1" applyProtection="1">
      <alignment horizontal="center" vertical="center" textRotation="255" shrinkToFit="1"/>
      <protection hidden="1"/>
    </xf>
    <xf numFmtId="49" fontId="142" fillId="8" borderId="0" xfId="11" applyNumberFormat="1" applyFont="1" applyFill="1" applyBorder="1" applyAlignment="1" applyProtection="1">
      <alignment horizontal="center" vertical="center" textRotation="255" shrinkToFit="1"/>
      <protection hidden="1"/>
    </xf>
    <xf numFmtId="49" fontId="137" fillId="20" borderId="0" xfId="11" applyNumberFormat="1" applyFont="1" applyFill="1" applyBorder="1" applyAlignment="1" applyProtection="1">
      <alignment horizontal="center" vertical="center" wrapText="1" shrinkToFit="1"/>
      <protection hidden="1"/>
    </xf>
    <xf numFmtId="3" fontId="134" fillId="9" borderId="52" xfId="11" applyNumberFormat="1" applyFont="1" applyFill="1" applyBorder="1" applyAlignment="1" applyProtection="1">
      <alignment horizontal="right" vertical="center" shrinkToFit="1"/>
      <protection locked="0"/>
    </xf>
    <xf numFmtId="3" fontId="134" fillId="9" borderId="58" xfId="11" applyNumberFormat="1" applyFont="1" applyFill="1" applyBorder="1" applyAlignment="1" applyProtection="1">
      <alignment horizontal="right" vertical="center" shrinkToFit="1"/>
      <protection locked="0"/>
    </xf>
    <xf numFmtId="3" fontId="134" fillId="9" borderId="53" xfId="11" applyNumberFormat="1" applyFont="1" applyFill="1" applyBorder="1" applyAlignment="1" applyProtection="1">
      <alignment horizontal="right" vertical="center" shrinkToFit="1"/>
      <protection locked="0"/>
    </xf>
    <xf numFmtId="49" fontId="139" fillId="0" borderId="52" xfId="11" applyNumberFormat="1" applyFont="1" applyBorder="1" applyAlignment="1" applyProtection="1">
      <alignment horizontal="center" vertical="center" wrapText="1" shrinkToFit="1"/>
      <protection hidden="1"/>
    </xf>
    <xf numFmtId="49" fontId="139" fillId="0" borderId="58" xfId="11" applyNumberFormat="1" applyFont="1" applyBorder="1" applyAlignment="1" applyProtection="1">
      <alignment horizontal="center" vertical="center" wrapText="1" shrinkToFit="1"/>
      <protection hidden="1"/>
    </xf>
    <xf numFmtId="49" fontId="141" fillId="0" borderId="58" xfId="11" applyNumberFormat="1" applyFont="1" applyBorder="1" applyAlignment="1" applyProtection="1">
      <alignment horizontal="left" vertical="center" wrapText="1" shrinkToFit="1"/>
      <protection hidden="1"/>
    </xf>
    <xf numFmtId="49" fontId="141" fillId="0" borderId="53" xfId="11" applyNumberFormat="1" applyFont="1" applyBorder="1" applyAlignment="1" applyProtection="1">
      <alignment horizontal="left" vertical="center" wrapText="1" shrinkToFit="1"/>
      <protection hidden="1"/>
    </xf>
    <xf numFmtId="49" fontId="134" fillId="11" borderId="52" xfId="11" applyNumberFormat="1" applyFont="1" applyFill="1" applyBorder="1" applyAlignment="1">
      <alignment vertical="center" shrinkToFit="1"/>
    </xf>
    <xf numFmtId="49" fontId="134" fillId="11" borderId="58" xfId="11" applyNumberFormat="1" applyFont="1" applyFill="1" applyBorder="1" applyAlignment="1">
      <alignment vertical="center" shrinkToFit="1"/>
    </xf>
    <xf numFmtId="49" fontId="134" fillId="11" borderId="53" xfId="11" applyNumberFormat="1" applyFont="1" applyFill="1" applyBorder="1" applyAlignment="1">
      <alignment vertical="center" shrinkToFit="1"/>
    </xf>
    <xf numFmtId="49" fontId="134" fillId="12" borderId="220" xfId="11" applyNumberFormat="1" applyFont="1" applyFill="1" applyBorder="1" applyAlignment="1" applyProtection="1">
      <alignment horizontal="left" vertical="center" shrinkToFit="1"/>
      <protection locked="0"/>
    </xf>
    <xf numFmtId="49" fontId="139" fillId="0" borderId="0" xfId="11" applyNumberFormat="1" applyFont="1" applyAlignment="1" applyProtection="1">
      <alignment horizontal="left" vertical="center" shrinkToFit="1"/>
      <protection hidden="1"/>
    </xf>
    <xf numFmtId="49" fontId="139" fillId="0" borderId="219" xfId="11" applyNumberFormat="1" applyFont="1" applyBorder="1" applyAlignment="1" applyProtection="1">
      <alignment horizontal="left" vertical="center" shrinkToFit="1"/>
      <protection hidden="1"/>
    </xf>
    <xf numFmtId="49" fontId="139" fillId="0" borderId="225" xfId="11" applyNumberFormat="1" applyFont="1" applyBorder="1" applyAlignment="1" applyProtection="1">
      <alignment horizontal="left" vertical="center" shrinkToFit="1"/>
      <protection hidden="1"/>
    </xf>
    <xf numFmtId="49" fontId="139" fillId="0" borderId="223" xfId="11" applyNumberFormat="1" applyFont="1" applyBorder="1" applyAlignment="1" applyProtection="1">
      <alignment horizontal="left" vertical="center" shrinkToFit="1"/>
      <protection hidden="1"/>
    </xf>
    <xf numFmtId="49" fontId="137" fillId="0" borderId="0" xfId="11" applyNumberFormat="1" applyFont="1" applyBorder="1" applyAlignment="1" applyProtection="1">
      <alignment horizontal="center" vertical="center" wrapText="1" shrinkToFit="1"/>
      <protection hidden="1"/>
    </xf>
    <xf numFmtId="49" fontId="137" fillId="12" borderId="220" xfId="11" applyNumberFormat="1" applyFont="1" applyFill="1" applyBorder="1" applyAlignment="1" applyProtection="1">
      <alignment horizontal="right" vertical="center" shrinkToFit="1"/>
      <protection locked="0" hidden="1"/>
    </xf>
    <xf numFmtId="49" fontId="137" fillId="12" borderId="219" xfId="11" applyNumberFormat="1" applyFont="1" applyFill="1" applyBorder="1" applyAlignment="1" applyProtection="1">
      <alignment horizontal="right" vertical="center" shrinkToFit="1"/>
      <protection locked="0" hidden="1"/>
    </xf>
    <xf numFmtId="49" fontId="143" fillId="0" borderId="220" xfId="11" applyNumberFormat="1" applyFont="1" applyBorder="1" applyAlignment="1" applyProtection="1">
      <alignment horizontal="center" vertical="center" shrinkToFit="1"/>
      <protection hidden="1"/>
    </xf>
    <xf numFmtId="49" fontId="137" fillId="0" borderId="227" xfId="11" applyNumberFormat="1" applyFont="1" applyBorder="1" applyAlignment="1" applyProtection="1">
      <alignment horizontal="center" vertical="center" shrinkToFit="1"/>
      <protection hidden="1"/>
    </xf>
    <xf numFmtId="182" fontId="134" fillId="9" borderId="52" xfId="11" applyNumberFormat="1" applyFont="1" applyFill="1" applyBorder="1" applyAlignment="1" applyProtection="1">
      <alignment vertical="center" shrinkToFit="1"/>
      <protection locked="0"/>
    </xf>
    <xf numFmtId="182" fontId="134" fillId="9" borderId="58" xfId="11" applyNumberFormat="1" applyFont="1" applyFill="1" applyBorder="1" applyAlignment="1" applyProtection="1">
      <alignment vertical="center" shrinkToFit="1"/>
      <protection locked="0"/>
    </xf>
    <xf numFmtId="182" fontId="134" fillId="9" borderId="53" xfId="11" applyNumberFormat="1" applyFont="1" applyFill="1" applyBorder="1" applyAlignment="1" applyProtection="1">
      <alignment vertical="center" shrinkToFit="1"/>
      <protection locked="0"/>
    </xf>
    <xf numFmtId="0" fontId="141" fillId="0" borderId="220" xfId="11" applyFont="1" applyBorder="1" applyAlignment="1" applyProtection="1">
      <alignment vertical="center" shrinkToFit="1"/>
      <protection hidden="1"/>
    </xf>
    <xf numFmtId="0" fontId="141" fillId="0" borderId="218" xfId="11" applyFont="1" applyBorder="1" applyAlignment="1" applyProtection="1">
      <alignment vertical="center" shrinkToFit="1"/>
      <protection hidden="1"/>
    </xf>
    <xf numFmtId="0" fontId="141" fillId="0" borderId="219" xfId="11" applyFont="1" applyBorder="1" applyAlignment="1" applyProtection="1">
      <alignment vertical="center" shrinkToFit="1"/>
      <protection hidden="1"/>
    </xf>
    <xf numFmtId="49" fontId="134" fillId="0" borderId="58" xfId="11" applyNumberFormat="1" applyFont="1" applyBorder="1" applyAlignment="1" applyProtection="1">
      <alignment vertical="center" shrinkToFit="1"/>
      <protection hidden="1"/>
    </xf>
    <xf numFmtId="49" fontId="134" fillId="0" borderId="53" xfId="11" applyNumberFormat="1" applyFont="1" applyBorder="1" applyAlignment="1" applyProtection="1">
      <alignment vertical="center" shrinkToFit="1"/>
      <protection hidden="1"/>
    </xf>
    <xf numFmtId="38" fontId="134" fillId="9" borderId="52" xfId="12" applyFont="1" applyFill="1" applyBorder="1" applyAlignment="1" applyProtection="1">
      <alignment horizontal="right" vertical="center" shrinkToFit="1"/>
      <protection locked="0"/>
    </xf>
    <xf numFmtId="38" fontId="134" fillId="9" borderId="58" xfId="12" applyFont="1" applyFill="1" applyBorder="1" applyAlignment="1" applyProtection="1">
      <alignment horizontal="right" vertical="center" shrinkToFit="1"/>
      <protection locked="0"/>
    </xf>
    <xf numFmtId="38" fontId="134" fillId="9" borderId="53" xfId="12" applyFont="1" applyFill="1" applyBorder="1" applyAlignment="1" applyProtection="1">
      <alignment horizontal="right" vertical="center" shrinkToFit="1"/>
      <protection locked="0"/>
    </xf>
    <xf numFmtId="49" fontId="134" fillId="0" borderId="52" xfId="11" applyNumberFormat="1" applyFont="1" applyBorder="1" applyAlignment="1" applyProtection="1">
      <alignment vertical="center" shrinkToFit="1"/>
      <protection hidden="1"/>
    </xf>
    <xf numFmtId="49" fontId="137" fillId="0" borderId="258" xfId="11" applyNumberFormat="1" applyFont="1" applyBorder="1" applyAlignment="1" applyProtection="1">
      <alignment horizontal="center" vertical="center" shrinkToFit="1"/>
      <protection hidden="1"/>
    </xf>
    <xf numFmtId="49" fontId="134" fillId="12" borderId="53" xfId="11" applyNumberFormat="1" applyFont="1" applyFill="1" applyBorder="1" applyAlignment="1" applyProtection="1">
      <alignment horizontal="center" vertical="center" shrinkToFit="1"/>
      <protection locked="0"/>
    </xf>
    <xf numFmtId="0" fontId="134" fillId="12" borderId="52" xfId="11" applyNumberFormat="1" applyFont="1" applyFill="1" applyBorder="1" applyAlignment="1" applyProtection="1">
      <alignment horizontal="left" vertical="center" shrinkToFit="1"/>
      <protection locked="0"/>
    </xf>
    <xf numFmtId="0" fontId="134" fillId="12" borderId="218" xfId="11" applyNumberFormat="1" applyFont="1" applyFill="1" applyBorder="1" applyAlignment="1" applyProtection="1">
      <alignment horizontal="left" vertical="center" shrinkToFit="1"/>
      <protection locked="0"/>
    </xf>
    <xf numFmtId="0" fontId="134" fillId="12" borderId="219" xfId="11" applyNumberFormat="1" applyFont="1" applyFill="1" applyBorder="1" applyAlignment="1" applyProtection="1">
      <alignment horizontal="left" vertical="center" shrinkToFit="1"/>
      <protection locked="0"/>
    </xf>
    <xf numFmtId="0" fontId="166" fillId="0" borderId="263" xfId="11" applyFont="1" applyBorder="1" applyAlignment="1">
      <alignment vertical="center" wrapText="1"/>
    </xf>
    <xf numFmtId="0" fontId="166" fillId="0" borderId="258" xfId="11" applyFont="1" applyBorder="1">
      <alignment vertical="center"/>
    </xf>
    <xf numFmtId="0" fontId="166" fillId="0" borderId="264" xfId="11" applyFont="1" applyBorder="1">
      <alignment vertical="center"/>
    </xf>
    <xf numFmtId="49" fontId="135" fillId="8" borderId="220" xfId="11" applyNumberFormat="1" applyFont="1" applyFill="1" applyBorder="1" applyAlignment="1" applyProtection="1">
      <alignment horizontal="center" vertical="top" wrapText="1" shrinkToFit="1"/>
      <protection hidden="1"/>
    </xf>
    <xf numFmtId="49" fontId="155" fillId="8" borderId="218" xfId="11" applyNumberFormat="1" applyFont="1" applyFill="1" applyBorder="1" applyAlignment="1" applyProtection="1">
      <alignment horizontal="center" vertical="top" wrapText="1" shrinkToFit="1"/>
      <protection hidden="1"/>
    </xf>
    <xf numFmtId="49" fontId="155" fillId="8" borderId="219" xfId="11" applyNumberFormat="1" applyFont="1" applyFill="1" applyBorder="1" applyAlignment="1" applyProtection="1">
      <alignment horizontal="center" vertical="top" wrapText="1" shrinkToFit="1"/>
      <protection hidden="1"/>
    </xf>
    <xf numFmtId="49" fontId="155" fillId="8" borderId="227" xfId="11" applyNumberFormat="1" applyFont="1" applyFill="1" applyBorder="1" applyAlignment="1" applyProtection="1">
      <alignment horizontal="center" vertical="top" wrapText="1" shrinkToFit="1"/>
      <protection hidden="1"/>
    </xf>
    <xf numFmtId="49" fontId="155" fillId="8" borderId="0" xfId="11" applyNumberFormat="1" applyFont="1" applyFill="1" applyAlignment="1" applyProtection="1">
      <alignment horizontal="center" vertical="top" wrapText="1" shrinkToFit="1"/>
      <protection hidden="1"/>
    </xf>
    <xf numFmtId="49" fontId="155" fillId="8" borderId="225" xfId="11" applyNumberFormat="1" applyFont="1" applyFill="1" applyBorder="1" applyAlignment="1" applyProtection="1">
      <alignment horizontal="center" vertical="top" wrapText="1" shrinkToFit="1"/>
      <protection hidden="1"/>
    </xf>
    <xf numFmtId="49" fontId="155" fillId="8" borderId="221" xfId="11" applyNumberFormat="1" applyFont="1" applyFill="1" applyBorder="1" applyAlignment="1" applyProtection="1">
      <alignment horizontal="center" vertical="top" wrapText="1" shrinkToFit="1"/>
      <protection hidden="1"/>
    </xf>
    <xf numFmtId="49" fontId="155" fillId="8" borderId="222" xfId="11" applyNumberFormat="1" applyFont="1" applyFill="1" applyBorder="1" applyAlignment="1" applyProtection="1">
      <alignment horizontal="center" vertical="top" wrapText="1" shrinkToFit="1"/>
      <protection hidden="1"/>
    </xf>
    <xf numFmtId="49" fontId="155" fillId="8" borderId="223" xfId="11" applyNumberFormat="1" applyFont="1" applyFill="1" applyBorder="1" applyAlignment="1" applyProtection="1">
      <alignment horizontal="center" vertical="top" wrapText="1" shrinkToFit="1"/>
      <protection hidden="1"/>
    </xf>
    <xf numFmtId="49" fontId="143" fillId="0" borderId="52" xfId="11" applyNumberFormat="1" applyFont="1" applyBorder="1" applyAlignment="1" applyProtection="1">
      <alignment horizontal="center" vertical="center" shrinkToFit="1"/>
      <protection hidden="1"/>
    </xf>
    <xf numFmtId="49" fontId="143" fillId="0" borderId="58" xfId="11" applyNumberFormat="1" applyFont="1" applyBorder="1" applyAlignment="1" applyProtection="1">
      <alignment horizontal="center" vertical="center" shrinkToFit="1"/>
      <protection hidden="1"/>
    </xf>
    <xf numFmtId="49" fontId="143" fillId="0" borderId="53" xfId="11" applyNumberFormat="1" applyFont="1" applyBorder="1" applyAlignment="1" applyProtection="1">
      <alignment horizontal="center" vertical="center" shrinkToFit="1"/>
      <protection hidden="1"/>
    </xf>
    <xf numFmtId="49" fontId="141" fillId="10" borderId="220" xfId="11" applyNumberFormat="1" applyFont="1" applyFill="1" applyBorder="1" applyAlignment="1" applyProtection="1">
      <alignment vertical="center" shrinkToFit="1"/>
      <protection hidden="1"/>
    </xf>
    <xf numFmtId="49" fontId="141" fillId="10" borderId="218" xfId="11" applyNumberFormat="1" applyFont="1" applyFill="1" applyBorder="1" applyAlignment="1" applyProtection="1">
      <alignment vertical="center" shrinkToFit="1"/>
      <protection hidden="1"/>
    </xf>
    <xf numFmtId="49" fontId="141" fillId="10" borderId="219" xfId="11" applyNumberFormat="1" applyFont="1" applyFill="1" applyBorder="1" applyAlignment="1" applyProtection="1">
      <alignment vertical="center" shrinkToFit="1"/>
      <protection hidden="1"/>
    </xf>
    <xf numFmtId="49" fontId="137" fillId="10" borderId="221" xfId="11" applyNumberFormat="1" applyFont="1" applyFill="1" applyBorder="1" applyAlignment="1" applyProtection="1">
      <alignment horizontal="right" vertical="center" shrinkToFit="1"/>
      <protection hidden="1"/>
    </xf>
    <xf numFmtId="49" fontId="137" fillId="10" borderId="222" xfId="11" applyNumberFormat="1" applyFont="1" applyFill="1" applyBorder="1" applyAlignment="1" applyProtection="1">
      <alignment horizontal="right" vertical="center" shrinkToFit="1"/>
      <protection hidden="1"/>
    </xf>
    <xf numFmtId="177" fontId="137" fillId="13" borderId="52" xfId="11" applyNumberFormat="1" applyFont="1" applyFill="1" applyBorder="1" applyAlignment="1" applyProtection="1">
      <alignment vertical="center" shrinkToFit="1"/>
      <protection locked="0"/>
    </xf>
    <xf numFmtId="177" fontId="137" fillId="13" borderId="58" xfId="11" applyNumberFormat="1" applyFont="1" applyFill="1" applyBorder="1" applyAlignment="1" applyProtection="1">
      <alignment vertical="center" shrinkToFit="1"/>
      <protection locked="0"/>
    </xf>
    <xf numFmtId="177" fontId="137" fillId="13" borderId="53" xfId="11" applyNumberFormat="1" applyFont="1" applyFill="1" applyBorder="1" applyAlignment="1" applyProtection="1">
      <alignment vertical="center" shrinkToFit="1"/>
      <protection locked="0"/>
    </xf>
    <xf numFmtId="177" fontId="153" fillId="14" borderId="52" xfId="11" applyNumberFormat="1" applyFont="1" applyFill="1" applyBorder="1" applyAlignment="1" applyProtection="1">
      <alignment vertical="center" shrinkToFit="1"/>
      <protection hidden="1"/>
    </xf>
    <xf numFmtId="177" fontId="153" fillId="14" borderId="58" xfId="11" applyNumberFormat="1" applyFont="1" applyFill="1" applyBorder="1" applyAlignment="1" applyProtection="1">
      <alignment vertical="center" shrinkToFit="1"/>
      <protection hidden="1"/>
    </xf>
    <xf numFmtId="177" fontId="153" fillId="14" borderId="53" xfId="11" applyNumberFormat="1" applyFont="1" applyFill="1" applyBorder="1" applyAlignment="1" applyProtection="1">
      <alignment vertical="center" shrinkToFit="1"/>
      <protection hidden="1"/>
    </xf>
    <xf numFmtId="49" fontId="145" fillId="0" borderId="222" xfId="11" applyNumberFormat="1" applyFont="1" applyBorder="1" applyAlignment="1" applyProtection="1">
      <alignment horizontal="left" vertical="center" shrinkToFit="1"/>
      <protection hidden="1"/>
    </xf>
    <xf numFmtId="49" fontId="145" fillId="0" borderId="223" xfId="11" applyNumberFormat="1" applyFont="1" applyBorder="1" applyAlignment="1" applyProtection="1">
      <alignment horizontal="left" vertical="center" shrinkToFit="1"/>
      <protection hidden="1"/>
    </xf>
    <xf numFmtId="49" fontId="137" fillId="0" borderId="52" xfId="11" applyNumberFormat="1" applyFont="1" applyBorder="1" applyAlignment="1" applyProtection="1">
      <alignment horizontal="left" vertical="center" shrinkToFit="1"/>
      <protection hidden="1"/>
    </xf>
    <xf numFmtId="49" fontId="134" fillId="0" borderId="52" xfId="11" applyNumberFormat="1" applyFont="1" applyBorder="1" applyAlignment="1" applyProtection="1">
      <alignment horizontal="right" vertical="center" shrinkToFit="1"/>
      <protection locked="0"/>
    </xf>
    <xf numFmtId="49" fontId="134" fillId="0" borderId="58" xfId="11" applyNumberFormat="1" applyFont="1" applyBorder="1" applyAlignment="1" applyProtection="1">
      <alignment horizontal="right" vertical="center" shrinkToFit="1"/>
      <protection locked="0"/>
    </xf>
    <xf numFmtId="49" fontId="134" fillId="0" borderId="53" xfId="11" applyNumberFormat="1" applyFont="1" applyBorder="1" applyAlignment="1" applyProtection="1">
      <alignment horizontal="right" vertical="center" shrinkToFit="1"/>
      <protection locked="0"/>
    </xf>
    <xf numFmtId="49" fontId="137" fillId="12" borderId="52" xfId="11" applyNumberFormat="1" applyFont="1" applyFill="1" applyBorder="1" applyAlignment="1" applyProtection="1">
      <alignment horizontal="center" vertical="center" shrinkToFit="1"/>
      <protection locked="0" hidden="1"/>
    </xf>
    <xf numFmtId="49" fontId="137" fillId="12" borderId="53" xfId="11" applyNumberFormat="1" applyFont="1" applyFill="1" applyBorder="1" applyAlignment="1" applyProtection="1">
      <alignment horizontal="center" vertical="center" shrinkToFit="1"/>
      <protection locked="0" hidden="1"/>
    </xf>
    <xf numFmtId="0" fontId="156" fillId="0" borderId="52" xfId="11" applyFont="1" applyBorder="1" applyAlignment="1">
      <alignment horizontal="left" vertical="center"/>
    </xf>
    <xf numFmtId="0" fontId="156" fillId="0" borderId="58" xfId="11" applyFont="1" applyBorder="1" applyAlignment="1">
      <alignment horizontal="left" vertical="center"/>
    </xf>
    <xf numFmtId="0" fontId="156" fillId="0" borderId="53" xfId="11" applyFont="1" applyBorder="1" applyAlignment="1">
      <alignment horizontal="left" vertical="center"/>
    </xf>
    <xf numFmtId="0" fontId="134" fillId="0" borderId="52" xfId="11" applyFont="1" applyBorder="1" applyAlignment="1">
      <alignment horizontal="left" vertical="center"/>
    </xf>
    <xf numFmtId="0" fontId="134" fillId="0" borderId="58" xfId="11" applyFont="1" applyBorder="1" applyAlignment="1">
      <alignment horizontal="left" vertical="center"/>
    </xf>
    <xf numFmtId="0" fontId="134" fillId="0" borderId="53" xfId="11" applyFont="1" applyBorder="1" applyAlignment="1">
      <alignment horizontal="left" vertical="center"/>
    </xf>
    <xf numFmtId="49" fontId="151" fillId="8" borderId="52" xfId="11" applyNumberFormat="1" applyFont="1" applyFill="1" applyBorder="1" applyAlignment="1" applyProtection="1">
      <alignment horizontal="center" vertical="center" wrapText="1" shrinkToFit="1"/>
      <protection hidden="1"/>
    </xf>
    <xf numFmtId="49" fontId="151" fillId="8" borderId="58" xfId="11" applyNumberFormat="1" applyFont="1" applyFill="1" applyBorder="1" applyAlignment="1" applyProtection="1">
      <alignment horizontal="center" vertical="center" wrapText="1" shrinkToFit="1"/>
      <protection hidden="1"/>
    </xf>
    <xf numFmtId="49" fontId="151" fillId="8" borderId="53" xfId="11" applyNumberFormat="1" applyFont="1" applyFill="1" applyBorder="1" applyAlignment="1" applyProtection="1">
      <alignment horizontal="center" vertical="center" wrapText="1" shrinkToFit="1"/>
      <protection hidden="1"/>
    </xf>
    <xf numFmtId="49" fontId="155" fillId="0" borderId="52" xfId="11" applyNumberFormat="1" applyFont="1" applyBorder="1" applyAlignment="1" applyProtection="1">
      <alignment horizontal="center" vertical="center" wrapText="1" shrinkToFit="1"/>
      <protection hidden="1"/>
    </xf>
    <xf numFmtId="49" fontId="137" fillId="12" borderId="58" xfId="11" applyNumberFormat="1" applyFont="1" applyFill="1" applyBorder="1" applyAlignment="1" applyProtection="1">
      <alignment horizontal="center" vertical="center" shrinkToFit="1"/>
      <protection locked="0" hidden="1"/>
    </xf>
    <xf numFmtId="49" fontId="139" fillId="0" borderId="220" xfId="11" applyNumberFormat="1" applyFont="1" applyBorder="1" applyAlignment="1" applyProtection="1">
      <alignment vertical="center" shrinkToFit="1"/>
      <protection hidden="1"/>
    </xf>
    <xf numFmtId="49" fontId="139" fillId="0" borderId="218" xfId="11" applyNumberFormat="1" applyFont="1" applyBorder="1" applyAlignment="1" applyProtection="1">
      <alignment vertical="center" shrinkToFit="1"/>
      <protection hidden="1"/>
    </xf>
    <xf numFmtId="49" fontId="139" fillId="0" borderId="219" xfId="11" applyNumberFormat="1" applyFont="1" applyBorder="1" applyAlignment="1" applyProtection="1">
      <alignment vertical="center" shrinkToFit="1"/>
      <protection hidden="1"/>
    </xf>
    <xf numFmtId="49" fontId="137" fillId="3" borderId="52" xfId="11" applyNumberFormat="1" applyFont="1" applyFill="1" applyBorder="1" applyAlignment="1" applyProtection="1">
      <alignment vertical="center" shrinkToFit="1"/>
      <protection hidden="1"/>
    </xf>
    <xf numFmtId="49" fontId="137" fillId="3" borderId="58" xfId="11" applyNumberFormat="1" applyFont="1" applyFill="1" applyBorder="1" applyAlignment="1" applyProtection="1">
      <alignment vertical="center" shrinkToFit="1"/>
      <protection hidden="1"/>
    </xf>
    <xf numFmtId="49" fontId="137" fillId="3" borderId="53" xfId="11" applyNumberFormat="1" applyFont="1" applyFill="1" applyBorder="1" applyAlignment="1" applyProtection="1">
      <alignment vertical="center" shrinkToFit="1"/>
      <protection hidden="1"/>
    </xf>
    <xf numFmtId="49" fontId="139" fillId="0" borderId="58" xfId="11" applyNumberFormat="1" applyFont="1" applyBorder="1" applyAlignment="1" applyProtection="1">
      <alignment vertical="center" shrinkToFit="1"/>
      <protection hidden="1"/>
    </xf>
    <xf numFmtId="49" fontId="139" fillId="0" borderId="53" xfId="11" applyNumberFormat="1" applyFont="1" applyBorder="1" applyAlignment="1" applyProtection="1">
      <alignment vertical="center" shrinkToFit="1"/>
      <protection hidden="1"/>
    </xf>
    <xf numFmtId="49" fontId="137" fillId="0" borderId="220" xfId="11" applyNumberFormat="1" applyFont="1" applyBorder="1" applyAlignment="1" applyProtection="1">
      <alignment horizontal="center" vertical="top" textRotation="255" wrapText="1" indent="1" shrinkToFit="1"/>
      <protection hidden="1"/>
    </xf>
    <xf numFmtId="49" fontId="137" fillId="0" borderId="227" xfId="11" applyNumberFormat="1" applyFont="1" applyBorder="1" applyAlignment="1" applyProtection="1">
      <alignment horizontal="center" vertical="top" textRotation="255" wrapText="1" indent="1" shrinkToFit="1"/>
      <protection hidden="1"/>
    </xf>
    <xf numFmtId="49" fontId="137" fillId="0" borderId="221" xfId="11" applyNumberFormat="1" applyFont="1" applyBorder="1" applyAlignment="1" applyProtection="1">
      <alignment horizontal="center" vertical="top" textRotation="255" wrapText="1" indent="1" shrinkToFit="1"/>
      <protection hidden="1"/>
    </xf>
    <xf numFmtId="49" fontId="137" fillId="20" borderId="229" xfId="11" applyNumberFormat="1" applyFont="1" applyFill="1" applyBorder="1" applyAlignment="1" applyProtection="1">
      <alignment horizontal="center" vertical="center" wrapText="1" shrinkToFit="1"/>
      <protection hidden="1"/>
    </xf>
    <xf numFmtId="49" fontId="137" fillId="20" borderId="230" xfId="11" applyNumberFormat="1" applyFont="1" applyFill="1" applyBorder="1" applyAlignment="1" applyProtection="1">
      <alignment horizontal="center" vertical="center" wrapText="1" shrinkToFit="1"/>
      <protection hidden="1"/>
    </xf>
    <xf numFmtId="49" fontId="137" fillId="20" borderId="231" xfId="11" applyNumberFormat="1" applyFont="1" applyFill="1" applyBorder="1" applyAlignment="1" applyProtection="1">
      <alignment horizontal="center" vertical="center" wrapText="1" shrinkToFit="1"/>
      <protection hidden="1"/>
    </xf>
    <xf numFmtId="49" fontId="137" fillId="20" borderId="235" xfId="11" applyNumberFormat="1" applyFont="1" applyFill="1" applyBorder="1" applyAlignment="1" applyProtection="1">
      <alignment horizontal="center" vertical="center" wrapText="1" shrinkToFit="1"/>
      <protection hidden="1"/>
    </xf>
    <xf numFmtId="49" fontId="137" fillId="20" borderId="236" xfId="11" applyNumberFormat="1" applyFont="1" applyFill="1" applyBorder="1" applyAlignment="1" applyProtection="1">
      <alignment horizontal="center" vertical="center" wrapText="1" shrinkToFit="1"/>
      <protection hidden="1"/>
    </xf>
    <xf numFmtId="49" fontId="137" fillId="20" borderId="237" xfId="11" applyNumberFormat="1" applyFont="1" applyFill="1" applyBorder="1" applyAlignment="1" applyProtection="1">
      <alignment horizontal="center" vertical="center" wrapText="1" shrinkToFit="1"/>
      <protection hidden="1"/>
    </xf>
    <xf numFmtId="49" fontId="137" fillId="3" borderId="221" xfId="11" applyNumberFormat="1" applyFont="1" applyFill="1" applyBorder="1" applyAlignment="1" applyProtection="1">
      <alignment vertical="center" shrinkToFit="1"/>
      <protection hidden="1"/>
    </xf>
    <xf numFmtId="49" fontId="137" fillId="3" borderId="222" xfId="11" applyNumberFormat="1" applyFont="1" applyFill="1" applyBorder="1" applyAlignment="1" applyProtection="1">
      <alignment vertical="center" shrinkToFit="1"/>
      <protection hidden="1"/>
    </xf>
    <xf numFmtId="49" fontId="137" fillId="3" borderId="223" xfId="11" applyNumberFormat="1" applyFont="1" applyFill="1" applyBorder="1" applyAlignment="1" applyProtection="1">
      <alignment vertical="center" shrinkToFit="1"/>
      <protection hidden="1"/>
    </xf>
    <xf numFmtId="49" fontId="134" fillId="9" borderId="234" xfId="11" applyNumberFormat="1" applyFont="1" applyFill="1" applyBorder="1" applyAlignment="1" applyProtection="1">
      <alignment horizontal="center" vertical="center" shrinkToFit="1"/>
      <protection locked="0"/>
    </xf>
    <xf numFmtId="49" fontId="134" fillId="9" borderId="233" xfId="11" applyNumberFormat="1" applyFont="1" applyFill="1" applyBorder="1" applyAlignment="1" applyProtection="1">
      <alignment horizontal="center" vertical="center" shrinkToFit="1"/>
      <protection locked="0"/>
    </xf>
    <xf numFmtId="49" fontId="137" fillId="0" borderId="233" xfId="11" applyNumberFormat="1" applyFont="1" applyBorder="1" applyAlignment="1" applyProtection="1">
      <alignment vertical="center" shrinkToFit="1"/>
      <protection hidden="1"/>
    </xf>
    <xf numFmtId="49" fontId="137" fillId="0" borderId="229" xfId="11" applyNumberFormat="1" applyFont="1" applyBorder="1" applyAlignment="1" applyProtection="1">
      <alignment horizontal="center" vertical="center" wrapText="1" shrinkToFit="1"/>
      <protection hidden="1"/>
    </xf>
    <xf numFmtId="49" fontId="137" fillId="0" borderId="230" xfId="11" applyNumberFormat="1" applyFont="1" applyBorder="1" applyAlignment="1" applyProtection="1">
      <alignment horizontal="center" vertical="center" wrapText="1" shrinkToFit="1"/>
      <protection hidden="1"/>
    </xf>
    <xf numFmtId="49" fontId="143" fillId="0" borderId="0" xfId="11" applyNumberFormat="1" applyFont="1" applyAlignment="1" applyProtection="1">
      <alignment horizontal="center" vertical="center" shrinkToFit="1"/>
      <protection hidden="1"/>
    </xf>
    <xf numFmtId="49" fontId="143" fillId="0" borderId="225" xfId="11" applyNumberFormat="1" applyFont="1" applyBorder="1" applyAlignment="1" applyProtection="1">
      <alignment horizontal="center" vertical="center" shrinkToFit="1"/>
      <protection hidden="1"/>
    </xf>
    <xf numFmtId="49" fontId="137" fillId="10" borderId="227" xfId="11" applyNumberFormat="1" applyFont="1" applyFill="1" applyBorder="1" applyAlignment="1" applyProtection="1">
      <alignment vertical="center" shrinkToFit="1"/>
      <protection hidden="1"/>
    </xf>
    <xf numFmtId="49" fontId="137" fillId="10" borderId="0" xfId="11" applyNumberFormat="1" applyFont="1" applyFill="1" applyAlignment="1" applyProtection="1">
      <alignment vertical="center" shrinkToFit="1"/>
      <protection hidden="1"/>
    </xf>
    <xf numFmtId="49" fontId="137" fillId="10" borderId="225" xfId="11" applyNumberFormat="1" applyFont="1" applyFill="1" applyBorder="1" applyAlignment="1" applyProtection="1">
      <alignment vertical="center" shrinkToFit="1"/>
      <protection hidden="1"/>
    </xf>
    <xf numFmtId="49" fontId="137" fillId="15" borderId="220" xfId="11" applyNumberFormat="1" applyFont="1" applyFill="1" applyBorder="1" applyAlignment="1" applyProtection="1">
      <alignment horizontal="center" vertical="center" wrapText="1" shrinkToFit="1"/>
      <protection hidden="1"/>
    </xf>
    <xf numFmtId="49" fontId="137" fillId="15" borderId="218" xfId="11" applyNumberFormat="1" applyFont="1" applyFill="1" applyBorder="1" applyAlignment="1" applyProtection="1">
      <alignment horizontal="center" vertical="center" wrapText="1" shrinkToFit="1"/>
      <protection hidden="1"/>
    </xf>
    <xf numFmtId="49" fontId="137" fillId="15" borderId="227" xfId="11" applyNumberFormat="1" applyFont="1" applyFill="1" applyBorder="1" applyAlignment="1" applyProtection="1">
      <alignment horizontal="center" vertical="center" wrapText="1" shrinkToFit="1"/>
      <protection hidden="1"/>
    </xf>
    <xf numFmtId="49" fontId="137" fillId="15" borderId="0" xfId="11" applyNumberFormat="1" applyFont="1" applyFill="1" applyAlignment="1" applyProtection="1">
      <alignment horizontal="center" vertical="center" wrapText="1" shrinkToFit="1"/>
      <protection hidden="1"/>
    </xf>
    <xf numFmtId="49" fontId="137" fillId="15" borderId="229" xfId="11" applyNumberFormat="1" applyFont="1" applyFill="1" applyBorder="1" applyAlignment="1" applyProtection="1">
      <alignment horizontal="center" vertical="center" wrapText="1" shrinkToFit="1"/>
      <protection hidden="1"/>
    </xf>
    <xf numFmtId="49" fontId="137" fillId="15" borderId="230" xfId="11" applyNumberFormat="1" applyFont="1" applyFill="1" applyBorder="1" applyAlignment="1" applyProtection="1">
      <alignment horizontal="center" vertical="center" wrapText="1" shrinkToFit="1"/>
      <protection hidden="1"/>
    </xf>
    <xf numFmtId="49" fontId="143" fillId="0" borderId="241" xfId="11" applyNumberFormat="1" applyFont="1" applyBorder="1" applyAlignment="1" applyProtection="1">
      <alignment horizontal="center" vertical="center" shrinkToFit="1"/>
      <protection hidden="1"/>
    </xf>
    <xf numFmtId="49" fontId="143" fillId="0" borderId="239" xfId="11" applyNumberFormat="1" applyFont="1" applyBorder="1" applyAlignment="1" applyProtection="1">
      <alignment horizontal="center" vertical="center" shrinkToFit="1"/>
      <protection hidden="1"/>
    </xf>
    <xf numFmtId="49" fontId="143" fillId="0" borderId="240" xfId="11" applyNumberFormat="1" applyFont="1" applyBorder="1" applyAlignment="1" applyProtection="1">
      <alignment horizontal="center" vertical="center" shrinkToFit="1"/>
      <protection hidden="1"/>
    </xf>
    <xf numFmtId="49" fontId="143" fillId="20" borderId="52" xfId="11" applyNumberFormat="1" applyFont="1" applyFill="1" applyBorder="1" applyAlignment="1" applyProtection="1">
      <alignment horizontal="center" vertical="center" shrinkToFit="1"/>
      <protection hidden="1"/>
    </xf>
    <xf numFmtId="49" fontId="143" fillId="20" borderId="58" xfId="11" applyNumberFormat="1" applyFont="1" applyFill="1" applyBorder="1" applyAlignment="1" applyProtection="1">
      <alignment horizontal="center" vertical="center" shrinkToFit="1"/>
      <protection hidden="1"/>
    </xf>
    <xf numFmtId="49" fontId="143" fillId="20" borderId="53" xfId="11" applyNumberFormat="1" applyFont="1" applyFill="1" applyBorder="1" applyAlignment="1" applyProtection="1">
      <alignment horizontal="center" vertical="center" shrinkToFit="1"/>
      <protection hidden="1"/>
    </xf>
    <xf numFmtId="49" fontId="137" fillId="20" borderId="52" xfId="11" applyNumberFormat="1" applyFont="1" applyFill="1" applyBorder="1" applyAlignment="1" applyProtection="1">
      <alignment horizontal="center" vertical="center" wrapText="1" shrinkToFit="1"/>
      <protection hidden="1"/>
    </xf>
    <xf numFmtId="49" fontId="137" fillId="20" borderId="58" xfId="11" applyNumberFormat="1" applyFont="1" applyFill="1" applyBorder="1" applyAlignment="1" applyProtection="1">
      <alignment horizontal="center" vertical="center" shrinkToFit="1"/>
      <protection hidden="1"/>
    </xf>
    <xf numFmtId="49" fontId="137" fillId="20" borderId="53" xfId="11" applyNumberFormat="1" applyFont="1" applyFill="1" applyBorder="1" applyAlignment="1" applyProtection="1">
      <alignment horizontal="center" vertical="center" shrinkToFit="1"/>
      <protection hidden="1"/>
    </xf>
    <xf numFmtId="49" fontId="137" fillId="20" borderId="220" xfId="11" applyNumberFormat="1" applyFont="1" applyFill="1" applyBorder="1" applyAlignment="1" applyProtection="1">
      <alignment horizontal="center" vertical="center" shrinkToFit="1"/>
      <protection hidden="1"/>
    </xf>
    <xf numFmtId="49" fontId="137" fillId="20" borderId="218" xfId="11" applyNumberFormat="1" applyFont="1" applyFill="1" applyBorder="1" applyAlignment="1" applyProtection="1">
      <alignment horizontal="center" vertical="center" shrinkToFit="1"/>
      <protection hidden="1"/>
    </xf>
    <xf numFmtId="49" fontId="137" fillId="20" borderId="219" xfId="11" applyNumberFormat="1" applyFont="1" applyFill="1" applyBorder="1" applyAlignment="1" applyProtection="1">
      <alignment horizontal="center" vertical="center" shrinkToFit="1"/>
      <protection hidden="1"/>
    </xf>
    <xf numFmtId="49" fontId="157" fillId="0" borderId="220" xfId="11" applyNumberFormat="1" applyFont="1" applyBorder="1" applyAlignment="1" applyProtection="1">
      <alignment vertical="top" textRotation="255" indent="1" shrinkToFit="1"/>
      <protection hidden="1"/>
    </xf>
    <xf numFmtId="49" fontId="157" fillId="0" borderId="227" xfId="11" applyNumberFormat="1" applyFont="1" applyBorder="1" applyAlignment="1" applyProtection="1">
      <alignment vertical="top" textRotation="255" indent="1" shrinkToFit="1"/>
      <protection hidden="1"/>
    </xf>
    <xf numFmtId="49" fontId="157" fillId="0" borderId="221" xfId="11" applyNumberFormat="1" applyFont="1" applyBorder="1" applyAlignment="1" applyProtection="1">
      <alignment vertical="top" textRotation="255" indent="1" shrinkToFit="1"/>
      <protection hidden="1"/>
    </xf>
    <xf numFmtId="49" fontId="137" fillId="0" borderId="220" xfId="11" applyNumberFormat="1" applyFont="1" applyFill="1" applyBorder="1" applyAlignment="1" applyProtection="1">
      <alignment horizontal="center" vertical="center" wrapText="1" shrinkToFit="1"/>
      <protection hidden="1"/>
    </xf>
    <xf numFmtId="49" fontId="137" fillId="0" borderId="218" xfId="11" applyNumberFormat="1" applyFont="1" applyFill="1" applyBorder="1" applyAlignment="1" applyProtection="1">
      <alignment horizontal="center" vertical="center" wrapText="1" shrinkToFit="1"/>
      <protection hidden="1"/>
    </xf>
    <xf numFmtId="49" fontId="137" fillId="0" borderId="219" xfId="11" applyNumberFormat="1" applyFont="1" applyFill="1" applyBorder="1" applyAlignment="1" applyProtection="1">
      <alignment horizontal="center" vertical="center" wrapText="1" shrinkToFit="1"/>
      <protection hidden="1"/>
    </xf>
    <xf numFmtId="49" fontId="137" fillId="0" borderId="227" xfId="11" applyNumberFormat="1" applyFont="1" applyFill="1" applyBorder="1" applyAlignment="1" applyProtection="1">
      <alignment horizontal="center" vertical="center" wrapText="1" shrinkToFit="1"/>
      <protection hidden="1"/>
    </xf>
    <xf numFmtId="49" fontId="137" fillId="0" borderId="0" xfId="11" applyNumberFormat="1" applyFont="1" applyFill="1" applyAlignment="1" applyProtection="1">
      <alignment horizontal="center" vertical="center" wrapText="1" shrinkToFit="1"/>
      <protection hidden="1"/>
    </xf>
    <xf numFmtId="49" fontId="137" fillId="0" borderId="225" xfId="11" applyNumberFormat="1" applyFont="1" applyFill="1" applyBorder="1" applyAlignment="1" applyProtection="1">
      <alignment horizontal="center" vertical="center" wrapText="1" shrinkToFit="1"/>
      <protection hidden="1"/>
    </xf>
    <xf numFmtId="49" fontId="137" fillId="0" borderId="229" xfId="11" applyNumberFormat="1" applyFont="1" applyFill="1" applyBorder="1" applyAlignment="1" applyProtection="1">
      <alignment horizontal="center" vertical="center" wrapText="1" shrinkToFit="1"/>
      <protection hidden="1"/>
    </xf>
    <xf numFmtId="49" fontId="137" fillId="0" borderId="230" xfId="11" applyNumberFormat="1" applyFont="1" applyFill="1" applyBorder="1" applyAlignment="1" applyProtection="1">
      <alignment horizontal="center" vertical="center" wrapText="1" shrinkToFit="1"/>
      <protection hidden="1"/>
    </xf>
    <xf numFmtId="49" fontId="137" fillId="0" borderId="231" xfId="11" applyNumberFormat="1" applyFont="1" applyFill="1" applyBorder="1" applyAlignment="1" applyProtection="1">
      <alignment horizontal="center" vertical="center" wrapText="1" shrinkToFit="1"/>
      <protection hidden="1"/>
    </xf>
    <xf numFmtId="49" fontId="137" fillId="20" borderId="222" xfId="11" applyNumberFormat="1" applyFont="1" applyFill="1" applyBorder="1" applyAlignment="1" applyProtection="1">
      <alignment horizontal="center" vertical="center" shrinkToFit="1"/>
      <protection hidden="1"/>
    </xf>
    <xf numFmtId="49" fontId="137" fillId="20" borderId="223" xfId="11" applyNumberFormat="1" applyFont="1" applyFill="1" applyBorder="1" applyAlignment="1" applyProtection="1">
      <alignment horizontal="center" vertical="center" shrinkToFit="1"/>
      <protection hidden="1"/>
    </xf>
    <xf numFmtId="49" fontId="137" fillId="20" borderId="0" xfId="11" applyNumberFormat="1" applyFont="1" applyFill="1" applyAlignment="1" applyProtection="1">
      <alignment horizontal="center" vertical="center" shrinkToFit="1"/>
      <protection hidden="1"/>
    </xf>
    <xf numFmtId="49" fontId="137" fillId="20" borderId="225" xfId="11" applyNumberFormat="1" applyFont="1" applyFill="1" applyBorder="1" applyAlignment="1" applyProtection="1">
      <alignment horizontal="center" vertical="center" shrinkToFit="1"/>
      <protection hidden="1"/>
    </xf>
    <xf numFmtId="49" fontId="137" fillId="20" borderId="230" xfId="11" applyNumberFormat="1" applyFont="1" applyFill="1" applyBorder="1" applyAlignment="1" applyProtection="1">
      <alignment horizontal="center" vertical="center" shrinkToFit="1"/>
      <protection hidden="1"/>
    </xf>
    <xf numFmtId="49" fontId="137" fillId="20" borderId="231" xfId="11" applyNumberFormat="1" applyFont="1" applyFill="1" applyBorder="1" applyAlignment="1" applyProtection="1">
      <alignment horizontal="center" vertical="center" shrinkToFit="1"/>
      <protection hidden="1"/>
    </xf>
    <xf numFmtId="49" fontId="134" fillId="9" borderId="234" xfId="11" applyNumberFormat="1" applyFont="1" applyFill="1" applyBorder="1" applyAlignment="1" applyProtection="1">
      <alignment vertical="center" shrinkToFit="1"/>
      <protection locked="0"/>
    </xf>
    <xf numFmtId="49" fontId="134" fillId="9" borderId="232" xfId="11" applyNumberFormat="1" applyFont="1" applyFill="1" applyBorder="1" applyAlignment="1" applyProtection="1">
      <alignment vertical="center" shrinkToFit="1"/>
      <protection locked="0"/>
    </xf>
    <xf numFmtId="49" fontId="134" fillId="9" borderId="233" xfId="11" applyNumberFormat="1" applyFont="1" applyFill="1" applyBorder="1" applyAlignment="1" applyProtection="1">
      <alignment vertical="center" shrinkToFit="1"/>
      <protection locked="0"/>
    </xf>
    <xf numFmtId="49" fontId="141" fillId="10" borderId="0" xfId="11" applyNumberFormat="1" applyFont="1" applyFill="1" applyBorder="1" applyAlignment="1" applyProtection="1">
      <alignment horizontal="center" vertical="center" wrapText="1" shrinkToFit="1"/>
      <protection hidden="1"/>
    </xf>
    <xf numFmtId="49" fontId="141" fillId="10" borderId="243" xfId="11" applyNumberFormat="1" applyFont="1" applyFill="1" applyBorder="1" applyAlignment="1" applyProtection="1">
      <alignment horizontal="center" vertical="center" wrapText="1" shrinkToFit="1"/>
      <protection hidden="1"/>
    </xf>
    <xf numFmtId="49" fontId="141" fillId="10" borderId="229" xfId="11" applyNumberFormat="1" applyFont="1" applyFill="1" applyBorder="1" applyAlignment="1" applyProtection="1">
      <alignment horizontal="center" vertical="center" wrapText="1" shrinkToFit="1"/>
      <protection hidden="1"/>
    </xf>
    <xf numFmtId="49" fontId="141" fillId="10" borderId="230" xfId="11" applyNumberFormat="1" applyFont="1" applyFill="1" applyBorder="1" applyAlignment="1" applyProtection="1">
      <alignment horizontal="center" vertical="center" wrapText="1" shrinkToFit="1"/>
      <protection hidden="1"/>
    </xf>
    <xf numFmtId="49" fontId="141" fillId="10" borderId="231" xfId="11" applyNumberFormat="1" applyFont="1" applyFill="1" applyBorder="1" applyAlignment="1" applyProtection="1">
      <alignment horizontal="center" vertical="center" wrapText="1" shrinkToFit="1"/>
      <protection hidden="1"/>
    </xf>
    <xf numFmtId="0" fontId="137" fillId="10" borderId="229" xfId="11" applyFont="1" applyFill="1" applyBorder="1" applyAlignment="1" applyProtection="1">
      <alignment vertical="top" wrapText="1" shrinkToFit="1"/>
      <protection hidden="1"/>
    </xf>
    <xf numFmtId="0" fontId="137" fillId="10" borderId="230" xfId="11" applyFont="1" applyFill="1" applyBorder="1" applyAlignment="1" applyProtection="1">
      <alignment vertical="top" wrapText="1" shrinkToFit="1"/>
      <protection hidden="1"/>
    </xf>
    <xf numFmtId="0" fontId="137" fillId="10" borderId="231" xfId="11" applyFont="1" applyFill="1" applyBorder="1" applyAlignment="1" applyProtection="1">
      <alignment vertical="top" wrapText="1" shrinkToFit="1"/>
      <protection hidden="1"/>
    </xf>
    <xf numFmtId="49" fontId="137" fillId="16" borderId="235" xfId="11" applyNumberFormat="1" applyFont="1" applyFill="1" applyBorder="1" applyAlignment="1" applyProtection="1">
      <alignment horizontal="center" vertical="center" wrapText="1" shrinkToFit="1"/>
      <protection hidden="1"/>
    </xf>
    <xf numFmtId="49" fontId="137" fillId="16" borderId="236" xfId="11" applyNumberFormat="1" applyFont="1" applyFill="1" applyBorder="1" applyAlignment="1" applyProtection="1">
      <alignment horizontal="center" vertical="center" wrapText="1" shrinkToFit="1"/>
      <protection hidden="1"/>
    </xf>
    <xf numFmtId="49" fontId="137" fillId="16" borderId="237" xfId="11" applyNumberFormat="1" applyFont="1" applyFill="1" applyBorder="1" applyAlignment="1" applyProtection="1">
      <alignment horizontal="center" vertical="center" wrapText="1" shrinkToFit="1"/>
      <protection hidden="1"/>
    </xf>
    <xf numFmtId="49" fontId="137" fillId="16" borderId="227" xfId="11" applyNumberFormat="1" applyFont="1" applyFill="1" applyBorder="1" applyAlignment="1" applyProtection="1">
      <alignment horizontal="center" vertical="center" wrapText="1" shrinkToFit="1"/>
      <protection hidden="1"/>
    </xf>
    <xf numFmtId="49" fontId="137" fillId="16" borderId="0" xfId="11" applyNumberFormat="1" applyFont="1" applyFill="1" applyAlignment="1" applyProtection="1">
      <alignment horizontal="center" vertical="center" wrapText="1" shrinkToFit="1"/>
      <protection hidden="1"/>
    </xf>
    <xf numFmtId="49" fontId="137" fillId="16" borderId="225" xfId="11" applyNumberFormat="1" applyFont="1" applyFill="1" applyBorder="1" applyAlignment="1" applyProtection="1">
      <alignment horizontal="center" vertical="center" wrapText="1" shrinkToFit="1"/>
      <protection hidden="1"/>
    </xf>
    <xf numFmtId="49" fontId="137" fillId="16" borderId="229" xfId="11" applyNumberFormat="1" applyFont="1" applyFill="1" applyBorder="1" applyAlignment="1" applyProtection="1">
      <alignment horizontal="center" vertical="center" wrapText="1" shrinkToFit="1"/>
      <protection hidden="1"/>
    </xf>
    <xf numFmtId="49" fontId="137" fillId="16" borderId="230" xfId="11" applyNumberFormat="1" applyFont="1" applyFill="1" applyBorder="1" applyAlignment="1" applyProtection="1">
      <alignment horizontal="center" vertical="center" wrapText="1" shrinkToFit="1"/>
      <protection hidden="1"/>
    </xf>
    <xf numFmtId="49" fontId="137" fillId="16" borderId="231" xfId="11" applyNumberFormat="1" applyFont="1" applyFill="1" applyBorder="1" applyAlignment="1" applyProtection="1">
      <alignment horizontal="center" vertical="center" wrapText="1" shrinkToFit="1"/>
      <protection hidden="1"/>
    </xf>
    <xf numFmtId="49" fontId="137" fillId="20" borderId="239" xfId="11" applyNumberFormat="1" applyFont="1" applyFill="1" applyBorder="1" applyAlignment="1" applyProtection="1">
      <alignment horizontal="center" vertical="center" shrinkToFit="1"/>
      <protection hidden="1"/>
    </xf>
    <xf numFmtId="49" fontId="137" fillId="20" borderId="240" xfId="11" applyNumberFormat="1" applyFont="1" applyFill="1" applyBorder="1" applyAlignment="1" applyProtection="1">
      <alignment horizontal="center" vertical="center" shrinkToFit="1"/>
      <protection hidden="1"/>
    </xf>
    <xf numFmtId="49" fontId="137" fillId="0" borderId="241" xfId="11" applyNumberFormat="1" applyFont="1" applyBorder="1" applyAlignment="1" applyProtection="1">
      <alignment vertical="center" shrinkToFit="1"/>
      <protection hidden="1"/>
    </xf>
    <xf numFmtId="49" fontId="137" fillId="0" borderId="239" xfId="11" applyNumberFormat="1" applyFont="1" applyBorder="1" applyAlignment="1" applyProtection="1">
      <alignment vertical="center" shrinkToFit="1"/>
      <protection hidden="1"/>
    </xf>
    <xf numFmtId="49" fontId="137" fillId="0" borderId="240" xfId="11" applyNumberFormat="1" applyFont="1" applyBorder="1" applyAlignment="1" applyProtection="1">
      <alignment vertical="center" shrinkToFit="1"/>
      <protection hidden="1"/>
    </xf>
    <xf numFmtId="49" fontId="137" fillId="0" borderId="235" xfId="11" applyNumberFormat="1" applyFont="1" applyBorder="1" applyAlignment="1" applyProtection="1">
      <alignment horizontal="center" vertical="center" wrapText="1" shrinkToFit="1"/>
      <protection hidden="1"/>
    </xf>
    <xf numFmtId="49" fontId="137" fillId="0" borderId="236" xfId="11" applyNumberFormat="1" applyFont="1" applyBorder="1" applyAlignment="1" applyProtection="1">
      <alignment horizontal="center" vertical="center" wrapText="1" shrinkToFit="1"/>
      <protection hidden="1"/>
    </xf>
    <xf numFmtId="49" fontId="137" fillId="0" borderId="237" xfId="11" applyNumberFormat="1" applyFont="1" applyBorder="1" applyAlignment="1" applyProtection="1">
      <alignment horizontal="center" vertical="center" wrapText="1" shrinkToFit="1"/>
      <protection hidden="1"/>
    </xf>
    <xf numFmtId="49" fontId="137" fillId="0" borderId="231" xfId="11" applyNumberFormat="1" applyFont="1" applyBorder="1" applyAlignment="1" applyProtection="1">
      <alignment horizontal="center" vertical="center" wrapText="1" shrinkToFit="1"/>
      <protection hidden="1"/>
    </xf>
    <xf numFmtId="49" fontId="143" fillId="20" borderId="218" xfId="11" applyNumberFormat="1" applyFont="1" applyFill="1" applyBorder="1" applyAlignment="1" applyProtection="1">
      <alignment horizontal="center" vertical="center" shrinkToFit="1"/>
      <protection hidden="1"/>
    </xf>
    <xf numFmtId="49" fontId="143" fillId="20" borderId="219" xfId="11" applyNumberFormat="1" applyFont="1" applyFill="1" applyBorder="1" applyAlignment="1" applyProtection="1">
      <alignment horizontal="center" vertical="center" shrinkToFit="1"/>
      <protection hidden="1"/>
    </xf>
    <xf numFmtId="49" fontId="137" fillId="16" borderId="221" xfId="11" applyNumberFormat="1" applyFont="1" applyFill="1" applyBorder="1" applyAlignment="1" applyProtection="1">
      <alignment horizontal="center" vertical="center" wrapText="1" shrinkToFit="1"/>
      <protection hidden="1"/>
    </xf>
    <xf numFmtId="49" fontId="137" fillId="16" borderId="222" xfId="11" applyNumberFormat="1" applyFont="1" applyFill="1" applyBorder="1" applyAlignment="1" applyProtection="1">
      <alignment horizontal="center" vertical="center" wrapText="1" shrinkToFit="1"/>
      <protection hidden="1"/>
    </xf>
    <xf numFmtId="49" fontId="137" fillId="16" borderId="223" xfId="11" applyNumberFormat="1" applyFont="1" applyFill="1" applyBorder="1" applyAlignment="1" applyProtection="1">
      <alignment horizontal="center" vertical="center" wrapText="1" shrinkToFit="1"/>
      <protection hidden="1"/>
    </xf>
    <xf numFmtId="38" fontId="134" fillId="9" borderId="221" xfId="12" applyFont="1" applyFill="1" applyBorder="1" applyAlignment="1" applyProtection="1">
      <alignment horizontal="right" vertical="center" shrinkToFit="1"/>
      <protection locked="0"/>
    </xf>
    <xf numFmtId="38" fontId="134" fillId="9" borderId="222" xfId="12" applyFont="1" applyFill="1" applyBorder="1" applyAlignment="1" applyProtection="1">
      <alignment horizontal="right" vertical="center" shrinkToFit="1"/>
      <protection locked="0"/>
    </xf>
    <xf numFmtId="49" fontId="137" fillId="11" borderId="235" xfId="11" applyNumberFormat="1" applyFont="1" applyFill="1" applyBorder="1" applyAlignment="1" applyProtection="1">
      <alignment horizontal="center" vertical="center" wrapText="1" shrinkToFit="1"/>
      <protection hidden="1"/>
    </xf>
    <xf numFmtId="49" fontId="137" fillId="11" borderId="236" xfId="11" applyNumberFormat="1" applyFont="1" applyFill="1" applyBorder="1" applyAlignment="1" applyProtection="1">
      <alignment horizontal="center" vertical="center" wrapText="1" shrinkToFit="1"/>
      <protection hidden="1"/>
    </xf>
    <xf numFmtId="49" fontId="137" fillId="11" borderId="237" xfId="11" applyNumberFormat="1" applyFont="1" applyFill="1" applyBorder="1" applyAlignment="1" applyProtection="1">
      <alignment horizontal="center" vertical="center" wrapText="1" shrinkToFit="1"/>
      <protection hidden="1"/>
    </xf>
    <xf numFmtId="49" fontId="137" fillId="11" borderId="227" xfId="11" applyNumberFormat="1" applyFont="1" applyFill="1" applyBorder="1" applyAlignment="1" applyProtection="1">
      <alignment horizontal="center" vertical="center" wrapText="1" shrinkToFit="1"/>
      <protection hidden="1"/>
    </xf>
    <xf numFmtId="49" fontId="137" fillId="11" borderId="0" xfId="11" applyNumberFormat="1" applyFont="1" applyFill="1" applyAlignment="1" applyProtection="1">
      <alignment horizontal="center" vertical="center" wrapText="1" shrinkToFit="1"/>
      <protection hidden="1"/>
    </xf>
    <xf numFmtId="49" fontId="137" fillId="11" borderId="225" xfId="11" applyNumberFormat="1" applyFont="1" applyFill="1" applyBorder="1" applyAlignment="1" applyProtection="1">
      <alignment horizontal="center" vertical="center" wrapText="1" shrinkToFit="1"/>
      <protection hidden="1"/>
    </xf>
    <xf numFmtId="49" fontId="137" fillId="11" borderId="229" xfId="11" applyNumberFormat="1" applyFont="1" applyFill="1" applyBorder="1" applyAlignment="1" applyProtection="1">
      <alignment horizontal="center" vertical="center" wrapText="1" shrinkToFit="1"/>
      <protection hidden="1"/>
    </xf>
    <xf numFmtId="49" fontId="137" fillId="11" borderId="230" xfId="11" applyNumberFormat="1" applyFont="1" applyFill="1" applyBorder="1" applyAlignment="1" applyProtection="1">
      <alignment horizontal="center" vertical="center" wrapText="1" shrinkToFit="1"/>
      <protection hidden="1"/>
    </xf>
    <xf numFmtId="49" fontId="137" fillId="11" borderId="231" xfId="11" applyNumberFormat="1" applyFont="1" applyFill="1" applyBorder="1" applyAlignment="1" applyProtection="1">
      <alignment horizontal="center" vertical="center" wrapText="1" shrinkToFit="1"/>
      <protection hidden="1"/>
    </xf>
    <xf numFmtId="49" fontId="143" fillId="20" borderId="236" xfId="11" applyNumberFormat="1" applyFont="1" applyFill="1" applyBorder="1" applyAlignment="1" applyProtection="1">
      <alignment horizontal="center" vertical="center" shrinkToFit="1"/>
      <protection hidden="1"/>
    </xf>
    <xf numFmtId="49" fontId="143" fillId="20" borderId="237" xfId="11" applyNumberFormat="1" applyFont="1" applyFill="1" applyBorder="1" applyAlignment="1" applyProtection="1">
      <alignment horizontal="center" vertical="center" shrinkToFit="1"/>
      <protection hidden="1"/>
    </xf>
    <xf numFmtId="0" fontId="134" fillId="9" borderId="247" xfId="11" applyFont="1" applyFill="1" applyBorder="1" applyAlignment="1" applyProtection="1">
      <alignment vertical="center" shrinkToFit="1"/>
      <protection locked="0"/>
    </xf>
    <xf numFmtId="0" fontId="134" fillId="9" borderId="248" xfId="11" applyFont="1" applyFill="1" applyBorder="1" applyAlignment="1" applyProtection="1">
      <alignment vertical="center" shrinkToFit="1"/>
      <protection locked="0"/>
    </xf>
    <xf numFmtId="0" fontId="134" fillId="9" borderId="249" xfId="11" applyFont="1" applyFill="1" applyBorder="1" applyAlignment="1" applyProtection="1">
      <alignment vertical="center" shrinkToFit="1"/>
      <protection locked="0"/>
    </xf>
    <xf numFmtId="49" fontId="141" fillId="3" borderId="241" xfId="11" applyNumberFormat="1" applyFont="1" applyFill="1" applyBorder="1" applyAlignment="1" applyProtection="1">
      <alignment vertical="center" shrinkToFit="1"/>
      <protection hidden="1"/>
    </xf>
    <xf numFmtId="49" fontId="141" fillId="3" borderId="239" xfId="11" applyNumberFormat="1" applyFont="1" applyFill="1" applyBorder="1" applyAlignment="1" applyProtection="1">
      <alignment vertical="center" shrinkToFit="1"/>
      <protection hidden="1"/>
    </xf>
    <xf numFmtId="49" fontId="141" fillId="3" borderId="240" xfId="11" applyNumberFormat="1" applyFont="1" applyFill="1" applyBorder="1" applyAlignment="1" applyProtection="1">
      <alignment vertical="center" shrinkToFit="1"/>
      <protection hidden="1"/>
    </xf>
    <xf numFmtId="49" fontId="157" fillId="0" borderId="224" xfId="11" applyNumberFormat="1" applyFont="1" applyBorder="1" applyAlignment="1" applyProtection="1">
      <alignment vertical="top" textRotation="255" indent="1" shrinkToFit="1"/>
      <protection hidden="1"/>
    </xf>
    <xf numFmtId="49" fontId="157" fillId="0" borderId="47" xfId="11" applyNumberFormat="1" applyFont="1" applyBorder="1" applyAlignment="1" applyProtection="1">
      <alignment vertical="top" textRotation="255" indent="1" shrinkToFit="1"/>
      <protection hidden="1"/>
    </xf>
    <xf numFmtId="49" fontId="157" fillId="0" borderId="226" xfId="11" applyNumberFormat="1" applyFont="1" applyBorder="1" applyAlignment="1" applyProtection="1">
      <alignment vertical="top" textRotation="255" indent="1" shrinkToFit="1"/>
      <protection hidden="1"/>
    </xf>
    <xf numFmtId="49" fontId="134" fillId="0" borderId="218" xfId="11" applyNumberFormat="1" applyFont="1" applyBorder="1" applyAlignment="1" applyProtection="1">
      <alignment horizontal="center" vertical="center" wrapText="1" shrinkToFit="1"/>
      <protection hidden="1"/>
    </xf>
    <xf numFmtId="49" fontId="134" fillId="0" borderId="219" xfId="11" applyNumberFormat="1" applyFont="1" applyBorder="1" applyAlignment="1" applyProtection="1">
      <alignment horizontal="center" vertical="center" wrapText="1" shrinkToFit="1"/>
      <protection hidden="1"/>
    </xf>
    <xf numFmtId="49" fontId="134" fillId="0" borderId="0" xfId="11" applyNumberFormat="1" applyFont="1" applyAlignment="1" applyProtection="1">
      <alignment horizontal="center" vertical="center" wrapText="1" shrinkToFit="1"/>
      <protection hidden="1"/>
    </xf>
    <xf numFmtId="49" fontId="134" fillId="0" borderId="225" xfId="11" applyNumberFormat="1" applyFont="1" applyBorder="1" applyAlignment="1" applyProtection="1">
      <alignment horizontal="center" vertical="center" wrapText="1" shrinkToFit="1"/>
      <protection hidden="1"/>
    </xf>
    <xf numFmtId="49" fontId="134" fillId="0" borderId="230" xfId="11" applyNumberFormat="1" applyFont="1" applyBorder="1" applyAlignment="1" applyProtection="1">
      <alignment horizontal="center" vertical="center" wrapText="1" shrinkToFit="1"/>
      <protection hidden="1"/>
    </xf>
    <xf numFmtId="49" fontId="134" fillId="0" borderId="231" xfId="11" applyNumberFormat="1" applyFont="1" applyBorder="1" applyAlignment="1" applyProtection="1">
      <alignment horizontal="center" vertical="center" wrapText="1" shrinkToFit="1"/>
      <protection hidden="1"/>
    </xf>
    <xf numFmtId="49" fontId="134" fillId="9" borderId="232" xfId="11" applyNumberFormat="1" applyFont="1" applyFill="1" applyBorder="1" applyAlignment="1" applyProtection="1">
      <alignment horizontal="center" vertical="center" shrinkToFit="1"/>
      <protection locked="0"/>
    </xf>
    <xf numFmtId="49" fontId="137" fillId="0" borderId="234" xfId="11" applyNumberFormat="1" applyFont="1" applyBorder="1" applyAlignment="1" applyProtection="1">
      <alignment vertical="center" shrinkToFit="1"/>
      <protection hidden="1"/>
    </xf>
    <xf numFmtId="49" fontId="141" fillId="0" borderId="234" xfId="11" applyNumberFormat="1" applyFont="1" applyBorder="1" applyAlignment="1" applyProtection="1">
      <alignment vertical="center" shrinkToFit="1"/>
      <protection hidden="1"/>
    </xf>
    <xf numFmtId="49" fontId="141" fillId="0" borderId="232" xfId="11" applyNumberFormat="1" applyFont="1" applyBorder="1" applyAlignment="1" applyProtection="1">
      <alignment vertical="center" shrinkToFit="1"/>
      <protection hidden="1"/>
    </xf>
    <xf numFmtId="49" fontId="141" fillId="0" borderId="233" xfId="11" applyNumberFormat="1" applyFont="1" applyBorder="1" applyAlignment="1" applyProtection="1">
      <alignment vertical="center" shrinkToFit="1"/>
      <protection hidden="1"/>
    </xf>
    <xf numFmtId="49" fontId="139" fillId="0" borderId="52" xfId="11" applyNumberFormat="1" applyFont="1" applyBorder="1" applyAlignment="1" applyProtection="1">
      <alignment horizontal="left" vertical="center" indent="1" shrinkToFit="1"/>
      <protection hidden="1"/>
    </xf>
    <xf numFmtId="49" fontId="139" fillId="0" borderId="58" xfId="11" applyNumberFormat="1" applyFont="1" applyBorder="1" applyAlignment="1" applyProtection="1">
      <alignment horizontal="left" vertical="center" indent="1" shrinkToFit="1"/>
      <protection hidden="1"/>
    </xf>
    <xf numFmtId="49" fontId="139" fillId="0" borderId="53" xfId="11" applyNumberFormat="1" applyFont="1" applyBorder="1" applyAlignment="1" applyProtection="1">
      <alignment horizontal="left" vertical="center" indent="1" shrinkToFit="1"/>
      <protection hidden="1"/>
    </xf>
    <xf numFmtId="49" fontId="134" fillId="17" borderId="218" xfId="11" applyNumberFormat="1" applyFont="1" applyFill="1" applyBorder="1" applyAlignment="1" applyProtection="1">
      <alignment horizontal="center" vertical="center" wrapText="1" shrinkToFit="1"/>
      <protection hidden="1"/>
    </xf>
    <xf numFmtId="49" fontId="134" fillId="17" borderId="219" xfId="11" applyNumberFormat="1" applyFont="1" applyFill="1" applyBorder="1" applyAlignment="1" applyProtection="1">
      <alignment horizontal="center" vertical="center" wrapText="1" shrinkToFit="1"/>
      <protection hidden="1"/>
    </xf>
    <xf numFmtId="49" fontId="134" fillId="17" borderId="0" xfId="11" applyNumberFormat="1" applyFont="1" applyFill="1" applyAlignment="1" applyProtection="1">
      <alignment horizontal="center" vertical="center" wrapText="1" shrinkToFit="1"/>
      <protection hidden="1"/>
    </xf>
    <xf numFmtId="49" fontId="134" fillId="17" borderId="225" xfId="11" applyNumberFormat="1" applyFont="1" applyFill="1" applyBorder="1" applyAlignment="1" applyProtection="1">
      <alignment horizontal="center" vertical="center" wrapText="1" shrinkToFit="1"/>
      <protection hidden="1"/>
    </xf>
    <xf numFmtId="49" fontId="134" fillId="17" borderId="230" xfId="11" applyNumberFormat="1" applyFont="1" applyFill="1" applyBorder="1" applyAlignment="1" applyProtection="1">
      <alignment horizontal="center" vertical="center" wrapText="1" shrinkToFit="1"/>
      <protection hidden="1"/>
    </xf>
    <xf numFmtId="49" fontId="134" fillId="17" borderId="231" xfId="11" applyNumberFormat="1" applyFont="1" applyFill="1" applyBorder="1" applyAlignment="1" applyProtection="1">
      <alignment horizontal="center" vertical="center" wrapText="1" shrinkToFit="1"/>
      <protection hidden="1"/>
    </xf>
    <xf numFmtId="49" fontId="134" fillId="9" borderId="221" xfId="11" applyNumberFormat="1" applyFont="1" applyFill="1" applyBorder="1" applyAlignment="1" applyProtection="1">
      <alignment vertical="center" shrinkToFit="1"/>
      <protection locked="0"/>
    </xf>
    <xf numFmtId="49" fontId="134" fillId="9" borderId="222" xfId="11" applyNumberFormat="1" applyFont="1" applyFill="1" applyBorder="1" applyAlignment="1" applyProtection="1">
      <alignment vertical="center" shrinkToFit="1"/>
      <protection locked="0"/>
    </xf>
    <xf numFmtId="49" fontId="134" fillId="9" borderId="223" xfId="11" applyNumberFormat="1" applyFont="1" applyFill="1" applyBorder="1" applyAlignment="1" applyProtection="1">
      <alignment vertical="center" shrinkToFit="1"/>
      <protection locked="0"/>
    </xf>
    <xf numFmtId="49" fontId="134" fillId="17" borderId="235" xfId="11" applyNumberFormat="1" applyFont="1" applyFill="1" applyBorder="1" applyAlignment="1" applyProtection="1">
      <alignment horizontal="center" vertical="center" wrapText="1" shrinkToFit="1"/>
      <protection hidden="1"/>
    </xf>
    <xf numFmtId="49" fontId="134" fillId="17" borderId="236" xfId="11" applyNumberFormat="1" applyFont="1" applyFill="1" applyBorder="1" applyAlignment="1" applyProtection="1">
      <alignment horizontal="center" vertical="center" wrapText="1" shrinkToFit="1"/>
      <protection hidden="1"/>
    </xf>
    <xf numFmtId="49" fontId="134" fillId="17" borderId="237" xfId="11" applyNumberFormat="1" applyFont="1" applyFill="1" applyBorder="1" applyAlignment="1" applyProtection="1">
      <alignment horizontal="center" vertical="center" wrapText="1" shrinkToFit="1"/>
      <protection hidden="1"/>
    </xf>
    <xf numFmtId="49" fontId="134" fillId="17" borderId="227" xfId="11" applyNumberFormat="1" applyFont="1" applyFill="1" applyBorder="1" applyAlignment="1" applyProtection="1">
      <alignment horizontal="center" vertical="center" wrapText="1" shrinkToFit="1"/>
      <protection hidden="1"/>
    </xf>
    <xf numFmtId="49" fontId="134" fillId="17" borderId="221" xfId="11" applyNumberFormat="1" applyFont="1" applyFill="1" applyBorder="1" applyAlignment="1" applyProtection="1">
      <alignment horizontal="center" vertical="center" wrapText="1" shrinkToFit="1"/>
      <protection hidden="1"/>
    </xf>
    <xf numFmtId="49" fontId="134" fillId="17" borderId="222" xfId="11" applyNumberFormat="1" applyFont="1" applyFill="1" applyBorder="1" applyAlignment="1" applyProtection="1">
      <alignment horizontal="center" vertical="center" wrapText="1" shrinkToFit="1"/>
      <protection hidden="1"/>
    </xf>
    <xf numFmtId="49" fontId="134" fillId="17" borderId="223" xfId="11" applyNumberFormat="1" applyFont="1" applyFill="1" applyBorder="1" applyAlignment="1" applyProtection="1">
      <alignment horizontal="center" vertical="center" wrapText="1" shrinkToFit="1"/>
      <protection hidden="1"/>
    </xf>
    <xf numFmtId="49" fontId="137" fillId="20" borderId="236" xfId="11" applyNumberFormat="1" applyFont="1" applyFill="1" applyBorder="1" applyAlignment="1" applyProtection="1">
      <alignment horizontal="center" vertical="center" shrinkToFit="1"/>
      <protection hidden="1"/>
    </xf>
    <xf numFmtId="49" fontId="137" fillId="20" borderId="237" xfId="11" applyNumberFormat="1" applyFont="1" applyFill="1" applyBorder="1" applyAlignment="1" applyProtection="1">
      <alignment horizontal="center" vertical="center" shrinkToFit="1"/>
      <protection hidden="1"/>
    </xf>
    <xf numFmtId="49" fontId="134" fillId="9" borderId="241" xfId="11" applyNumberFormat="1" applyFont="1" applyFill="1" applyBorder="1" applyAlignment="1" applyProtection="1">
      <alignment vertical="center" shrinkToFit="1"/>
      <protection locked="0"/>
    </xf>
    <xf numFmtId="49" fontId="134" fillId="9" borderId="239" xfId="11" applyNumberFormat="1" applyFont="1" applyFill="1" applyBorder="1" applyAlignment="1" applyProtection="1">
      <alignment vertical="center" shrinkToFit="1"/>
      <protection locked="0"/>
    </xf>
    <xf numFmtId="49" fontId="134" fillId="9" borderId="240" xfId="11" applyNumberFormat="1" applyFont="1" applyFill="1" applyBorder="1" applyAlignment="1" applyProtection="1">
      <alignment vertical="center" shrinkToFit="1"/>
      <protection locked="0"/>
    </xf>
    <xf numFmtId="49" fontId="159" fillId="0" borderId="218" xfId="1" applyNumberFormat="1" applyFont="1" applyBorder="1" applyAlignment="1" applyProtection="1">
      <alignment horizontal="center" vertical="center" shrinkToFit="1"/>
      <protection hidden="1"/>
    </xf>
    <xf numFmtId="49" fontId="159" fillId="0" borderId="222" xfId="1" applyNumberFormat="1" applyFont="1" applyBorder="1" applyAlignment="1" applyProtection="1">
      <alignment horizontal="center" vertical="center" shrinkToFit="1"/>
      <protection hidden="1"/>
    </xf>
    <xf numFmtId="49" fontId="136" fillId="0" borderId="224" xfId="11" applyNumberFormat="1" applyFont="1" applyBorder="1" applyAlignment="1" applyProtection="1">
      <alignment horizontal="center" vertical="center" textRotation="255" shrinkToFit="1"/>
      <protection hidden="1"/>
    </xf>
    <xf numFmtId="49" fontId="136" fillId="0" borderId="47" xfId="11" applyNumberFormat="1" applyFont="1" applyBorder="1" applyAlignment="1" applyProtection="1">
      <alignment horizontal="center" vertical="center" textRotation="255" shrinkToFit="1"/>
      <protection hidden="1"/>
    </xf>
    <xf numFmtId="49" fontId="136" fillId="0" borderId="226" xfId="11" applyNumberFormat="1" applyFont="1" applyBorder="1" applyAlignment="1" applyProtection="1">
      <alignment horizontal="center" vertical="center" textRotation="255" shrinkToFit="1"/>
      <protection hidden="1"/>
    </xf>
    <xf numFmtId="49" fontId="142" fillId="8" borderId="47" xfId="11" applyNumberFormat="1" applyFont="1" applyFill="1" applyBorder="1" applyAlignment="1" applyProtection="1">
      <alignment horizontal="center" vertical="center" textRotation="255" shrinkToFit="1"/>
      <protection hidden="1"/>
    </xf>
    <xf numFmtId="49" fontId="142" fillId="8" borderId="226" xfId="11" applyNumberFormat="1" applyFont="1" applyFill="1" applyBorder="1" applyAlignment="1" applyProtection="1">
      <alignment horizontal="center" vertical="center" textRotation="255" shrinkToFit="1"/>
      <protection hidden="1"/>
    </xf>
    <xf numFmtId="49" fontId="142" fillId="8" borderId="222" xfId="11" applyNumberFormat="1" applyFont="1" applyFill="1" applyBorder="1" applyAlignment="1" applyProtection="1">
      <alignment horizontal="center" vertical="center" textRotation="255" shrinkToFit="1"/>
      <protection hidden="1"/>
    </xf>
    <xf numFmtId="49" fontId="137" fillId="0" borderId="259" xfId="11" applyNumberFormat="1" applyFont="1" applyFill="1" applyBorder="1" applyAlignment="1" applyProtection="1">
      <alignment horizontal="center" vertical="center" wrapText="1" shrinkToFit="1"/>
      <protection hidden="1"/>
    </xf>
    <xf numFmtId="49" fontId="137" fillId="0" borderId="260" xfId="11" applyNumberFormat="1" applyFont="1" applyFill="1" applyBorder="1" applyAlignment="1" applyProtection="1">
      <alignment horizontal="center" vertical="center" wrapText="1" shrinkToFit="1"/>
      <protection hidden="1"/>
    </xf>
    <xf numFmtId="49" fontId="137" fillId="0" borderId="261" xfId="11" applyNumberFormat="1" applyFont="1" applyFill="1" applyBorder="1" applyAlignment="1" applyProtection="1">
      <alignment horizontal="center" vertical="center" wrapText="1" shrinkToFit="1"/>
      <protection hidden="1"/>
    </xf>
    <xf numFmtId="49" fontId="137" fillId="0" borderId="0" xfId="11" applyNumberFormat="1" applyFont="1" applyFill="1" applyBorder="1" applyAlignment="1" applyProtection="1">
      <alignment horizontal="center" vertical="center" wrapText="1" shrinkToFit="1"/>
      <protection hidden="1"/>
    </xf>
    <xf numFmtId="49" fontId="137" fillId="0" borderId="243" xfId="11" applyNumberFormat="1" applyFont="1" applyFill="1" applyBorder="1" applyAlignment="1" applyProtection="1">
      <alignment horizontal="center" vertical="center" wrapText="1" shrinkToFit="1"/>
      <protection hidden="1"/>
    </xf>
    <xf numFmtId="49" fontId="137" fillId="0" borderId="221" xfId="11" applyNumberFormat="1" applyFont="1" applyFill="1" applyBorder="1" applyAlignment="1" applyProtection="1">
      <alignment horizontal="center" vertical="center" wrapText="1" shrinkToFit="1"/>
      <protection hidden="1"/>
    </xf>
    <xf numFmtId="49" fontId="137" fillId="0" borderId="222" xfId="11" applyNumberFormat="1" applyFont="1" applyFill="1" applyBorder="1" applyAlignment="1" applyProtection="1">
      <alignment horizontal="center" vertical="center" wrapText="1" shrinkToFit="1"/>
      <protection hidden="1"/>
    </xf>
    <xf numFmtId="49" fontId="137" fillId="0" borderId="262" xfId="11" applyNumberFormat="1" applyFont="1" applyFill="1" applyBorder="1" applyAlignment="1" applyProtection="1">
      <alignment horizontal="center" vertical="center" wrapText="1" shrinkToFit="1"/>
      <protection hidden="1"/>
    </xf>
    <xf numFmtId="49" fontId="134" fillId="0" borderId="52" xfId="11" applyNumberFormat="1" applyFont="1" applyBorder="1" applyAlignment="1" applyProtection="1">
      <alignment horizontal="center" vertical="center" shrinkToFit="1"/>
      <protection hidden="1"/>
    </xf>
    <xf numFmtId="0" fontId="76" fillId="0" borderId="79" xfId="2" applyFont="1" applyBorder="1" applyAlignment="1" applyProtection="1">
      <alignment horizontal="left" vertical="center" shrinkToFit="1"/>
    </xf>
    <xf numFmtId="0" fontId="76" fillId="0" borderId="47" xfId="2" applyFont="1" applyBorder="1" applyAlignment="1" applyProtection="1">
      <alignment horizontal="left" vertical="center" shrinkToFit="1"/>
    </xf>
    <xf numFmtId="0" fontId="76" fillId="0" borderId="46" xfId="2" applyFont="1" applyBorder="1" applyAlignment="1" applyProtection="1">
      <alignment horizontal="left" vertical="center" shrinkToFit="1"/>
    </xf>
    <xf numFmtId="0" fontId="89" fillId="0" borderId="44" xfId="2" applyFont="1" applyBorder="1" applyAlignment="1" applyProtection="1">
      <alignment horizontal="center" vertical="center"/>
    </xf>
    <xf numFmtId="0" fontId="89" fillId="0" borderId="47" xfId="2" applyFont="1" applyBorder="1" applyAlignment="1" applyProtection="1">
      <alignment horizontal="center" vertical="center"/>
    </xf>
    <xf numFmtId="0" fontId="89" fillId="0" borderId="46" xfId="2" applyFont="1" applyBorder="1" applyAlignment="1" applyProtection="1">
      <alignment horizontal="center" vertical="center"/>
    </xf>
    <xf numFmtId="0" fontId="76" fillId="0" borderId="44" xfId="2" applyFont="1" applyBorder="1" applyAlignment="1" applyProtection="1">
      <alignment horizontal="left" vertical="center" wrapText="1"/>
    </xf>
    <xf numFmtId="0" fontId="76" fillId="0" borderId="47" xfId="2" applyFont="1" applyBorder="1" applyAlignment="1" applyProtection="1">
      <alignment horizontal="left" vertical="center"/>
    </xf>
    <xf numFmtId="0" fontId="76" fillId="0" borderId="46" xfId="2" applyFont="1" applyBorder="1" applyAlignment="1" applyProtection="1">
      <alignment horizontal="left" vertical="center"/>
    </xf>
    <xf numFmtId="49" fontId="89" fillId="5" borderId="44" xfId="2" applyNumberFormat="1" applyFont="1" applyFill="1" applyBorder="1" applyAlignment="1" applyProtection="1">
      <alignment horizontal="center" vertical="center"/>
    </xf>
    <xf numFmtId="49" fontId="89" fillId="5" borderId="47" xfId="2" applyNumberFormat="1" applyFont="1" applyFill="1" applyBorder="1" applyAlignment="1" applyProtection="1">
      <alignment horizontal="center" vertical="center"/>
    </xf>
    <xf numFmtId="49" fontId="89" fillId="5" borderId="46" xfId="2" applyNumberFormat="1" applyFont="1" applyFill="1" applyBorder="1" applyAlignment="1" applyProtection="1">
      <alignment horizontal="center" vertical="center"/>
    </xf>
    <xf numFmtId="0" fontId="76" fillId="5" borderId="44" xfId="2" applyFont="1" applyFill="1" applyBorder="1" applyAlignment="1" applyProtection="1">
      <alignment horizontal="center" vertical="center"/>
    </xf>
    <xf numFmtId="0" fontId="76" fillId="5" borderId="47" xfId="2" applyFont="1" applyFill="1" applyBorder="1" applyAlignment="1" applyProtection="1">
      <alignment horizontal="center" vertical="center"/>
    </xf>
    <xf numFmtId="0" fontId="76" fillId="5" borderId="46" xfId="2" applyFont="1" applyFill="1" applyBorder="1" applyAlignment="1" applyProtection="1">
      <alignment horizontal="center" vertical="center"/>
    </xf>
    <xf numFmtId="0" fontId="102" fillId="0" borderId="72" xfId="1" applyFont="1" applyBorder="1" applyAlignment="1" applyProtection="1">
      <alignment horizontal="left" vertical="center"/>
    </xf>
    <xf numFmtId="0" fontId="102" fillId="0" borderId="73" xfId="1" applyFont="1" applyBorder="1" applyAlignment="1" applyProtection="1">
      <alignment horizontal="left" vertical="center"/>
    </xf>
    <xf numFmtId="0" fontId="102" fillId="0" borderId="22" xfId="1" applyFont="1" applyBorder="1" applyAlignment="1" applyProtection="1">
      <alignment horizontal="left" vertical="center"/>
    </xf>
    <xf numFmtId="0" fontId="102" fillId="0" borderId="49" xfId="1" applyFont="1" applyBorder="1" applyAlignment="1" applyProtection="1">
      <alignment horizontal="left" vertical="center"/>
    </xf>
    <xf numFmtId="0" fontId="102" fillId="0" borderId="74" xfId="1" applyFont="1" applyBorder="1" applyAlignment="1" applyProtection="1">
      <alignment horizontal="left" vertical="center"/>
    </xf>
    <xf numFmtId="0" fontId="102" fillId="0" borderId="75" xfId="1" applyFont="1" applyBorder="1" applyAlignment="1" applyProtection="1">
      <alignment horizontal="left" vertical="center"/>
    </xf>
    <xf numFmtId="49" fontId="102" fillId="0" borderId="72" xfId="1" applyNumberFormat="1" applyFont="1" applyFill="1" applyBorder="1" applyAlignment="1" applyProtection="1">
      <alignment horizontal="left" vertical="center"/>
    </xf>
    <xf numFmtId="49" fontId="102" fillId="0" borderId="73" xfId="1" applyNumberFormat="1" applyFont="1" applyFill="1" applyBorder="1" applyAlignment="1" applyProtection="1">
      <alignment horizontal="left" vertical="center"/>
    </xf>
    <xf numFmtId="49" fontId="102" fillId="0" borderId="22" xfId="1" applyNumberFormat="1" applyFont="1" applyFill="1" applyBorder="1" applyAlignment="1" applyProtection="1">
      <alignment horizontal="left" vertical="center"/>
    </xf>
    <xf numFmtId="49" fontId="102" fillId="0" borderId="49" xfId="1" applyNumberFormat="1" applyFont="1" applyFill="1" applyBorder="1" applyAlignment="1" applyProtection="1">
      <alignment horizontal="left" vertical="center"/>
    </xf>
    <xf numFmtId="0" fontId="12" fillId="0" borderId="76" xfId="2" applyFont="1" applyBorder="1" applyAlignment="1" applyProtection="1">
      <alignment horizontal="center" vertical="center"/>
    </xf>
    <xf numFmtId="0" fontId="12" fillId="0" borderId="77" xfId="2" applyFont="1" applyBorder="1" applyAlignment="1" applyProtection="1">
      <alignment horizontal="center" vertical="center"/>
    </xf>
    <xf numFmtId="0" fontId="12" fillId="0" borderId="78" xfId="2" applyFont="1" applyBorder="1" applyAlignment="1" applyProtection="1">
      <alignment horizontal="center" vertical="center"/>
    </xf>
    <xf numFmtId="0" fontId="11" fillId="5" borderId="79" xfId="2" applyFont="1" applyFill="1" applyBorder="1" applyAlignment="1" applyProtection="1">
      <alignment horizontal="center" vertical="center"/>
    </xf>
    <xf numFmtId="0" fontId="11" fillId="5" borderId="47" xfId="2" applyFont="1" applyFill="1" applyBorder="1" applyAlignment="1" applyProtection="1">
      <alignment horizontal="center" vertical="center"/>
    </xf>
    <xf numFmtId="0" fontId="11" fillId="5" borderId="80" xfId="2" applyFont="1" applyFill="1" applyBorder="1" applyAlignment="1" applyProtection="1">
      <alignment horizontal="center" vertical="center"/>
    </xf>
    <xf numFmtId="49" fontId="89" fillId="0" borderId="79" xfId="2" applyNumberFormat="1" applyFont="1" applyBorder="1" applyAlignment="1" applyProtection="1">
      <alignment horizontal="center" vertical="center"/>
    </xf>
    <xf numFmtId="49" fontId="89" fillId="0" borderId="47" xfId="2" applyNumberFormat="1" applyFont="1" applyBorder="1" applyAlignment="1" applyProtection="1">
      <alignment horizontal="center" vertical="center"/>
    </xf>
    <xf numFmtId="49" fontId="89" fillId="0" borderId="46" xfId="2" applyNumberFormat="1" applyFont="1" applyBorder="1" applyAlignment="1" applyProtection="1">
      <alignment horizontal="center" vertical="center"/>
    </xf>
    <xf numFmtId="0" fontId="13" fillId="0" borderId="9" xfId="2" applyFont="1" applyBorder="1" applyAlignment="1" applyProtection="1">
      <alignment horizontal="center" vertical="center"/>
    </xf>
    <xf numFmtId="0" fontId="11" fillId="0" borderId="1" xfId="2" applyFont="1" applyBorder="1" applyAlignment="1" applyProtection="1">
      <alignment horizontal="center" vertical="center"/>
    </xf>
    <xf numFmtId="0" fontId="11" fillId="0" borderId="43" xfId="2" applyFont="1" applyBorder="1" applyAlignment="1" applyProtection="1">
      <alignment horizontal="center" vertical="center"/>
    </xf>
    <xf numFmtId="0" fontId="99" fillId="0" borderId="63" xfId="2" applyFont="1" applyBorder="1" applyAlignment="1" applyProtection="1">
      <alignment horizontal="center" vertical="center" wrapText="1"/>
    </xf>
    <xf numFmtId="0" fontId="99" fillId="0" borderId="64" xfId="2" applyFont="1" applyBorder="1" applyAlignment="1" applyProtection="1">
      <alignment horizontal="center" vertical="center" wrapText="1"/>
    </xf>
    <xf numFmtId="0" fontId="99" fillId="0" borderId="65" xfId="2" applyFont="1" applyBorder="1" applyAlignment="1" applyProtection="1">
      <alignment horizontal="center" vertical="center" wrapText="1"/>
    </xf>
    <xf numFmtId="0" fontId="99" fillId="0" borderId="66" xfId="2" applyFont="1" applyBorder="1" applyAlignment="1" applyProtection="1">
      <alignment horizontal="center" vertical="center" wrapText="1"/>
    </xf>
    <xf numFmtId="0" fontId="99" fillId="0" borderId="67" xfId="2" applyFont="1" applyBorder="1" applyAlignment="1" applyProtection="1">
      <alignment horizontal="center" vertical="center" wrapText="1"/>
    </xf>
    <xf numFmtId="0" fontId="99" fillId="0" borderId="68" xfId="2" applyFont="1" applyBorder="1" applyAlignment="1" applyProtection="1">
      <alignment horizontal="center" vertical="center" wrapText="1"/>
    </xf>
    <xf numFmtId="49" fontId="76" fillId="0" borderId="8" xfId="2" applyNumberFormat="1" applyFont="1" applyBorder="1" applyAlignment="1" applyProtection="1">
      <alignment horizontal="center" vertical="center" shrinkToFit="1"/>
    </xf>
    <xf numFmtId="49" fontId="76" fillId="0" borderId="9" xfId="2" applyNumberFormat="1" applyFont="1" applyBorder="1" applyAlignment="1" applyProtection="1">
      <alignment horizontal="center" vertical="center" shrinkToFit="1"/>
    </xf>
    <xf numFmtId="0" fontId="13" fillId="0" borderId="0" xfId="2" applyFont="1" applyBorder="1" applyAlignment="1" applyProtection="1">
      <alignment horizontal="distributed" vertical="center"/>
    </xf>
    <xf numFmtId="0" fontId="0" fillId="0" borderId="0" xfId="0" applyBorder="1" applyAlignment="1">
      <alignment vertical="center"/>
    </xf>
    <xf numFmtId="0" fontId="76" fillId="0" borderId="47" xfId="2" applyFont="1" applyBorder="1" applyAlignment="1" applyProtection="1">
      <alignment horizontal="left" vertical="center" wrapText="1"/>
    </xf>
    <xf numFmtId="49" fontId="84" fillId="0" borderId="8" xfId="2" applyNumberFormat="1" applyFont="1" applyFill="1" applyBorder="1" applyAlignment="1" applyProtection="1">
      <alignment horizontal="center" vertical="center" shrinkToFit="1"/>
    </xf>
    <xf numFmtId="0" fontId="84" fillId="0" borderId="8" xfId="2" applyFont="1" applyFill="1" applyBorder="1" applyAlignment="1" applyProtection="1">
      <alignment horizontal="center" vertical="center" shrinkToFit="1"/>
    </xf>
    <xf numFmtId="0" fontId="84" fillId="0" borderId="9" xfId="2" applyFont="1" applyFill="1" applyBorder="1" applyAlignment="1" applyProtection="1">
      <alignment horizontal="center" vertical="center" shrinkToFit="1"/>
    </xf>
    <xf numFmtId="0" fontId="99" fillId="0" borderId="69" xfId="2" applyFont="1" applyBorder="1" applyAlignment="1" applyProtection="1">
      <alignment horizontal="center" vertical="center" wrapText="1"/>
    </xf>
    <xf numFmtId="0" fontId="99" fillId="0" borderId="70" xfId="2" applyFont="1" applyBorder="1" applyAlignment="1" applyProtection="1">
      <alignment horizontal="center" vertical="center" wrapText="1"/>
    </xf>
    <xf numFmtId="0" fontId="99" fillId="0" borderId="71" xfId="2" applyFont="1" applyBorder="1" applyAlignment="1" applyProtection="1">
      <alignment horizontal="center" vertical="center" wrapText="1"/>
    </xf>
    <xf numFmtId="0" fontId="86" fillId="0" borderId="0" xfId="2" applyFont="1" applyBorder="1" applyAlignment="1" applyProtection="1">
      <alignment horizontal="center" vertical="center"/>
    </xf>
    <xf numFmtId="0" fontId="84" fillId="0" borderId="9" xfId="2" applyFont="1" applyFill="1" applyBorder="1" applyAlignment="1" applyProtection="1">
      <alignment vertical="center" shrinkToFit="1"/>
    </xf>
    <xf numFmtId="0" fontId="84" fillId="0" borderId="38" xfId="2" applyFont="1" applyFill="1" applyBorder="1" applyAlignment="1" applyProtection="1">
      <alignment vertical="center" shrinkToFit="1"/>
    </xf>
    <xf numFmtId="49" fontId="84" fillId="0" borderId="8" xfId="2" applyNumberFormat="1" applyFont="1" applyBorder="1" applyAlignment="1" applyProtection="1">
      <alignment horizontal="center" vertical="center" shrinkToFit="1"/>
    </xf>
    <xf numFmtId="49" fontId="84" fillId="0" borderId="9" xfId="2" applyNumberFormat="1" applyFont="1" applyBorder="1" applyAlignment="1" applyProtection="1">
      <alignment horizontal="center" vertical="center" shrinkToFit="1"/>
    </xf>
    <xf numFmtId="0" fontId="12" fillId="0" borderId="33" xfId="2" applyFont="1" applyBorder="1" applyAlignment="1" applyProtection="1">
      <alignment horizontal="center" vertical="center"/>
    </xf>
    <xf numFmtId="0" fontId="11" fillId="5" borderId="45" xfId="2" applyFont="1" applyFill="1" applyBorder="1" applyAlignment="1" applyProtection="1">
      <alignment horizontal="center" vertical="center"/>
    </xf>
    <xf numFmtId="49" fontId="76" fillId="0" borderId="60" xfId="2" applyNumberFormat="1" applyFont="1" applyBorder="1" applyAlignment="1" applyProtection="1">
      <alignment horizontal="center" vertical="center" shrinkToFit="1"/>
    </xf>
    <xf numFmtId="49" fontId="76" fillId="0" borderId="38" xfId="2" applyNumberFormat="1" applyFont="1" applyBorder="1" applyAlignment="1" applyProtection="1">
      <alignment horizontal="center" vertical="center" shrinkToFit="1"/>
    </xf>
    <xf numFmtId="0" fontId="99" fillId="0" borderId="8" xfId="2" applyFont="1" applyFill="1" applyBorder="1" applyAlignment="1" applyProtection="1">
      <alignment horizontal="center" vertical="center" shrinkToFit="1"/>
    </xf>
    <xf numFmtId="0" fontId="99" fillId="0" borderId="9" xfId="2" applyFont="1" applyFill="1" applyBorder="1" applyAlignment="1" applyProtection="1">
      <alignment horizontal="center" vertical="center" shrinkToFit="1"/>
    </xf>
    <xf numFmtId="0" fontId="84" fillId="0" borderId="60" xfId="2" applyFont="1" applyFill="1" applyBorder="1" applyAlignment="1" applyProtection="1">
      <alignment horizontal="center" vertical="center" shrinkToFit="1"/>
    </xf>
    <xf numFmtId="0" fontId="84" fillId="0" borderId="38" xfId="2" applyFont="1" applyFill="1" applyBorder="1" applyAlignment="1" applyProtection="1">
      <alignment horizontal="center" vertical="center" shrinkToFit="1"/>
    </xf>
    <xf numFmtId="0" fontId="76" fillId="0" borderId="8" xfId="2" applyFont="1" applyBorder="1" applyAlignment="1" applyProtection="1">
      <alignment horizontal="center" vertical="center"/>
    </xf>
    <xf numFmtId="0" fontId="76" fillId="0" borderId="9" xfId="2" applyFont="1" applyBorder="1" applyAlignment="1" applyProtection="1">
      <alignment horizontal="center" vertical="center"/>
    </xf>
    <xf numFmtId="0" fontId="89" fillId="3" borderId="8" xfId="2" applyFont="1" applyFill="1" applyBorder="1" applyAlignment="1" applyProtection="1">
      <alignment horizontal="center" vertical="center" shrinkToFit="1"/>
    </xf>
    <xf numFmtId="0" fontId="89" fillId="3" borderId="9" xfId="2" applyFont="1" applyFill="1" applyBorder="1" applyAlignment="1" applyProtection="1">
      <alignment horizontal="center" vertical="center" shrinkToFit="1"/>
    </xf>
    <xf numFmtId="49" fontId="84" fillId="0" borderId="9" xfId="2" applyNumberFormat="1" applyFont="1" applyFill="1" applyBorder="1" applyAlignment="1" applyProtection="1">
      <alignment vertical="center" shrinkToFit="1"/>
    </xf>
    <xf numFmtId="0" fontId="95" fillId="0" borderId="8" xfId="2" applyFont="1" applyFill="1" applyBorder="1" applyAlignment="1" applyProtection="1">
      <alignment vertical="center" shrinkToFit="1"/>
    </xf>
    <xf numFmtId="0" fontId="95" fillId="0" borderId="60" xfId="2" applyFont="1" applyFill="1" applyBorder="1" applyAlignment="1" applyProtection="1">
      <alignment vertical="center" shrinkToFit="1"/>
    </xf>
    <xf numFmtId="0" fontId="95" fillId="0" borderId="35" xfId="2" applyFont="1" applyBorder="1" applyAlignment="1" applyProtection="1">
      <alignment vertical="center"/>
    </xf>
    <xf numFmtId="0" fontId="95" fillId="0" borderId="61" xfId="2" applyFont="1" applyBorder="1" applyAlignment="1" applyProtection="1">
      <alignment vertical="center"/>
    </xf>
    <xf numFmtId="0" fontId="76" fillId="5" borderId="45" xfId="2" applyFont="1" applyFill="1" applyBorder="1" applyAlignment="1" applyProtection="1">
      <alignment horizontal="center" vertical="center"/>
    </xf>
    <xf numFmtId="0" fontId="76" fillId="0" borderId="44" xfId="2" applyFont="1" applyBorder="1" applyAlignment="1" applyProtection="1">
      <alignment horizontal="center" vertical="center"/>
    </xf>
    <xf numFmtId="0" fontId="76" fillId="0" borderId="47" xfId="2" applyFont="1" applyBorder="1" applyAlignment="1" applyProtection="1">
      <alignment horizontal="center" vertical="center"/>
    </xf>
    <xf numFmtId="0" fontId="76" fillId="0" borderId="45" xfId="2" applyFont="1" applyBorder="1" applyAlignment="1" applyProtection="1">
      <alignment horizontal="center" vertical="center"/>
    </xf>
    <xf numFmtId="0" fontId="102" fillId="0" borderId="23" xfId="1" applyFont="1" applyBorder="1" applyAlignment="1" applyProtection="1">
      <alignment horizontal="left" vertical="center" wrapText="1"/>
    </xf>
    <xf numFmtId="0" fontId="102" fillId="0" borderId="50" xfId="1" applyFont="1" applyBorder="1" applyAlignment="1" applyProtection="1">
      <alignment horizontal="left" vertical="center" wrapText="1"/>
    </xf>
    <xf numFmtId="0" fontId="102" fillId="0" borderId="45" xfId="1" applyFont="1" applyBorder="1" applyAlignment="1" applyProtection="1">
      <alignment horizontal="left" vertical="center"/>
    </xf>
    <xf numFmtId="0" fontId="11" fillId="5" borderId="44" xfId="2" applyFont="1" applyFill="1" applyBorder="1" applyAlignment="1" applyProtection="1">
      <alignment horizontal="center" vertical="center"/>
    </xf>
    <xf numFmtId="0" fontId="11" fillId="5" borderId="46" xfId="2" applyFont="1" applyFill="1" applyBorder="1" applyAlignment="1" applyProtection="1">
      <alignment horizontal="center" vertical="center"/>
    </xf>
    <xf numFmtId="0" fontId="11" fillId="0" borderId="0" xfId="2" applyFont="1" applyBorder="1" applyAlignment="1" applyProtection="1">
      <alignment vertical="center"/>
    </xf>
    <xf numFmtId="0" fontId="12" fillId="0" borderId="0" xfId="2" applyFont="1" applyBorder="1" applyAlignment="1" applyProtection="1">
      <alignment horizontal="right" vertical="center" wrapText="1"/>
    </xf>
    <xf numFmtId="0" fontId="87" fillId="3" borderId="0" xfId="2" applyFont="1" applyFill="1" applyBorder="1" applyAlignment="1" applyProtection="1">
      <alignment horizontal="center" vertical="center"/>
    </xf>
    <xf numFmtId="49" fontId="84" fillId="9" borderId="8" xfId="2" applyNumberFormat="1" applyFont="1" applyFill="1" applyBorder="1" applyAlignment="1" applyProtection="1">
      <alignment horizontal="center" vertical="center" shrinkToFit="1"/>
      <protection locked="0"/>
    </xf>
    <xf numFmtId="49" fontId="84" fillId="9" borderId="9" xfId="2" applyNumberFormat="1" applyFont="1" applyFill="1" applyBorder="1" applyAlignment="1" applyProtection="1">
      <alignment horizontal="center" vertical="center" shrinkToFit="1"/>
      <protection locked="0"/>
    </xf>
    <xf numFmtId="0" fontId="76" fillId="3" borderId="8" xfId="2" applyFont="1" applyFill="1" applyBorder="1" applyAlignment="1" applyProtection="1">
      <alignment horizontal="right" vertical="center" shrinkToFit="1"/>
    </xf>
    <xf numFmtId="0" fontId="76" fillId="3" borderId="9" xfId="2" applyFont="1" applyFill="1" applyBorder="1" applyAlignment="1" applyProtection="1">
      <alignment horizontal="right" vertical="center" shrinkToFit="1"/>
    </xf>
    <xf numFmtId="0" fontId="76" fillId="0" borderId="37" xfId="2" applyFont="1" applyBorder="1" applyAlignment="1" applyProtection="1">
      <alignment horizontal="center" vertical="center"/>
    </xf>
    <xf numFmtId="0" fontId="76" fillId="0" borderId="36" xfId="2" applyFont="1" applyBorder="1" applyAlignment="1" applyProtection="1">
      <alignment horizontal="center" vertical="center"/>
    </xf>
    <xf numFmtId="0" fontId="14" fillId="0" borderId="0" xfId="2" applyFont="1" applyBorder="1" applyAlignment="1" applyProtection="1">
      <alignment horizontal="left" vertical="center"/>
    </xf>
    <xf numFmtId="0" fontId="94" fillId="0" borderId="0" xfId="0" applyFont="1" applyBorder="1" applyAlignment="1">
      <alignment horizontal="left" vertical="center"/>
    </xf>
    <xf numFmtId="0" fontId="76" fillId="3" borderId="8" xfId="2" applyFont="1" applyFill="1" applyBorder="1" applyAlignment="1" applyProtection="1">
      <alignment horizontal="center" vertical="center" shrinkToFit="1"/>
    </xf>
    <xf numFmtId="0" fontId="76" fillId="3" borderId="9" xfId="2" applyFont="1" applyFill="1" applyBorder="1" applyAlignment="1" applyProtection="1">
      <alignment horizontal="center" vertical="center" shrinkToFit="1"/>
    </xf>
    <xf numFmtId="49" fontId="76" fillId="0" borderId="8" xfId="2" applyNumberFormat="1" applyFont="1" applyFill="1" applyBorder="1" applyAlignment="1" applyProtection="1">
      <alignment horizontal="center" vertical="center" shrinkToFit="1"/>
      <protection locked="0"/>
    </xf>
    <xf numFmtId="0" fontId="76" fillId="0" borderId="8" xfId="2" applyNumberFormat="1" applyFont="1" applyFill="1" applyBorder="1" applyAlignment="1" applyProtection="1">
      <alignment horizontal="center" vertical="center" shrinkToFit="1"/>
      <protection locked="0"/>
    </xf>
    <xf numFmtId="0" fontId="76" fillId="0" borderId="9" xfId="2" applyNumberFormat="1" applyFont="1" applyFill="1" applyBorder="1" applyAlignment="1" applyProtection="1">
      <alignment horizontal="center" vertical="center" shrinkToFit="1"/>
      <protection locked="0"/>
    </xf>
    <xf numFmtId="0" fontId="89" fillId="9" borderId="8" xfId="2" applyFont="1" applyFill="1" applyBorder="1" applyAlignment="1" applyProtection="1">
      <alignment horizontal="center" vertical="center" shrinkToFit="1"/>
    </xf>
    <xf numFmtId="0" fontId="89" fillId="9" borderId="9" xfId="2" applyFont="1" applyFill="1" applyBorder="1" applyAlignment="1" applyProtection="1">
      <alignment horizontal="center" vertical="center" shrinkToFit="1"/>
    </xf>
    <xf numFmtId="0" fontId="89" fillId="3" borderId="60" xfId="2" applyFont="1" applyFill="1" applyBorder="1" applyAlignment="1" applyProtection="1">
      <alignment horizontal="left" vertical="center" shrinkToFit="1"/>
    </xf>
    <xf numFmtId="0" fontId="89" fillId="3" borderId="38" xfId="2" applyFont="1" applyFill="1" applyBorder="1" applyAlignment="1" applyProtection="1">
      <alignment horizontal="left" vertical="center" shrinkToFit="1"/>
    </xf>
    <xf numFmtId="0" fontId="76" fillId="3" borderId="0" xfId="2" applyFont="1" applyFill="1" applyBorder="1" applyAlignment="1" applyProtection="1">
      <alignment horizontal="center" vertical="center" shrinkToFit="1"/>
    </xf>
    <xf numFmtId="0" fontId="103" fillId="3" borderId="39" xfId="2" applyFont="1" applyFill="1" applyBorder="1" applyAlignment="1" applyProtection="1">
      <alignment horizontal="left" vertical="top" wrapText="1"/>
    </xf>
    <xf numFmtId="0" fontId="104" fillId="0" borderId="0" xfId="0" applyFont="1" applyBorder="1" applyAlignment="1">
      <alignment horizontal="left" vertical="top" wrapText="1"/>
    </xf>
    <xf numFmtId="0" fontId="104" fillId="0" borderId="62" xfId="0" applyFont="1" applyBorder="1" applyAlignment="1">
      <alignment horizontal="left" vertical="top" wrapText="1"/>
    </xf>
    <xf numFmtId="0" fontId="104" fillId="0" borderId="41" xfId="0" applyFont="1" applyBorder="1" applyAlignment="1">
      <alignment horizontal="left" vertical="top" wrapText="1"/>
    </xf>
    <xf numFmtId="0" fontId="91" fillId="0" borderId="0" xfId="2" applyFont="1" applyBorder="1" applyAlignment="1" applyProtection="1">
      <alignment horizontal="center" vertical="center"/>
    </xf>
    <xf numFmtId="0" fontId="89" fillId="9" borderId="60" xfId="2" applyFont="1" applyFill="1" applyBorder="1" applyAlignment="1" applyProtection="1">
      <alignment horizontal="center" vertical="center" shrinkToFit="1"/>
    </xf>
    <xf numFmtId="0" fontId="89" fillId="9" borderId="38" xfId="2" applyFont="1" applyFill="1" applyBorder="1" applyAlignment="1" applyProtection="1">
      <alignment horizontal="center" vertical="center" shrinkToFit="1"/>
    </xf>
    <xf numFmtId="0" fontId="89" fillId="3" borderId="8" xfId="2" applyFont="1" applyFill="1" applyBorder="1" applyAlignment="1" applyProtection="1">
      <alignment horizontal="left" vertical="center" shrinkToFit="1"/>
    </xf>
    <xf numFmtId="0" fontId="89" fillId="3" borderId="9" xfId="2" applyFont="1" applyFill="1" applyBorder="1" applyAlignment="1" applyProtection="1">
      <alignment horizontal="left" vertical="center" shrinkToFit="1"/>
    </xf>
    <xf numFmtId="0" fontId="76" fillId="3" borderId="37" xfId="2" applyFont="1" applyFill="1" applyBorder="1" applyAlignment="1" applyProtection="1">
      <alignment horizontal="center" vertical="center"/>
    </xf>
    <xf numFmtId="0" fontId="76" fillId="3" borderId="36" xfId="2" applyFont="1" applyFill="1" applyBorder="1" applyAlignment="1" applyProtection="1">
      <alignment horizontal="center" vertical="center"/>
    </xf>
    <xf numFmtId="0" fontId="76" fillId="3" borderId="41" xfId="2" applyFont="1" applyFill="1" applyBorder="1" applyAlignment="1" applyProtection="1">
      <alignment horizontal="center" vertical="center" shrinkToFit="1"/>
    </xf>
    <xf numFmtId="0" fontId="89" fillId="3" borderId="41" xfId="2" applyFont="1" applyFill="1" applyBorder="1" applyAlignment="1" applyProtection="1">
      <alignment horizontal="center" vertical="center"/>
    </xf>
    <xf numFmtId="0" fontId="87" fillId="3" borderId="179" xfId="2" applyFont="1" applyFill="1" applyBorder="1" applyAlignment="1" applyProtection="1">
      <alignment horizontal="left" vertical="center"/>
    </xf>
    <xf numFmtId="0" fontId="87" fillId="3" borderId="180" xfId="2" applyFont="1" applyFill="1" applyBorder="1" applyAlignment="1" applyProtection="1">
      <alignment horizontal="left" vertical="center"/>
    </xf>
    <xf numFmtId="0" fontId="0" fillId="0" borderId="180" xfId="0" applyBorder="1" applyAlignment="1">
      <alignment horizontal="left" vertical="center"/>
    </xf>
    <xf numFmtId="0" fontId="0" fillId="0" borderId="185" xfId="0" applyBorder="1" applyAlignment="1">
      <alignment horizontal="left" vertical="center"/>
    </xf>
    <xf numFmtId="0" fontId="87" fillId="3" borderId="179" xfId="2" applyFont="1" applyFill="1" applyBorder="1" applyAlignment="1" applyProtection="1">
      <alignment horizontal="center" vertical="center" shrinkToFit="1"/>
    </xf>
    <xf numFmtId="0" fontId="0" fillId="0" borderId="180" xfId="0" applyFont="1" applyBorder="1" applyAlignment="1">
      <alignment horizontal="center" vertical="center"/>
    </xf>
    <xf numFmtId="0" fontId="0" fillId="0" borderId="185" xfId="0" applyFont="1" applyBorder="1" applyAlignment="1">
      <alignment horizontal="center" vertical="center"/>
    </xf>
    <xf numFmtId="0" fontId="102" fillId="0" borderId="45" xfId="1" applyFont="1" applyBorder="1" applyAlignment="1" applyProtection="1">
      <alignment horizontal="left" vertical="center" shrinkToFit="1"/>
    </xf>
    <xf numFmtId="0" fontId="76" fillId="3" borderId="8" xfId="2" applyFont="1" applyFill="1" applyBorder="1" applyAlignment="1" applyProtection="1">
      <alignment horizontal="left" vertical="center"/>
    </xf>
    <xf numFmtId="0" fontId="76" fillId="3" borderId="9" xfId="2" applyFont="1" applyFill="1" applyBorder="1" applyAlignment="1" applyProtection="1">
      <alignment horizontal="left" vertical="center"/>
    </xf>
    <xf numFmtId="0" fontId="84" fillId="3" borderId="8" xfId="2" applyFont="1" applyFill="1" applyBorder="1" applyAlignment="1" applyProtection="1">
      <alignment horizontal="center" vertical="center" shrinkToFit="1"/>
      <protection locked="0"/>
    </xf>
    <xf numFmtId="0" fontId="84" fillId="3" borderId="60" xfId="2" applyFont="1" applyFill="1" applyBorder="1" applyAlignment="1" applyProtection="1">
      <alignment horizontal="center" vertical="center" shrinkToFit="1"/>
      <protection locked="0"/>
    </xf>
    <xf numFmtId="0" fontId="76" fillId="0" borderId="46" xfId="2" applyFont="1" applyBorder="1" applyAlignment="1" applyProtection="1">
      <alignment horizontal="center" vertical="center"/>
    </xf>
    <xf numFmtId="0" fontId="102" fillId="0" borderId="28" xfId="1" applyFont="1" applyBorder="1" applyAlignment="1" applyProtection="1">
      <alignment horizontal="left" vertical="center" wrapText="1" shrinkToFit="1"/>
    </xf>
    <xf numFmtId="0" fontId="102" fillId="0" borderId="48" xfId="1" applyFont="1" applyBorder="1" applyAlignment="1" applyProtection="1">
      <alignment horizontal="left" vertical="center" shrinkToFit="1"/>
    </xf>
    <xf numFmtId="0" fontId="102" fillId="0" borderId="22" xfId="1" applyFont="1" applyBorder="1" applyAlignment="1" applyProtection="1">
      <alignment horizontal="left" vertical="center" shrinkToFit="1"/>
    </xf>
    <xf numFmtId="0" fontId="102" fillId="0" borderId="49" xfId="1" applyFont="1" applyBorder="1" applyAlignment="1" applyProtection="1">
      <alignment horizontal="left" vertical="center" shrinkToFit="1"/>
    </xf>
    <xf numFmtId="0" fontId="102" fillId="0" borderId="23" xfId="1" applyFont="1" applyBorder="1" applyAlignment="1" applyProtection="1">
      <alignment horizontal="left" vertical="center" shrinkToFit="1"/>
    </xf>
    <xf numFmtId="0" fontId="102" fillId="0" borderId="50" xfId="1" applyFont="1" applyBorder="1" applyAlignment="1" applyProtection="1">
      <alignment horizontal="left" vertical="center" shrinkToFit="1"/>
    </xf>
    <xf numFmtId="49" fontId="89" fillId="0" borderId="256" xfId="2" applyNumberFormat="1" applyFont="1" applyFill="1" applyBorder="1" applyAlignment="1" applyProtection="1">
      <alignment horizontal="center" vertical="center" shrinkToFit="1"/>
    </xf>
    <xf numFmtId="0" fontId="89" fillId="0" borderId="257" xfId="2" applyNumberFormat="1" applyFont="1" applyFill="1" applyBorder="1" applyAlignment="1" applyProtection="1">
      <alignment horizontal="center" vertical="center" shrinkToFit="1"/>
    </xf>
    <xf numFmtId="0" fontId="97" fillId="0" borderId="52" xfId="0" applyFont="1" applyBorder="1" applyAlignment="1">
      <alignment horizontal="center" vertical="center"/>
    </xf>
    <xf numFmtId="0" fontId="97" fillId="0" borderId="53" xfId="0" applyFont="1" applyBorder="1" applyAlignment="1">
      <alignment horizontal="center" vertical="center"/>
    </xf>
    <xf numFmtId="0" fontId="76" fillId="3" borderId="52" xfId="2" applyFont="1" applyFill="1" applyBorder="1" applyAlignment="1" applyProtection="1">
      <alignment horizontal="center" vertical="center" shrinkToFit="1"/>
    </xf>
    <xf numFmtId="0" fontId="76" fillId="3" borderId="58" xfId="2" applyFont="1" applyFill="1" applyBorder="1" applyAlignment="1" applyProtection="1">
      <alignment horizontal="center" vertical="center" shrinkToFit="1"/>
    </xf>
    <xf numFmtId="0" fontId="76" fillId="3" borderId="53" xfId="2" applyFont="1" applyFill="1" applyBorder="1" applyAlignment="1" applyProtection="1">
      <alignment horizontal="center" vertical="center" shrinkToFit="1"/>
    </xf>
    <xf numFmtId="0" fontId="52" fillId="0" borderId="0" xfId="2" applyFont="1" applyBorder="1" applyAlignment="1" applyProtection="1">
      <alignment horizontal="right" vertical="center"/>
    </xf>
    <xf numFmtId="0" fontId="50" fillId="0" borderId="0" xfId="1" applyFont="1" applyBorder="1" applyAlignment="1" applyProtection="1">
      <alignment vertical="center"/>
    </xf>
    <xf numFmtId="0" fontId="17" fillId="0" borderId="0" xfId="2" applyFont="1" applyAlignment="1" applyProtection="1">
      <alignment horizontal="center" vertical="center" wrapText="1"/>
    </xf>
    <xf numFmtId="0" fontId="11" fillId="0" borderId="0" xfId="2" applyFont="1" applyBorder="1" applyAlignment="1" applyProtection="1">
      <alignment horizontal="left" vertical="center" wrapText="1"/>
    </xf>
    <xf numFmtId="0" fontId="99" fillId="3" borderId="173" xfId="2" applyFont="1" applyFill="1" applyBorder="1" applyAlignment="1" applyProtection="1">
      <alignment horizontal="center" vertical="center" shrinkToFit="1"/>
    </xf>
    <xf numFmtId="0" fontId="96" fillId="0" borderId="173" xfId="0" applyFont="1" applyBorder="1" applyAlignment="1">
      <alignment horizontal="center" vertical="center"/>
    </xf>
    <xf numFmtId="0" fontId="76" fillId="0" borderId="45" xfId="2" applyFont="1" applyBorder="1" applyAlignment="1" applyProtection="1">
      <alignment horizontal="left" vertical="center" shrinkToFit="1"/>
    </xf>
    <xf numFmtId="49" fontId="76" fillId="0" borderId="8" xfId="2" applyNumberFormat="1" applyFont="1" applyFill="1" applyBorder="1" applyAlignment="1" applyProtection="1">
      <alignment horizontal="center" vertical="center" shrinkToFit="1"/>
    </xf>
    <xf numFmtId="0" fontId="76" fillId="0" borderId="9" xfId="2" applyNumberFormat="1" applyFont="1" applyFill="1" applyBorder="1" applyAlignment="1" applyProtection="1">
      <alignment horizontal="center" vertical="center" shrinkToFit="1"/>
    </xf>
    <xf numFmtId="0" fontId="0" fillId="0" borderId="41" xfId="0" applyBorder="1" applyAlignment="1">
      <alignment horizontal="left" vertical="center"/>
    </xf>
    <xf numFmtId="0" fontId="0" fillId="0" borderId="59" xfId="0" applyBorder="1" applyAlignment="1">
      <alignment horizontal="left" vertical="center"/>
    </xf>
    <xf numFmtId="0" fontId="76" fillId="0" borderId="45" xfId="2" applyFont="1" applyBorder="1" applyAlignment="1" applyProtection="1">
      <alignment horizontal="left" vertical="center" wrapText="1"/>
    </xf>
    <xf numFmtId="0" fontId="76" fillId="0" borderId="45" xfId="2" applyFont="1" applyBorder="1" applyAlignment="1" applyProtection="1">
      <alignment horizontal="left" vertical="center"/>
    </xf>
    <xf numFmtId="0" fontId="57" fillId="0" borderId="45" xfId="1" applyFont="1" applyBorder="1" applyAlignment="1" applyProtection="1">
      <alignment horizontal="left" vertical="center"/>
    </xf>
    <xf numFmtId="0" fontId="101" fillId="0" borderId="44" xfId="1" applyFont="1" applyBorder="1" applyAlignment="1" applyProtection="1">
      <alignment horizontal="left" vertical="center" shrinkToFit="1"/>
    </xf>
    <xf numFmtId="0" fontId="101" fillId="0" borderId="46" xfId="1" applyFont="1" applyBorder="1" applyAlignment="1" applyProtection="1">
      <alignment horizontal="left" vertical="center" shrinkToFit="1"/>
    </xf>
    <xf numFmtId="0" fontId="102" fillId="0" borderId="45" xfId="1" applyFont="1" applyBorder="1" applyAlignment="1" applyProtection="1">
      <alignment horizontal="left" vertical="center" wrapText="1"/>
    </xf>
    <xf numFmtId="0" fontId="75" fillId="3" borderId="174" xfId="2" applyFont="1" applyFill="1" applyBorder="1" applyAlignment="1" applyProtection="1">
      <alignment horizontal="center" vertical="center" shrinkToFit="1"/>
    </xf>
    <xf numFmtId="0" fontId="0" fillId="0" borderId="175" xfId="0" applyBorder="1" applyAlignment="1">
      <alignment horizontal="center" vertical="center"/>
    </xf>
    <xf numFmtId="0" fontId="71" fillId="18" borderId="227" xfId="0" applyNumberFormat="1" applyFont="1" applyFill="1" applyBorder="1" applyAlignment="1" applyProtection="1">
      <alignment horizontal="left" vertical="center" shrinkToFit="1"/>
      <protection locked="0"/>
    </xf>
    <xf numFmtId="0" fontId="71" fillId="18" borderId="0" xfId="0" applyNumberFormat="1" applyFont="1" applyFill="1" applyBorder="1" applyAlignment="1" applyProtection="1">
      <alignment horizontal="left" vertical="center" shrinkToFit="1"/>
      <protection locked="0"/>
    </xf>
    <xf numFmtId="0" fontId="71" fillId="18" borderId="82" xfId="0" applyNumberFormat="1" applyFont="1" applyFill="1" applyBorder="1" applyAlignment="1" applyProtection="1">
      <alignment horizontal="left" vertical="center" shrinkToFit="1"/>
      <protection locked="0"/>
    </xf>
    <xf numFmtId="0" fontId="71" fillId="18" borderId="221" xfId="0" applyNumberFormat="1" applyFont="1" applyFill="1" applyBorder="1" applyAlignment="1" applyProtection="1">
      <alignment horizontal="left" vertical="center" shrinkToFit="1"/>
      <protection locked="0"/>
    </xf>
    <xf numFmtId="0" fontId="71" fillId="18" borderId="222" xfId="0" applyNumberFormat="1" applyFont="1" applyFill="1" applyBorder="1" applyAlignment="1" applyProtection="1">
      <alignment horizontal="left" vertical="center" shrinkToFit="1"/>
      <protection locked="0"/>
    </xf>
    <xf numFmtId="0" fontId="71" fillId="18" borderId="244" xfId="0" applyNumberFormat="1" applyFont="1" applyFill="1" applyBorder="1" applyAlignment="1" applyProtection="1">
      <alignment horizontal="left" vertical="center" shrinkToFit="1"/>
      <protection locked="0"/>
    </xf>
    <xf numFmtId="49" fontId="71" fillId="18" borderId="227" xfId="0" applyNumberFormat="1" applyFont="1" applyFill="1" applyBorder="1" applyAlignment="1" applyProtection="1">
      <alignment horizontal="left" vertical="center" shrinkToFit="1"/>
      <protection locked="0"/>
    </xf>
    <xf numFmtId="0" fontId="71" fillId="18" borderId="0" xfId="0" applyFont="1" applyFill="1" applyBorder="1" applyAlignment="1" applyProtection="1">
      <alignment horizontal="left" vertical="center" shrinkToFit="1"/>
      <protection locked="0"/>
    </xf>
    <xf numFmtId="0" fontId="71" fillId="18" borderId="82" xfId="0" applyFont="1" applyFill="1" applyBorder="1" applyAlignment="1" applyProtection="1">
      <alignment horizontal="left" vertical="center" shrinkToFit="1"/>
      <protection locked="0"/>
    </xf>
    <xf numFmtId="0" fontId="71" fillId="18" borderId="227" xfId="0" applyFont="1" applyFill="1" applyBorder="1" applyAlignment="1" applyProtection="1">
      <alignment horizontal="left" vertical="center" shrinkToFit="1"/>
      <protection locked="0"/>
    </xf>
    <xf numFmtId="0" fontId="71" fillId="18" borderId="106" xfId="0" applyFont="1" applyFill="1" applyBorder="1" applyAlignment="1" applyProtection="1">
      <alignment horizontal="left" vertical="center" shrinkToFit="1"/>
      <protection locked="0"/>
    </xf>
    <xf numFmtId="0" fontId="71" fillId="18" borderId="81" xfId="0" applyFont="1" applyFill="1" applyBorder="1" applyAlignment="1" applyProtection="1">
      <alignment horizontal="left" vertical="center" shrinkToFit="1"/>
      <protection locked="0"/>
    </xf>
    <xf numFmtId="0" fontId="71" fillId="18" borderId="83" xfId="0" applyFont="1" applyFill="1" applyBorder="1" applyAlignment="1" applyProtection="1">
      <alignment horizontal="left" vertical="center" shrinkToFit="1"/>
      <protection locked="0"/>
    </xf>
    <xf numFmtId="0" fontId="68" fillId="0" borderId="2" xfId="0" applyFont="1" applyFill="1" applyBorder="1" applyAlignment="1" applyProtection="1">
      <alignment horizontal="center" vertical="center"/>
    </xf>
    <xf numFmtId="0" fontId="68" fillId="0" borderId="91" xfId="0" applyFont="1" applyFill="1" applyBorder="1" applyAlignment="1" applyProtection="1">
      <alignment horizontal="center" vertical="center"/>
    </xf>
    <xf numFmtId="0" fontId="68" fillId="0" borderId="0" xfId="0" applyFont="1" applyFill="1" applyAlignment="1" applyProtection="1">
      <alignment horizontal="center" vertical="center"/>
    </xf>
    <xf numFmtId="0" fontId="68" fillId="0" borderId="89" xfId="0" applyFont="1" applyFill="1" applyBorder="1" applyAlignment="1" applyProtection="1">
      <alignment horizontal="center" vertical="center"/>
    </xf>
    <xf numFmtId="0" fontId="68" fillId="0" borderId="92" xfId="0" applyFont="1" applyFill="1" applyBorder="1" applyAlignment="1" applyProtection="1">
      <alignment vertical="center" shrinkToFit="1"/>
    </xf>
    <xf numFmtId="0" fontId="68" fillId="0" borderId="2" xfId="0" applyFont="1" applyFill="1" applyBorder="1" applyAlignment="1" applyProtection="1">
      <alignment vertical="center" shrinkToFit="1"/>
    </xf>
    <xf numFmtId="0" fontId="68" fillId="0" borderId="91" xfId="0" applyFont="1" applyFill="1" applyBorder="1" applyAlignment="1" applyProtection="1">
      <alignment vertical="center" shrinkToFit="1"/>
    </xf>
    <xf numFmtId="0" fontId="68" fillId="0" borderId="93" xfId="0" applyFont="1" applyFill="1" applyBorder="1" applyAlignment="1" applyProtection="1">
      <alignment vertical="center" shrinkToFit="1"/>
    </xf>
    <xf numFmtId="0" fontId="68" fillId="0" borderId="0" xfId="0" applyFont="1" applyFill="1" applyBorder="1" applyAlignment="1" applyProtection="1">
      <alignment vertical="center" shrinkToFit="1"/>
    </xf>
    <xf numFmtId="0" fontId="68" fillId="0" borderId="89" xfId="0" applyFont="1" applyFill="1" applyBorder="1" applyAlignment="1" applyProtection="1">
      <alignment vertical="center" shrinkToFit="1"/>
    </xf>
    <xf numFmtId="0" fontId="68" fillId="0" borderId="94" xfId="0" applyFont="1" applyFill="1" applyBorder="1" applyAlignment="1" applyProtection="1">
      <alignment vertical="center" shrinkToFit="1"/>
    </xf>
    <xf numFmtId="0" fontId="68" fillId="0" borderId="81" xfId="0" applyFont="1" applyFill="1" applyBorder="1" applyAlignment="1" applyProtection="1">
      <alignment vertical="center" shrinkToFit="1"/>
    </xf>
    <xf numFmtId="0" fontId="68" fillId="0" borderId="90" xfId="0" applyFont="1" applyFill="1" applyBorder="1" applyAlignment="1" applyProtection="1">
      <alignment vertical="center" shrinkToFit="1"/>
    </xf>
    <xf numFmtId="0" fontId="66" fillId="0" borderId="0" xfId="0" applyFont="1" applyFill="1" applyBorder="1" applyAlignment="1" applyProtection="1">
      <alignment horizontal="left" vertical="center"/>
    </xf>
    <xf numFmtId="0" fontId="66" fillId="0" borderId="89" xfId="0" applyFont="1" applyFill="1" applyBorder="1" applyAlignment="1" applyProtection="1">
      <alignment horizontal="left" vertical="center"/>
    </xf>
    <xf numFmtId="0" fontId="67" fillId="0" borderId="124" xfId="0" applyFont="1" applyFill="1" applyBorder="1" applyAlignment="1" applyProtection="1">
      <alignment horizontal="distributed" vertical="center" shrinkToFit="1"/>
    </xf>
    <xf numFmtId="0" fontId="68" fillId="0" borderId="111" xfId="0" applyFont="1" applyFill="1" applyBorder="1" applyAlignment="1" applyProtection="1">
      <alignment horizontal="center" vertical="center" shrinkToFit="1"/>
    </xf>
    <xf numFmtId="0" fontId="68" fillId="0" borderId="25" xfId="0" applyFont="1" applyFill="1" applyBorder="1" applyAlignment="1" applyProtection="1">
      <alignment horizontal="center" vertical="center" shrinkToFit="1"/>
    </xf>
    <xf numFmtId="0" fontId="68" fillId="0" borderId="48" xfId="0" applyFont="1" applyFill="1" applyBorder="1" applyAlignment="1" applyProtection="1">
      <alignment horizontal="center" vertical="center" shrinkToFit="1"/>
    </xf>
    <xf numFmtId="0" fontId="68" fillId="0" borderId="129" xfId="0" applyFont="1" applyFill="1" applyBorder="1" applyAlignment="1" applyProtection="1">
      <alignment horizontal="center" vertical="center" shrinkToFit="1"/>
    </xf>
    <xf numFmtId="0" fontId="68" fillId="0" borderId="15" xfId="0" applyFont="1" applyFill="1" applyBorder="1" applyAlignment="1" applyProtection="1">
      <alignment horizontal="center" vertical="center" shrinkToFit="1"/>
    </xf>
    <xf numFmtId="0" fontId="68" fillId="0" borderId="130" xfId="0" applyFont="1" applyFill="1" applyBorder="1" applyAlignment="1" applyProtection="1">
      <alignment horizontal="center" vertical="center" shrinkToFit="1"/>
    </xf>
    <xf numFmtId="49" fontId="71" fillId="18" borderId="28" xfId="0" applyNumberFormat="1" applyFont="1" applyFill="1" applyBorder="1" applyAlignment="1" applyProtection="1">
      <alignment horizontal="center" vertical="center" shrinkToFit="1"/>
      <protection locked="0"/>
    </xf>
    <xf numFmtId="0" fontId="71" fillId="18" borderId="25" xfId="0" applyNumberFormat="1" applyFont="1" applyFill="1" applyBorder="1" applyAlignment="1" applyProtection="1">
      <alignment horizontal="center" vertical="center" shrinkToFit="1"/>
      <protection locked="0"/>
    </xf>
    <xf numFmtId="0" fontId="71" fillId="18" borderId="131" xfId="0" applyNumberFormat="1" applyFont="1" applyFill="1" applyBorder="1" applyAlignment="1" applyProtection="1">
      <alignment horizontal="center" vertical="center" shrinkToFit="1"/>
      <protection locked="0"/>
    </xf>
    <xf numFmtId="0" fontId="71" fillId="18" borderId="15" xfId="0" applyNumberFormat="1" applyFont="1" applyFill="1" applyBorder="1" applyAlignment="1" applyProtection="1">
      <alignment horizontal="center" vertical="center" shrinkToFit="1"/>
      <protection locked="0"/>
    </xf>
    <xf numFmtId="0" fontId="68" fillId="0" borderId="117" xfId="0" applyFont="1" applyFill="1" applyBorder="1" applyAlignment="1" applyProtection="1">
      <alignment horizontal="center" vertical="center" shrinkToFit="1"/>
    </xf>
    <xf numFmtId="0" fontId="68" fillId="0" borderId="97" xfId="0" applyFont="1" applyFill="1" applyBorder="1" applyAlignment="1" applyProtection="1">
      <alignment horizontal="center" vertical="center" shrinkToFit="1"/>
    </xf>
    <xf numFmtId="0" fontId="68" fillId="0" borderId="85" xfId="0" applyFont="1" applyFill="1" applyBorder="1" applyAlignment="1" applyProtection="1">
      <alignment horizontal="center" vertical="center"/>
    </xf>
    <xf numFmtId="0" fontId="68" fillId="0" borderId="0" xfId="0" applyFont="1" applyFill="1" applyBorder="1" applyAlignment="1" applyProtection="1">
      <alignment horizontal="center" vertical="center"/>
    </xf>
    <xf numFmtId="0" fontId="68" fillId="0" borderId="81" xfId="0" applyFont="1" applyFill="1" applyBorder="1" applyAlignment="1" applyProtection="1">
      <alignment horizontal="center" vertical="center"/>
    </xf>
    <xf numFmtId="0" fontId="68" fillId="0" borderId="104" xfId="0" applyFont="1" applyFill="1" applyBorder="1" applyAlignment="1" applyProtection="1">
      <alignment horizontal="center" vertical="center"/>
    </xf>
    <xf numFmtId="0" fontId="68" fillId="0" borderId="92" xfId="0" applyFont="1" applyFill="1" applyBorder="1" applyAlignment="1" applyProtection="1">
      <alignment horizontal="center" vertical="center" shrinkToFit="1"/>
    </xf>
    <xf numFmtId="0" fontId="68" fillId="0" borderId="94" xfId="0" applyFont="1" applyFill="1" applyBorder="1" applyAlignment="1" applyProtection="1">
      <alignment horizontal="center" vertical="center"/>
    </xf>
    <xf numFmtId="0" fontId="68" fillId="0" borderId="90" xfId="0" applyFont="1" applyFill="1" applyBorder="1" applyAlignment="1" applyProtection="1">
      <alignment horizontal="center" vertical="center"/>
    </xf>
    <xf numFmtId="0" fontId="68" fillId="0" borderId="0" xfId="0" applyFont="1" applyFill="1" applyBorder="1" applyAlignment="1" applyProtection="1">
      <alignment horizontal="center" vertical="center" shrinkToFit="1"/>
    </xf>
    <xf numFmtId="0" fontId="68" fillId="0" borderId="81" xfId="0" applyFont="1" applyFill="1" applyBorder="1" applyAlignment="1" applyProtection="1">
      <alignment horizontal="center" vertical="center" shrinkToFit="1"/>
    </xf>
    <xf numFmtId="49" fontId="71" fillId="18" borderId="0" xfId="0" applyNumberFormat="1" applyFont="1" applyFill="1" applyBorder="1" applyAlignment="1" applyProtection="1">
      <alignment horizontal="center" vertical="center" shrinkToFit="1"/>
      <protection locked="0"/>
    </xf>
    <xf numFmtId="0" fontId="71" fillId="18" borderId="0" xfId="0" applyNumberFormat="1" applyFont="1" applyFill="1" applyBorder="1" applyAlignment="1" applyProtection="1">
      <alignment horizontal="center" vertical="center" shrinkToFit="1"/>
      <protection locked="0"/>
    </xf>
    <xf numFmtId="0" fontId="71" fillId="18" borderId="81" xfId="0" applyNumberFormat="1" applyFont="1" applyFill="1" applyBorder="1" applyAlignment="1" applyProtection="1">
      <alignment horizontal="center" vertical="center" shrinkToFit="1"/>
      <protection locked="0"/>
    </xf>
    <xf numFmtId="0" fontId="68" fillId="0" borderId="124" xfId="0" applyFont="1" applyFill="1" applyBorder="1" applyAlignment="1" applyProtection="1">
      <alignment horizontal="center" vertical="center" shrinkToFit="1"/>
    </xf>
    <xf numFmtId="49" fontId="71" fillId="18" borderId="25" xfId="0" applyNumberFormat="1" applyFont="1" applyFill="1" applyBorder="1" applyAlignment="1" applyProtection="1">
      <alignment horizontal="center" vertical="center" shrinkToFit="1"/>
      <protection locked="0"/>
    </xf>
    <xf numFmtId="0" fontId="71" fillId="18" borderId="25" xfId="0" applyFont="1" applyFill="1" applyBorder="1" applyAlignment="1" applyProtection="1">
      <alignment horizontal="center" vertical="center" shrinkToFit="1"/>
      <protection locked="0"/>
    </xf>
    <xf numFmtId="0" fontId="71" fillId="18" borderId="0" xfId="0" applyFont="1" applyFill="1" applyBorder="1" applyAlignment="1" applyProtection="1">
      <alignment horizontal="center" vertical="center" shrinkToFit="1"/>
      <protection locked="0"/>
    </xf>
    <xf numFmtId="0" fontId="68" fillId="0" borderId="122" xfId="0" applyFont="1" applyFill="1" applyBorder="1" applyAlignment="1" applyProtection="1">
      <alignment horizontal="center" vertical="center" shrinkToFit="1"/>
    </xf>
    <xf numFmtId="0" fontId="68" fillId="0" borderId="89" xfId="0" applyFont="1" applyFill="1" applyBorder="1" applyAlignment="1" applyProtection="1">
      <alignment horizontal="center" vertical="center" shrinkToFit="1"/>
    </xf>
    <xf numFmtId="0" fontId="68" fillId="0" borderId="90" xfId="0" applyFont="1" applyFill="1" applyBorder="1" applyAlignment="1" applyProtection="1">
      <alignment horizontal="center" vertical="center" shrinkToFit="1"/>
    </xf>
    <xf numFmtId="0" fontId="71" fillId="18" borderId="15" xfId="0" applyFont="1" applyFill="1" applyBorder="1" applyAlignment="1" applyProtection="1">
      <alignment horizontal="center" vertical="center" shrinkToFit="1"/>
      <protection locked="0"/>
    </xf>
    <xf numFmtId="0" fontId="71" fillId="18" borderId="116" xfId="0" applyNumberFormat="1" applyFont="1" applyFill="1" applyBorder="1" applyAlignment="1" applyProtection="1">
      <alignment horizontal="center" vertical="center" shrinkToFit="1"/>
      <protection locked="0"/>
    </xf>
    <xf numFmtId="0" fontId="71" fillId="18" borderId="117" xfId="0" applyNumberFormat="1" applyFont="1" applyFill="1" applyBorder="1" applyAlignment="1" applyProtection="1">
      <alignment horizontal="center" vertical="center" shrinkToFit="1"/>
      <protection locked="0"/>
    </xf>
    <xf numFmtId="0" fontId="71" fillId="18" borderId="93" xfId="0" applyNumberFormat="1" applyFont="1" applyFill="1" applyBorder="1" applyAlignment="1" applyProtection="1">
      <alignment horizontal="center" vertical="center" shrinkToFit="1"/>
      <protection locked="0"/>
    </xf>
    <xf numFmtId="0" fontId="71" fillId="18" borderId="82" xfId="0" applyNumberFormat="1" applyFont="1" applyFill="1" applyBorder="1" applyAlignment="1" applyProtection="1">
      <alignment horizontal="center" vertical="center" shrinkToFit="1"/>
      <protection locked="0"/>
    </xf>
    <xf numFmtId="0" fontId="71" fillId="18" borderId="94" xfId="0" applyNumberFormat="1" applyFont="1" applyFill="1" applyBorder="1" applyAlignment="1" applyProtection="1">
      <alignment horizontal="center" vertical="center" shrinkToFit="1"/>
      <protection locked="0"/>
    </xf>
    <xf numFmtId="0" fontId="71" fillId="18" borderId="83" xfId="0" applyNumberFormat="1" applyFont="1" applyFill="1" applyBorder="1" applyAlignment="1" applyProtection="1">
      <alignment horizontal="center" vertical="center" shrinkToFit="1"/>
      <protection locked="0"/>
    </xf>
    <xf numFmtId="0" fontId="68" fillId="0" borderId="95" xfId="0" applyFont="1" applyFill="1" applyBorder="1" applyAlignment="1" applyProtection="1">
      <alignment horizontal="center" vertical="center" shrinkToFit="1"/>
    </xf>
    <xf numFmtId="0" fontId="68" fillId="0" borderId="67" xfId="0" applyFont="1" applyFill="1" applyBorder="1" applyAlignment="1" applyProtection="1">
      <alignment horizontal="center" vertical="center" shrinkToFit="1"/>
    </xf>
    <xf numFmtId="0" fontId="68" fillId="0" borderId="68" xfId="0" applyFont="1" applyFill="1" applyBorder="1" applyAlignment="1" applyProtection="1">
      <alignment horizontal="center" vertical="center" shrinkToFit="1"/>
    </xf>
    <xf numFmtId="0" fontId="71" fillId="18" borderId="89" xfId="0" applyFont="1" applyFill="1" applyBorder="1" applyAlignment="1" applyProtection="1">
      <alignment horizontal="center" vertical="center" shrinkToFit="1"/>
      <protection locked="0"/>
    </xf>
    <xf numFmtId="0" fontId="71" fillId="18" borderId="81" xfId="0" applyFont="1" applyFill="1" applyBorder="1" applyAlignment="1" applyProtection="1">
      <alignment horizontal="center" vertical="center" shrinkToFit="1"/>
      <protection locked="0"/>
    </xf>
    <xf numFmtId="0" fontId="71" fillId="18" borderId="90" xfId="0" applyFont="1" applyFill="1" applyBorder="1" applyAlignment="1" applyProtection="1">
      <alignment horizontal="center" vertical="center" shrinkToFit="1"/>
      <protection locked="0"/>
    </xf>
    <xf numFmtId="0" fontId="68" fillId="0" borderId="2" xfId="0" applyFont="1" applyFill="1" applyBorder="1" applyAlignment="1" applyProtection="1">
      <alignment horizontal="center" vertical="center" shrinkToFit="1"/>
    </xf>
    <xf numFmtId="0" fontId="68" fillId="0" borderId="91" xfId="0" applyFont="1" applyFill="1" applyBorder="1" applyAlignment="1" applyProtection="1">
      <alignment horizontal="center" vertical="center" shrinkToFit="1"/>
    </xf>
    <xf numFmtId="0" fontId="68" fillId="0" borderId="94" xfId="0" applyFont="1" applyFill="1" applyBorder="1" applyAlignment="1" applyProtection="1">
      <alignment horizontal="center" vertical="center" shrinkToFit="1"/>
    </xf>
    <xf numFmtId="0" fontId="71" fillId="18" borderId="2" xfId="0" applyNumberFormat="1" applyFont="1" applyFill="1" applyBorder="1" applyAlignment="1" applyProtection="1">
      <alignment horizontal="center" vertical="center" shrinkToFit="1"/>
      <protection locked="0"/>
    </xf>
    <xf numFmtId="49" fontId="71" fillId="18" borderId="2" xfId="0" applyNumberFormat="1" applyFont="1" applyFill="1" applyBorder="1" applyAlignment="1" applyProtection="1">
      <alignment horizontal="center" vertical="center" shrinkToFit="1"/>
      <protection locked="0"/>
    </xf>
    <xf numFmtId="0" fontId="68" fillId="0" borderId="119" xfId="0" applyFont="1" applyFill="1" applyBorder="1" applyAlignment="1" applyProtection="1">
      <alignment horizontal="center" vertical="center" shrinkToFit="1"/>
    </xf>
    <xf numFmtId="0" fontId="68" fillId="0" borderId="7" xfId="0" applyFont="1" applyFill="1" applyBorder="1" applyAlignment="1" applyProtection="1">
      <alignment horizontal="center" vertical="center"/>
    </xf>
    <xf numFmtId="0" fontId="68" fillId="0" borderId="82" xfId="0" applyFont="1" applyFill="1" applyBorder="1" applyAlignment="1" applyProtection="1">
      <alignment horizontal="center" vertical="center" shrinkToFit="1"/>
    </xf>
    <xf numFmtId="0" fontId="68" fillId="0" borderId="83" xfId="0" applyFont="1" applyFill="1" applyBorder="1" applyAlignment="1" applyProtection="1">
      <alignment horizontal="center" vertical="center" shrinkToFit="1"/>
    </xf>
    <xf numFmtId="0" fontId="68" fillId="0" borderId="127" xfId="0" applyFont="1" applyFill="1" applyBorder="1" applyAlignment="1" applyProtection="1">
      <alignment horizontal="center" vertical="center" shrinkToFit="1"/>
    </xf>
    <xf numFmtId="0" fontId="68" fillId="0" borderId="128" xfId="0" applyFont="1" applyFill="1" applyBorder="1" applyAlignment="1" applyProtection="1">
      <alignment horizontal="center" vertical="center" shrinkToFit="1"/>
    </xf>
    <xf numFmtId="49" fontId="95" fillId="18" borderId="2" xfId="0" applyNumberFormat="1" applyFont="1" applyFill="1" applyBorder="1" applyAlignment="1" applyProtection="1">
      <alignment horizontal="center" vertical="center" shrinkToFit="1"/>
      <protection locked="0"/>
    </xf>
    <xf numFmtId="0" fontId="95" fillId="18" borderId="2" xfId="0" applyNumberFormat="1" applyFont="1" applyFill="1" applyBorder="1" applyAlignment="1" applyProtection="1">
      <alignment horizontal="center" vertical="center"/>
      <protection locked="0"/>
    </xf>
    <xf numFmtId="0" fontId="68" fillId="0" borderId="102" xfId="0" applyFont="1" applyFill="1" applyBorder="1" applyAlignment="1" applyProtection="1">
      <alignment horizontal="center" vertical="center" shrinkToFit="1"/>
    </xf>
    <xf numFmtId="0" fontId="68" fillId="0" borderId="100" xfId="0" applyFont="1" applyFill="1" applyBorder="1" applyAlignment="1" applyProtection="1">
      <alignment horizontal="center" vertical="center" shrinkToFit="1"/>
    </xf>
    <xf numFmtId="0" fontId="68" fillId="0" borderId="42" xfId="0" applyFont="1" applyFill="1" applyBorder="1" applyAlignment="1" applyProtection="1">
      <alignment horizontal="center" vertical="center" shrinkToFit="1"/>
    </xf>
    <xf numFmtId="0" fontId="68" fillId="0" borderId="123" xfId="0" applyFont="1" applyFill="1" applyBorder="1" applyAlignment="1" applyProtection="1">
      <alignment horizontal="center" vertical="center" shrinkToFit="1"/>
    </xf>
    <xf numFmtId="0" fontId="68" fillId="0" borderId="112" xfId="0" applyFont="1" applyFill="1" applyBorder="1" applyAlignment="1" applyProtection="1">
      <alignment horizontal="center" vertical="center" shrinkToFit="1"/>
    </xf>
    <xf numFmtId="0" fontId="68" fillId="0" borderId="114" xfId="0" applyFont="1" applyFill="1" applyBorder="1" applyAlignment="1" applyProtection="1">
      <alignment horizontal="center" vertical="center" shrinkToFit="1"/>
    </xf>
    <xf numFmtId="49" fontId="71" fillId="18" borderId="63" xfId="0" applyNumberFormat="1" applyFont="1" applyFill="1" applyBorder="1" applyAlignment="1" applyProtection="1">
      <alignment horizontal="center" vertical="center" shrinkToFit="1"/>
      <protection locked="0"/>
    </xf>
    <xf numFmtId="0" fontId="71" fillId="18" borderId="64" xfId="0" applyNumberFormat="1" applyFont="1" applyFill="1" applyBorder="1" applyAlignment="1" applyProtection="1">
      <alignment horizontal="center" vertical="center" shrinkToFit="1"/>
      <protection locked="0"/>
    </xf>
    <xf numFmtId="0" fontId="71" fillId="18" borderId="66" xfId="0" applyNumberFormat="1" applyFont="1" applyFill="1" applyBorder="1" applyAlignment="1" applyProtection="1">
      <alignment horizontal="center" vertical="center" shrinkToFit="1"/>
      <protection locked="0"/>
    </xf>
    <xf numFmtId="0" fontId="71" fillId="18" borderId="67" xfId="0" applyNumberFormat="1" applyFont="1" applyFill="1" applyBorder="1" applyAlignment="1" applyProtection="1">
      <alignment horizontal="center" vertical="center" shrinkToFit="1"/>
      <protection locked="0"/>
    </xf>
    <xf numFmtId="0" fontId="68" fillId="0" borderId="125" xfId="0" applyFont="1" applyFill="1" applyBorder="1" applyAlignment="1" applyProtection="1">
      <alignment vertical="center" shrinkToFit="1"/>
    </xf>
    <xf numFmtId="0" fontId="68" fillId="0" borderId="123" xfId="0" applyFont="1" applyFill="1" applyBorder="1" applyAlignment="1" applyProtection="1">
      <alignment vertical="center" shrinkToFit="1"/>
    </xf>
    <xf numFmtId="0" fontId="68" fillId="0" borderId="96" xfId="0" applyFont="1" applyFill="1" applyBorder="1" applyAlignment="1" applyProtection="1">
      <alignment vertical="center" shrinkToFit="1"/>
    </xf>
    <xf numFmtId="0" fontId="68" fillId="0" borderId="124" xfId="0" applyFont="1" applyFill="1" applyBorder="1" applyAlignment="1" applyProtection="1">
      <alignment vertical="center" shrinkToFit="1"/>
    </xf>
    <xf numFmtId="0" fontId="68" fillId="0" borderId="116" xfId="0" applyFont="1" applyFill="1" applyBorder="1" applyAlignment="1" applyProtection="1">
      <alignment horizontal="center" vertical="center" shrinkToFit="1"/>
    </xf>
    <xf numFmtId="0" fontId="68" fillId="0" borderId="93" xfId="0" applyFont="1" applyFill="1" applyBorder="1" applyAlignment="1" applyProtection="1">
      <alignment horizontal="center" vertical="center" shrinkToFit="1"/>
    </xf>
    <xf numFmtId="0" fontId="71" fillId="18" borderId="245" xfId="0" applyNumberFormat="1" applyFont="1" applyFill="1" applyBorder="1" applyAlignment="1" applyProtection="1">
      <alignment horizontal="center" vertical="center" shrinkToFit="1"/>
      <protection locked="0"/>
    </xf>
    <xf numFmtId="0" fontId="71" fillId="18" borderId="95" xfId="0" applyNumberFormat="1" applyFont="1" applyFill="1" applyBorder="1" applyAlignment="1" applyProtection="1">
      <alignment horizontal="center" vertical="center" shrinkToFit="1"/>
      <protection locked="0"/>
    </xf>
    <xf numFmtId="49" fontId="71" fillId="18" borderId="66" xfId="0" applyNumberFormat="1" applyFont="1" applyFill="1" applyBorder="1" applyAlignment="1" applyProtection="1">
      <alignment horizontal="center" vertical="center" shrinkToFit="1"/>
      <protection locked="0"/>
    </xf>
    <xf numFmtId="0" fontId="68" fillId="0" borderId="118" xfId="0" applyFont="1" applyFill="1" applyBorder="1" applyAlignment="1" applyProtection="1">
      <alignment horizontal="center" vertical="center" shrinkToFit="1"/>
    </xf>
    <xf numFmtId="0" fontId="68" fillId="0" borderId="86" xfId="0" applyFont="1" applyFill="1" applyBorder="1" applyAlignment="1" applyProtection="1">
      <alignment horizontal="center" vertical="center" shrinkToFit="1"/>
    </xf>
    <xf numFmtId="0" fontId="68" fillId="0" borderId="50" xfId="0" applyFont="1" applyFill="1" applyBorder="1" applyAlignment="1" applyProtection="1">
      <alignment horizontal="center" vertical="center" shrinkToFit="1"/>
    </xf>
    <xf numFmtId="3" fontId="71" fillId="18" borderId="110" xfId="0" applyNumberFormat="1" applyFont="1" applyFill="1" applyBorder="1" applyAlignment="1" applyProtection="1">
      <alignment horizontal="center" vertical="center" shrinkToFit="1"/>
      <protection locked="0"/>
    </xf>
    <xf numFmtId="3" fontId="71" fillId="18" borderId="2" xfId="0" applyNumberFormat="1" applyFont="1" applyFill="1" applyBorder="1" applyAlignment="1" applyProtection="1">
      <alignment horizontal="center" vertical="center" shrinkToFit="1"/>
      <protection locked="0"/>
    </xf>
    <xf numFmtId="3" fontId="71" fillId="18" borderId="23" xfId="0" applyNumberFormat="1" applyFont="1" applyFill="1" applyBorder="1" applyAlignment="1" applyProtection="1">
      <alignment horizontal="center" vertical="center" shrinkToFit="1"/>
      <protection locked="0"/>
    </xf>
    <xf numFmtId="3" fontId="71" fillId="18" borderId="42" xfId="0" applyNumberFormat="1" applyFont="1" applyFill="1" applyBorder="1" applyAlignment="1" applyProtection="1">
      <alignment horizontal="center" vertical="center" shrinkToFit="1"/>
      <protection locked="0"/>
    </xf>
    <xf numFmtId="3" fontId="68" fillId="0" borderId="2" xfId="0" applyNumberFormat="1" applyFont="1" applyFill="1" applyBorder="1" applyAlignment="1" applyProtection="1">
      <alignment horizontal="center" vertical="center" shrinkToFit="1"/>
    </xf>
    <xf numFmtId="0" fontId="68" fillId="0" borderId="101" xfId="0" applyFont="1" applyFill="1" applyBorder="1" applyAlignment="1" applyProtection="1">
      <alignment horizontal="center" vertical="center" shrinkToFit="1"/>
    </xf>
    <xf numFmtId="0" fontId="71" fillId="18" borderId="42" xfId="0" applyNumberFormat="1" applyFont="1" applyFill="1" applyBorder="1" applyAlignment="1" applyProtection="1">
      <alignment horizontal="center" vertical="center" shrinkToFit="1"/>
      <protection locked="0"/>
    </xf>
    <xf numFmtId="0" fontId="68" fillId="0" borderId="95" xfId="0" applyFont="1" applyFill="1" applyBorder="1" applyAlignment="1" applyProtection="1">
      <alignment horizontal="center" vertical="center" wrapText="1" shrinkToFit="1"/>
    </xf>
    <xf numFmtId="0" fontId="68" fillId="0" borderId="107" xfId="0" applyFont="1" applyFill="1" applyBorder="1" applyAlignment="1" applyProtection="1">
      <alignment horizontal="center" vertical="center" shrinkToFit="1"/>
    </xf>
    <xf numFmtId="0" fontId="68" fillId="0" borderId="108" xfId="0" applyFont="1" applyFill="1" applyBorder="1" applyAlignment="1" applyProtection="1">
      <alignment horizontal="center" vertical="center" shrinkToFit="1"/>
    </xf>
    <xf numFmtId="0" fontId="68" fillId="0" borderId="109" xfId="0" applyFont="1" applyFill="1" applyBorder="1" applyAlignment="1" applyProtection="1">
      <alignment horizontal="center" vertical="center" shrinkToFit="1"/>
    </xf>
    <xf numFmtId="0" fontId="66" fillId="0" borderId="0" xfId="0" applyFont="1" applyFill="1" applyBorder="1" applyAlignment="1" applyProtection="1">
      <alignment horizontal="center" vertical="center" shrinkToFit="1"/>
    </xf>
    <xf numFmtId="49" fontId="95" fillId="18" borderId="0" xfId="0" applyNumberFormat="1" applyFont="1" applyFill="1" applyBorder="1" applyAlignment="1" applyProtection="1">
      <alignment horizontal="center" vertical="center" shrinkToFit="1"/>
      <protection locked="0"/>
    </xf>
    <xf numFmtId="0" fontId="95" fillId="18" borderId="0" xfId="0" applyNumberFormat="1" applyFont="1" applyFill="1" applyBorder="1" applyAlignment="1" applyProtection="1">
      <alignment horizontal="center" vertical="center" shrinkToFit="1"/>
      <protection locked="0"/>
    </xf>
    <xf numFmtId="0" fontId="95" fillId="18" borderId="0" xfId="0" applyNumberFormat="1" applyFont="1" applyFill="1" applyBorder="1" applyAlignment="1" applyProtection="1">
      <alignment horizontal="center" vertical="center"/>
      <protection locked="0"/>
    </xf>
    <xf numFmtId="0" fontId="67" fillId="0" borderId="122" xfId="0" applyFont="1" applyFill="1" applyBorder="1" applyAlignment="1" applyProtection="1">
      <alignment horizontal="center" vertical="center" textRotation="255" shrinkToFit="1"/>
    </xf>
    <xf numFmtId="0" fontId="67" fillId="0" borderId="89" xfId="0" applyFont="1" applyFill="1" applyBorder="1" applyAlignment="1" applyProtection="1">
      <alignment horizontal="center" vertical="center" textRotation="255" shrinkToFit="1"/>
    </xf>
    <xf numFmtId="0" fontId="67" fillId="0" borderId="90" xfId="0" applyFont="1" applyFill="1" applyBorder="1" applyAlignment="1" applyProtection="1">
      <alignment horizontal="center" vertical="center" textRotation="255" shrinkToFit="1"/>
    </xf>
    <xf numFmtId="0" fontId="67" fillId="0" borderId="116" xfId="0" applyFont="1" applyFill="1" applyBorder="1" applyAlignment="1" applyProtection="1">
      <alignment horizontal="center" vertical="center" shrinkToFit="1"/>
    </xf>
    <xf numFmtId="0" fontId="67" fillId="0" borderId="25" xfId="0" applyFont="1" applyFill="1" applyBorder="1" applyAlignment="1" applyProtection="1">
      <alignment horizontal="center" vertical="center" shrinkToFit="1"/>
    </xf>
    <xf numFmtId="0" fontId="67" fillId="0" borderId="48" xfId="0" applyFont="1" applyFill="1" applyBorder="1" applyAlignment="1" applyProtection="1">
      <alignment horizontal="center" vertical="center" shrinkToFit="1"/>
    </xf>
    <xf numFmtId="0" fontId="71" fillId="18" borderId="122" xfId="0" applyFont="1" applyFill="1" applyBorder="1" applyAlignment="1" applyProtection="1">
      <alignment horizontal="center" vertical="center" shrinkToFit="1"/>
      <protection locked="0"/>
    </xf>
    <xf numFmtId="0" fontId="68" fillId="0" borderId="116" xfId="0" applyFont="1" applyFill="1" applyBorder="1" applyAlignment="1" applyProtection="1">
      <alignment horizontal="center" vertical="center" textRotation="255" shrinkToFit="1"/>
    </xf>
    <xf numFmtId="0" fontId="68" fillId="0" borderId="122" xfId="0" applyFont="1" applyFill="1" applyBorder="1" applyAlignment="1" applyProtection="1">
      <alignment horizontal="center" vertical="center" textRotation="255" shrinkToFit="1"/>
    </xf>
    <xf numFmtId="0" fontId="68" fillId="0" borderId="93" xfId="0" applyFont="1" applyFill="1" applyBorder="1" applyAlignment="1" applyProtection="1">
      <alignment horizontal="center" vertical="center" textRotation="255" shrinkToFit="1"/>
    </xf>
    <xf numFmtId="0" fontId="68" fillId="0" borderId="89" xfId="0" applyFont="1" applyFill="1" applyBorder="1" applyAlignment="1" applyProtection="1">
      <alignment horizontal="center" vertical="center" textRotation="255" shrinkToFit="1"/>
    </xf>
    <xf numFmtId="0" fontId="68" fillId="0" borderId="94" xfId="0" applyFont="1" applyFill="1" applyBorder="1" applyAlignment="1" applyProtection="1">
      <alignment horizontal="center" vertical="center" textRotation="255" shrinkToFit="1"/>
    </xf>
    <xf numFmtId="0" fontId="68" fillId="0" borderId="90" xfId="0" applyFont="1" applyFill="1" applyBorder="1" applyAlignment="1" applyProtection="1">
      <alignment horizontal="center" vertical="center" textRotation="255" shrinkToFit="1"/>
    </xf>
    <xf numFmtId="0" fontId="71" fillId="18" borderId="0" xfId="0" applyNumberFormat="1" applyFont="1" applyFill="1" applyAlignment="1" applyProtection="1">
      <alignment horizontal="center" vertical="center" shrinkToFit="1"/>
      <protection locked="0"/>
    </xf>
    <xf numFmtId="0" fontId="66" fillId="0" borderId="110" xfId="0" applyFont="1" applyFill="1" applyBorder="1" applyAlignment="1" applyProtection="1">
      <alignment horizontal="center" vertical="center" shrinkToFit="1"/>
    </xf>
    <xf numFmtId="0" fontId="66" fillId="0" borderId="2" xfId="0" applyFont="1" applyFill="1" applyBorder="1" applyAlignment="1" applyProtection="1">
      <alignment horizontal="center" vertical="center" shrinkToFit="1"/>
    </xf>
    <xf numFmtId="0" fontId="95" fillId="18" borderId="2" xfId="0" applyNumberFormat="1" applyFont="1" applyFill="1" applyBorder="1" applyAlignment="1" applyProtection="1">
      <alignment horizontal="center" vertical="center" shrinkToFit="1"/>
      <protection locked="0"/>
    </xf>
    <xf numFmtId="0" fontId="71" fillId="18" borderId="126" xfId="0" applyNumberFormat="1" applyFont="1" applyFill="1" applyBorder="1" applyAlignment="1" applyProtection="1">
      <alignment horizontal="center" vertical="center" shrinkToFit="1"/>
      <protection locked="0"/>
    </xf>
    <xf numFmtId="0" fontId="71" fillId="18" borderId="91" xfId="0" applyNumberFormat="1" applyFont="1" applyFill="1" applyBorder="1" applyAlignment="1" applyProtection="1">
      <alignment horizontal="center" vertical="center" shrinkToFit="1"/>
      <protection locked="0"/>
    </xf>
    <xf numFmtId="0" fontId="71" fillId="18" borderId="90" xfId="0" applyNumberFormat="1" applyFont="1" applyFill="1" applyBorder="1" applyAlignment="1" applyProtection="1">
      <alignment horizontal="center" vertical="center" shrinkToFit="1"/>
      <protection locked="0"/>
    </xf>
    <xf numFmtId="0" fontId="71" fillId="18" borderId="2" xfId="0" applyFont="1" applyFill="1" applyBorder="1" applyAlignment="1" applyProtection="1">
      <alignment horizontal="center" vertical="center" shrinkToFit="1"/>
      <protection locked="0"/>
    </xf>
    <xf numFmtId="0" fontId="68" fillId="0" borderId="7" xfId="0" applyFont="1" applyFill="1" applyBorder="1" applyAlignment="1" applyProtection="1">
      <alignment horizontal="center" vertical="center" shrinkToFit="1"/>
    </xf>
    <xf numFmtId="0" fontId="68" fillId="0" borderId="42" xfId="0" applyFont="1" applyFill="1" applyBorder="1" applyAlignment="1" applyProtection="1">
      <alignment vertical="center" shrinkToFit="1"/>
    </xf>
    <xf numFmtId="0" fontId="68" fillId="0" borderId="82" xfId="0" applyFont="1" applyFill="1" applyBorder="1" applyAlignment="1" applyProtection="1">
      <alignment vertical="center" shrinkToFit="1"/>
    </xf>
    <xf numFmtId="0" fontId="68" fillId="0" borderId="88" xfId="0" applyFont="1" applyFill="1" applyBorder="1" applyAlignment="1" applyProtection="1">
      <alignment vertical="center" shrinkToFit="1"/>
    </xf>
    <xf numFmtId="0" fontId="68" fillId="0" borderId="25" xfId="0" applyFont="1" applyFill="1" applyBorder="1" applyAlignment="1" applyProtection="1">
      <alignment horizontal="center" vertical="center"/>
    </xf>
    <xf numFmtId="0" fontId="68" fillId="0" borderId="48" xfId="0" applyFont="1" applyFill="1" applyBorder="1" applyAlignment="1" applyProtection="1">
      <alignment horizontal="center" vertical="center"/>
    </xf>
    <xf numFmtId="0" fontId="68" fillId="0" borderId="119" xfId="0" applyFont="1" applyFill="1" applyBorder="1" applyAlignment="1" applyProtection="1">
      <alignment horizontal="center" vertical="center"/>
    </xf>
    <xf numFmtId="0" fontId="71" fillId="18" borderId="25" xfId="0" applyNumberFormat="1" applyFont="1" applyFill="1" applyBorder="1" applyAlignment="1" applyProtection="1">
      <alignment horizontal="center" vertical="center" shrinkToFit="1"/>
    </xf>
    <xf numFmtId="0" fontId="71" fillId="18" borderId="122" xfId="0" applyNumberFormat="1" applyFont="1" applyFill="1" applyBorder="1" applyAlignment="1" applyProtection="1">
      <alignment horizontal="center" vertical="center" shrinkToFit="1"/>
    </xf>
    <xf numFmtId="0" fontId="71" fillId="18" borderId="81" xfId="0" applyNumberFormat="1" applyFont="1" applyFill="1" applyBorder="1" applyAlignment="1" applyProtection="1">
      <alignment horizontal="center" vertical="center" shrinkToFit="1"/>
    </xf>
    <xf numFmtId="0" fontId="71" fillId="18" borderId="90" xfId="0" applyNumberFormat="1" applyFont="1" applyFill="1" applyBorder="1" applyAlignment="1" applyProtection="1">
      <alignment horizontal="center" vertical="center" shrinkToFit="1"/>
    </xf>
    <xf numFmtId="0" fontId="71" fillId="18" borderId="116" xfId="0" applyNumberFormat="1" applyFont="1" applyFill="1" applyBorder="1" applyAlignment="1" applyProtection="1">
      <alignment horizontal="center" vertical="center" shrinkToFit="1"/>
    </xf>
    <xf numFmtId="0" fontId="71" fillId="18" borderId="93" xfId="0" applyNumberFormat="1" applyFont="1" applyFill="1" applyBorder="1" applyAlignment="1" applyProtection="1">
      <alignment horizontal="center" vertical="center" shrinkToFit="1"/>
    </xf>
    <xf numFmtId="0" fontId="71" fillId="18" borderId="0" xfId="0" applyNumberFormat="1" applyFont="1" applyFill="1" applyAlignment="1" applyProtection="1">
      <alignment horizontal="center" vertical="center" shrinkToFit="1"/>
    </xf>
    <xf numFmtId="0" fontId="71" fillId="18" borderId="94" xfId="0" applyNumberFormat="1" applyFont="1" applyFill="1" applyBorder="1" applyAlignment="1" applyProtection="1">
      <alignment horizontal="center" vertical="center" shrinkToFit="1"/>
    </xf>
    <xf numFmtId="0" fontId="71" fillId="18" borderId="116" xfId="0" applyFont="1" applyFill="1" applyBorder="1" applyAlignment="1" applyProtection="1">
      <alignment horizontal="center" vertical="center" shrinkToFit="1"/>
    </xf>
    <xf numFmtId="0" fontId="71" fillId="18" borderId="25" xfId="0" applyFont="1" applyFill="1" applyBorder="1" applyAlignment="1" applyProtection="1">
      <alignment horizontal="center" vertical="center" shrinkToFit="1"/>
    </xf>
    <xf numFmtId="0" fontId="71" fillId="18" borderId="117" xfId="0" applyFont="1" applyFill="1" applyBorder="1" applyAlignment="1" applyProtection="1">
      <alignment horizontal="center" vertical="center" shrinkToFit="1"/>
    </xf>
    <xf numFmtId="0" fontId="71" fillId="18" borderId="93" xfId="0" applyFont="1" applyFill="1" applyBorder="1" applyAlignment="1" applyProtection="1">
      <alignment horizontal="center" vertical="center" shrinkToFit="1"/>
    </xf>
    <xf numFmtId="0" fontId="71" fillId="18" borderId="0" xfId="0" applyFont="1" applyFill="1" applyBorder="1" applyAlignment="1" applyProtection="1">
      <alignment horizontal="center" vertical="center" shrinkToFit="1"/>
    </xf>
    <xf numFmtId="0" fontId="71" fillId="18" borderId="82" xfId="0" applyFont="1" applyFill="1" applyBorder="1" applyAlignment="1" applyProtection="1">
      <alignment horizontal="center" vertical="center" shrinkToFit="1"/>
    </xf>
    <xf numFmtId="0" fontId="71" fillId="18" borderId="94" xfId="0" applyFont="1" applyFill="1" applyBorder="1" applyAlignment="1" applyProtection="1">
      <alignment horizontal="center" vertical="center" shrinkToFit="1"/>
    </xf>
    <xf numFmtId="0" fontId="71" fillId="18" borderId="81" xfId="0" applyFont="1" applyFill="1" applyBorder="1" applyAlignment="1" applyProtection="1">
      <alignment horizontal="center" vertical="center" shrinkToFit="1"/>
    </xf>
    <xf numFmtId="0" fontId="71" fillId="18" borderId="83" xfId="0" applyFont="1" applyFill="1" applyBorder="1" applyAlignment="1" applyProtection="1">
      <alignment horizontal="center" vertical="center" shrinkToFit="1"/>
    </xf>
    <xf numFmtId="49" fontId="71" fillId="18" borderId="0" xfId="0" applyNumberFormat="1" applyFont="1" applyFill="1" applyBorder="1" applyAlignment="1" applyProtection="1">
      <alignment horizontal="center" vertical="center" shrinkToFit="1"/>
    </xf>
    <xf numFmtId="0" fontId="71" fillId="18" borderId="89" xfId="0" applyFont="1" applyFill="1" applyBorder="1" applyAlignment="1" applyProtection="1">
      <alignment horizontal="center" vertical="center" shrinkToFit="1"/>
    </xf>
    <xf numFmtId="0" fontId="71" fillId="18" borderId="90" xfId="0" applyFont="1" applyFill="1" applyBorder="1" applyAlignment="1" applyProtection="1">
      <alignment horizontal="center" vertical="center" shrinkToFit="1"/>
    </xf>
    <xf numFmtId="0" fontId="71" fillId="18" borderId="0" xfId="0" applyNumberFormat="1" applyFont="1" applyFill="1" applyBorder="1" applyAlignment="1" applyProtection="1">
      <alignment horizontal="center" vertical="center" shrinkToFit="1"/>
    </xf>
    <xf numFmtId="0" fontId="71" fillId="18" borderId="2" xfId="0" applyNumberFormat="1" applyFont="1" applyFill="1" applyBorder="1" applyAlignment="1" applyProtection="1">
      <alignment horizontal="center" vertical="center" shrinkToFit="1"/>
    </xf>
    <xf numFmtId="0" fontId="68" fillId="18" borderId="2" xfId="0" applyFont="1" applyFill="1" applyBorder="1" applyAlignment="1" applyProtection="1">
      <alignment horizontal="center" vertical="center" shrinkToFit="1"/>
    </xf>
    <xf numFmtId="0" fontId="68" fillId="18" borderId="81" xfId="0" applyFont="1" applyFill="1" applyBorder="1" applyAlignment="1" applyProtection="1">
      <alignment horizontal="center" vertical="center" shrinkToFit="1"/>
    </xf>
    <xf numFmtId="49" fontId="71" fillId="18" borderId="2" xfId="0" applyNumberFormat="1" applyFont="1" applyFill="1" applyBorder="1" applyAlignment="1" applyProtection="1">
      <alignment horizontal="center" vertical="center" shrinkToFit="1"/>
    </xf>
    <xf numFmtId="0" fontId="71" fillId="18" borderId="91" xfId="0" applyNumberFormat="1" applyFont="1" applyFill="1" applyBorder="1" applyAlignment="1" applyProtection="1">
      <alignment horizontal="center" vertical="center" shrinkToFit="1"/>
    </xf>
    <xf numFmtId="49" fontId="95" fillId="18" borderId="2" xfId="0" applyNumberFormat="1" applyFont="1" applyFill="1" applyBorder="1" applyAlignment="1" applyProtection="1">
      <alignment horizontal="center" vertical="center" shrinkToFit="1"/>
    </xf>
    <xf numFmtId="0" fontId="95" fillId="18" borderId="2" xfId="0" applyNumberFormat="1" applyFont="1" applyFill="1" applyBorder="1" applyAlignment="1" applyProtection="1">
      <alignment horizontal="center" vertical="center" shrinkToFit="1"/>
    </xf>
    <xf numFmtId="0" fontId="95" fillId="18" borderId="2" xfId="0" applyNumberFormat="1" applyFont="1" applyFill="1" applyBorder="1" applyAlignment="1" applyProtection="1">
      <alignment horizontal="center" vertical="center"/>
    </xf>
    <xf numFmtId="0" fontId="71" fillId="18" borderId="42" xfId="0" applyNumberFormat="1" applyFont="1" applyFill="1" applyBorder="1" applyAlignment="1" applyProtection="1">
      <alignment horizontal="center" vertical="center" shrinkToFit="1"/>
    </xf>
    <xf numFmtId="49" fontId="71" fillId="18" borderId="25" xfId="0" applyNumberFormat="1" applyFont="1" applyFill="1" applyBorder="1" applyAlignment="1" applyProtection="1">
      <alignment horizontal="center" vertical="center" shrinkToFit="1"/>
    </xf>
    <xf numFmtId="0" fontId="68" fillId="0" borderId="115" xfId="0" applyFont="1" applyFill="1" applyBorder="1" applyAlignment="1" applyProtection="1">
      <alignment horizontal="center" vertical="center" shrinkToFit="1"/>
    </xf>
    <xf numFmtId="0" fontId="68" fillId="0" borderId="120" xfId="0" applyFont="1" applyFill="1" applyBorder="1" applyAlignment="1" applyProtection="1">
      <alignment horizontal="center" vertical="center" shrinkToFit="1"/>
    </xf>
    <xf numFmtId="0" fontId="68" fillId="0" borderId="121" xfId="0" applyFont="1" applyFill="1" applyBorder="1" applyAlignment="1" applyProtection="1">
      <alignment horizontal="center" vertical="center" shrinkToFit="1"/>
    </xf>
    <xf numFmtId="0" fontId="66" fillId="0" borderId="92" xfId="0" applyFont="1" applyFill="1" applyBorder="1" applyAlignment="1" applyProtection="1">
      <alignment horizontal="center" vertical="center" shrinkToFit="1"/>
    </xf>
    <xf numFmtId="0" fontId="66" fillId="0" borderId="118" xfId="0" applyFont="1" applyFill="1" applyBorder="1" applyAlignment="1" applyProtection="1">
      <alignment horizontal="center" vertical="center" shrinkToFit="1"/>
    </xf>
    <xf numFmtId="0" fontId="105" fillId="18" borderId="66" xfId="0" applyFont="1" applyFill="1" applyBorder="1" applyAlignment="1" applyProtection="1">
      <alignment horizontal="center" vertical="center" shrinkToFit="1"/>
    </xf>
    <xf numFmtId="0" fontId="105" fillId="18" borderId="67" xfId="0" applyFont="1" applyFill="1" applyBorder="1" applyAlignment="1" applyProtection="1">
      <alignment horizontal="center" vertical="center" shrinkToFit="1"/>
    </xf>
    <xf numFmtId="0" fontId="105" fillId="6" borderId="67" xfId="0" applyFont="1" applyFill="1" applyBorder="1" applyAlignment="1" applyProtection="1">
      <alignment horizontal="center" vertical="center" shrinkToFit="1"/>
      <protection locked="0"/>
    </xf>
    <xf numFmtId="0" fontId="71" fillId="18" borderId="2" xfId="0" applyFont="1" applyFill="1" applyBorder="1" applyAlignment="1" applyProtection="1">
      <alignment horizontal="center" vertical="center" shrinkToFit="1"/>
    </xf>
    <xf numFmtId="0" fontId="71" fillId="18" borderId="42" xfId="0" applyFont="1" applyFill="1" applyBorder="1" applyAlignment="1" applyProtection="1">
      <alignment horizontal="center" vertical="center" shrinkToFit="1"/>
    </xf>
    <xf numFmtId="49" fontId="71" fillId="18" borderId="227" xfId="0" applyNumberFormat="1" applyFont="1" applyFill="1" applyBorder="1" applyAlignment="1" applyProtection="1">
      <alignment horizontal="left" vertical="center" shrinkToFit="1"/>
    </xf>
    <xf numFmtId="0" fontId="71" fillId="18" borderId="0" xfId="0" applyFont="1" applyFill="1" applyBorder="1" applyAlignment="1" applyProtection="1">
      <alignment horizontal="left" vertical="center" shrinkToFit="1"/>
    </xf>
    <xf numFmtId="0" fontId="71" fillId="18" borderId="82" xfId="0" applyFont="1" applyFill="1" applyBorder="1" applyAlignment="1" applyProtection="1">
      <alignment horizontal="left" vertical="center" shrinkToFit="1"/>
    </xf>
    <xf numFmtId="0" fontId="71" fillId="18" borderId="227" xfId="0" applyFont="1" applyFill="1" applyBorder="1" applyAlignment="1" applyProtection="1">
      <alignment horizontal="left" vertical="center" shrinkToFit="1"/>
    </xf>
    <xf numFmtId="0" fontId="71" fillId="18" borderId="221" xfId="0" applyFont="1" applyFill="1" applyBorder="1" applyAlignment="1" applyProtection="1">
      <alignment horizontal="left" vertical="center" shrinkToFit="1"/>
    </xf>
    <xf numFmtId="0" fontId="71" fillId="18" borderId="222" xfId="0" applyFont="1" applyFill="1" applyBorder="1" applyAlignment="1" applyProtection="1">
      <alignment horizontal="left" vertical="center" shrinkToFit="1"/>
    </xf>
    <xf numFmtId="0" fontId="71" fillId="18" borderId="244" xfId="0" applyFont="1" applyFill="1" applyBorder="1" applyAlignment="1" applyProtection="1">
      <alignment horizontal="left" vertical="center" shrinkToFit="1"/>
    </xf>
    <xf numFmtId="0" fontId="71" fillId="18" borderId="82" xfId="0" applyNumberFormat="1" applyFont="1" applyFill="1" applyBorder="1" applyAlignment="1" applyProtection="1">
      <alignment horizontal="center" vertical="center" shrinkToFit="1"/>
    </xf>
    <xf numFmtId="0" fontId="71" fillId="18" borderId="88" xfId="0" applyNumberFormat="1" applyFont="1" applyFill="1" applyBorder="1" applyAlignment="1" applyProtection="1">
      <alignment horizontal="center" vertical="center" shrinkToFit="1"/>
    </xf>
    <xf numFmtId="0" fontId="71" fillId="18" borderId="22" xfId="0" applyFont="1" applyFill="1" applyBorder="1" applyAlignment="1" applyProtection="1">
      <alignment horizontal="left" vertical="center" shrinkToFit="1"/>
    </xf>
    <xf numFmtId="0" fontId="71" fillId="18" borderId="106" xfId="0" applyFont="1" applyFill="1" applyBorder="1" applyAlignment="1" applyProtection="1">
      <alignment horizontal="left" vertical="center" shrinkToFit="1"/>
    </xf>
    <xf numFmtId="0" fontId="71" fillId="18" borderId="81" xfId="0" applyFont="1" applyFill="1" applyBorder="1" applyAlignment="1" applyProtection="1">
      <alignment horizontal="left" vertical="center" shrinkToFit="1"/>
    </xf>
    <xf numFmtId="0" fontId="71" fillId="18" borderId="0" xfId="0" applyNumberFormat="1" applyFont="1" applyFill="1" applyBorder="1" applyAlignment="1" applyProtection="1">
      <alignment horizontal="left" vertical="center" shrinkToFit="1"/>
    </xf>
    <xf numFmtId="0" fontId="71" fillId="18" borderId="82" xfId="0" applyNumberFormat="1" applyFont="1" applyFill="1" applyBorder="1" applyAlignment="1" applyProtection="1">
      <alignment horizontal="left" vertical="center" shrinkToFit="1"/>
    </xf>
    <xf numFmtId="0" fontId="71" fillId="18" borderId="81" xfId="0" applyNumberFormat="1" applyFont="1" applyFill="1" applyBorder="1" applyAlignment="1" applyProtection="1">
      <alignment horizontal="left" vertical="center" shrinkToFit="1"/>
    </xf>
    <xf numFmtId="0" fontId="71" fillId="18" borderId="83" xfId="0" applyNumberFormat="1" applyFont="1" applyFill="1" applyBorder="1" applyAlignment="1" applyProtection="1">
      <alignment horizontal="left" vertical="center" shrinkToFit="1"/>
    </xf>
    <xf numFmtId="0" fontId="68" fillId="0" borderId="88" xfId="0" applyFont="1" applyFill="1" applyBorder="1" applyAlignment="1" applyProtection="1">
      <alignment horizontal="center" vertical="center" shrinkToFit="1"/>
    </xf>
    <xf numFmtId="0" fontId="67" fillId="0" borderId="112" xfId="0" applyFont="1" applyFill="1" applyBorder="1" applyAlignment="1" applyProtection="1">
      <alignment horizontal="center" vertical="center" wrapText="1" shrinkToFit="1"/>
    </xf>
    <xf numFmtId="0" fontId="67" fillId="0" borderId="113" xfId="0" applyFont="1" applyFill="1" applyBorder="1" applyAlignment="1" applyProtection="1">
      <alignment horizontal="center" vertical="center" shrinkToFit="1"/>
    </xf>
    <xf numFmtId="0" fontId="67" fillId="0" borderId="114" xfId="0" applyFont="1" applyFill="1" applyBorder="1" applyAlignment="1" applyProtection="1">
      <alignment horizontal="center" vertical="center" shrinkToFit="1"/>
    </xf>
    <xf numFmtId="0" fontId="67" fillId="0" borderId="115" xfId="0" applyFont="1" applyFill="1" applyBorder="1" applyAlignment="1" applyProtection="1">
      <alignment horizontal="center" vertical="center" shrinkToFit="1"/>
    </xf>
    <xf numFmtId="0" fontId="68" fillId="0" borderId="49" xfId="0" applyFont="1" applyFill="1" applyBorder="1" applyAlignment="1" applyProtection="1">
      <alignment horizontal="center" vertical="center" shrinkToFit="1"/>
    </xf>
    <xf numFmtId="0" fontId="68" fillId="0" borderId="110" xfId="0" applyFont="1" applyFill="1" applyBorder="1" applyAlignment="1" applyProtection="1">
      <alignment horizontal="center" vertical="center" shrinkToFit="1"/>
    </xf>
    <xf numFmtId="0" fontId="68" fillId="0" borderId="22" xfId="0" applyFont="1" applyFill="1" applyBorder="1" applyAlignment="1" applyProtection="1">
      <alignment horizontal="center" vertical="center" shrinkToFit="1"/>
    </xf>
    <xf numFmtId="0" fontId="68" fillId="0" borderId="23" xfId="0" applyFont="1" applyFill="1" applyBorder="1" applyAlignment="1" applyProtection="1">
      <alignment horizontal="center" vertical="center" shrinkToFit="1"/>
    </xf>
    <xf numFmtId="0" fontId="68" fillId="18" borderId="0" xfId="0" applyFont="1" applyFill="1" applyBorder="1" applyAlignment="1" applyProtection="1">
      <alignment horizontal="center" vertical="center" shrinkToFit="1"/>
    </xf>
    <xf numFmtId="0" fontId="68" fillId="18" borderId="42" xfId="0" applyFont="1" applyFill="1" applyBorder="1" applyAlignment="1" applyProtection="1">
      <alignment horizontal="center" vertical="center" shrinkToFit="1"/>
    </xf>
    <xf numFmtId="0" fontId="67" fillId="0" borderId="0" xfId="0" applyFont="1" applyFill="1" applyBorder="1" applyAlignment="1" applyProtection="1">
      <alignment vertical="center" shrinkToFit="1"/>
    </xf>
    <xf numFmtId="0" fontId="67" fillId="0" borderId="89" xfId="0" applyFont="1" applyFill="1" applyBorder="1" applyAlignment="1" applyProtection="1">
      <alignment vertical="center" shrinkToFit="1"/>
    </xf>
    <xf numFmtId="0" fontId="68" fillId="0" borderId="0" xfId="0" applyFont="1" applyFill="1" applyAlignment="1" applyProtection="1">
      <alignment horizontal="center" vertical="center" shrinkToFit="1"/>
    </xf>
    <xf numFmtId="0" fontId="67" fillId="0" borderId="95" xfId="0" applyFont="1" applyFill="1" applyBorder="1" applyAlignment="1" applyProtection="1">
      <alignment horizontal="center" vertical="center" shrinkToFit="1"/>
    </xf>
    <xf numFmtId="0" fontId="67" fillId="0" borderId="67" xfId="0" applyFont="1" applyFill="1" applyBorder="1" applyAlignment="1" applyProtection="1">
      <alignment horizontal="center" vertical="center" shrinkToFit="1"/>
    </xf>
    <xf numFmtId="0" fontId="67" fillId="0" borderId="96" xfId="0" applyFont="1" applyFill="1" applyBorder="1" applyAlignment="1" applyProtection="1">
      <alignment horizontal="center" vertical="center" shrinkToFit="1"/>
    </xf>
    <xf numFmtId="0" fontId="71" fillId="0" borderId="2" xfId="0" applyFont="1" applyFill="1" applyBorder="1" applyAlignment="1" applyProtection="1">
      <alignment horizontal="center" vertical="center" shrinkToFit="1"/>
    </xf>
    <xf numFmtId="0" fontId="71" fillId="0" borderId="0" xfId="0" applyFont="1" applyFill="1" applyBorder="1" applyAlignment="1" applyProtection="1">
      <alignment horizontal="center" vertical="center" shrinkToFit="1"/>
    </xf>
    <xf numFmtId="0" fontId="71" fillId="0" borderId="81" xfId="0" applyFont="1" applyFill="1" applyBorder="1" applyAlignment="1" applyProtection="1">
      <alignment horizontal="center" vertical="center" shrinkToFit="1"/>
    </xf>
    <xf numFmtId="0" fontId="67" fillId="0" borderId="95" xfId="0" applyFont="1" applyFill="1" applyBorder="1" applyAlignment="1" applyProtection="1">
      <alignment horizontal="distributed" vertical="center" shrinkToFit="1"/>
    </xf>
    <xf numFmtId="0" fontId="67" fillId="0" borderId="67" xfId="0" applyFont="1" applyFill="1" applyBorder="1" applyAlignment="1" applyProtection="1">
      <alignment vertical="center" shrinkToFit="1"/>
    </xf>
    <xf numFmtId="0" fontId="67" fillId="0" borderId="96" xfId="0" applyFont="1" applyFill="1" applyBorder="1" applyAlignment="1" applyProtection="1">
      <alignment vertical="center" shrinkToFit="1"/>
    </xf>
    <xf numFmtId="0" fontId="68" fillId="0" borderId="111" xfId="0" applyFont="1" applyFill="1" applyBorder="1" applyAlignment="1" applyProtection="1">
      <alignment horizontal="center" vertical="center" wrapText="1" shrinkToFit="1"/>
    </xf>
    <xf numFmtId="0" fontId="68" fillId="0" borderId="25" xfId="0" applyFont="1" applyFill="1" applyBorder="1" applyAlignment="1" applyProtection="1">
      <alignment horizontal="center" vertical="center" wrapText="1" shrinkToFit="1"/>
    </xf>
    <xf numFmtId="0" fontId="68" fillId="0" borderId="25" xfId="0" applyFont="1" applyFill="1" applyBorder="1" applyAlignment="1" applyProtection="1">
      <alignment horizontal="center" vertical="center" wrapText="1"/>
    </xf>
    <xf numFmtId="0" fontId="68" fillId="0" borderId="102" xfId="0" applyFont="1" applyFill="1" applyBorder="1" applyAlignment="1" applyProtection="1">
      <alignment horizontal="center" vertical="center" wrapText="1" shrinkToFit="1"/>
    </xf>
    <xf numFmtId="0" fontId="68" fillId="0" borderId="0" xfId="0" applyFont="1" applyFill="1" applyBorder="1" applyAlignment="1" applyProtection="1">
      <alignment horizontal="center" vertical="center" wrapText="1" shrinkToFit="1"/>
    </xf>
    <xf numFmtId="0" fontId="68" fillId="0" borderId="0" xfId="0" applyFont="1" applyFill="1" applyBorder="1" applyAlignment="1" applyProtection="1">
      <alignment horizontal="center" vertical="center" wrapText="1"/>
    </xf>
    <xf numFmtId="0" fontId="68" fillId="0" borderId="100" xfId="0" applyFont="1" applyFill="1" applyBorder="1" applyAlignment="1" applyProtection="1">
      <alignment horizontal="center" vertical="center" wrapText="1" shrinkToFit="1"/>
    </xf>
    <xf numFmtId="0" fontId="68" fillId="0" borderId="42" xfId="0" applyFont="1" applyFill="1" applyBorder="1" applyAlignment="1" applyProtection="1">
      <alignment horizontal="center" vertical="center" wrapText="1" shrinkToFit="1"/>
    </xf>
    <xf numFmtId="0" fontId="68" fillId="0" borderId="42" xfId="0" applyFont="1" applyFill="1" applyBorder="1" applyAlignment="1" applyProtection="1">
      <alignment horizontal="center" vertical="center" wrapText="1"/>
    </xf>
    <xf numFmtId="0" fontId="67" fillId="0" borderId="2" xfId="0" applyFont="1" applyFill="1" applyBorder="1" applyAlignment="1" applyProtection="1">
      <alignment vertical="center" shrinkToFit="1"/>
    </xf>
    <xf numFmtId="0" fontId="68" fillId="0" borderId="114" xfId="0" applyFont="1" applyFill="1" applyBorder="1" applyAlignment="1" applyProtection="1">
      <alignment horizontal="center" vertical="center" wrapText="1" shrinkToFit="1"/>
    </xf>
    <xf numFmtId="0" fontId="68" fillId="0" borderId="0" xfId="0" applyFont="1" applyFill="1" applyAlignment="1" applyProtection="1">
      <alignment horizontal="left" vertical="center" shrinkToFit="1"/>
    </xf>
    <xf numFmtId="0" fontId="68" fillId="0" borderId="82" xfId="0" applyFont="1" applyFill="1" applyBorder="1" applyAlignment="1" applyProtection="1">
      <alignment horizontal="left" vertical="center" shrinkToFit="1"/>
    </xf>
    <xf numFmtId="0" fontId="68" fillId="0" borderId="15" xfId="0" applyFont="1" applyFill="1" applyBorder="1" applyAlignment="1" applyProtection="1">
      <alignment horizontal="left" vertical="center" shrinkToFit="1"/>
    </xf>
    <xf numFmtId="0" fontId="68" fillId="0" borderId="97" xfId="0" applyFont="1" applyFill="1" applyBorder="1" applyAlignment="1" applyProtection="1">
      <alignment horizontal="left" vertical="center" shrinkToFit="1"/>
    </xf>
    <xf numFmtId="0" fontId="71" fillId="18" borderId="259" xfId="0" applyFont="1" applyFill="1" applyBorder="1" applyAlignment="1" applyProtection="1">
      <alignment horizontal="center" vertical="center" shrinkToFit="1"/>
    </xf>
    <xf numFmtId="0" fontId="71" fillId="18" borderId="260" xfId="0" applyFont="1" applyFill="1" applyBorder="1" applyAlignment="1" applyProtection="1">
      <alignment horizontal="center" vertical="center" shrinkToFit="1"/>
    </xf>
    <xf numFmtId="0" fontId="71" fillId="18" borderId="276" xfId="0" applyFont="1" applyFill="1" applyBorder="1" applyAlignment="1" applyProtection="1">
      <alignment horizontal="center" vertical="center" shrinkToFit="1"/>
    </xf>
    <xf numFmtId="0" fontId="71" fillId="18" borderId="227" xfId="0" applyFont="1" applyFill="1" applyBorder="1" applyAlignment="1" applyProtection="1">
      <alignment horizontal="center" vertical="center" shrinkToFit="1"/>
    </xf>
    <xf numFmtId="49" fontId="71" fillId="18" borderId="227" xfId="0" applyNumberFormat="1" applyFont="1" applyFill="1" applyBorder="1" applyAlignment="1" applyProtection="1">
      <alignment horizontal="center" vertical="center" shrinkToFit="1"/>
    </xf>
    <xf numFmtId="49" fontId="71" fillId="18" borderId="82" xfId="0" applyNumberFormat="1" applyFont="1" applyFill="1" applyBorder="1" applyAlignment="1" applyProtection="1">
      <alignment horizontal="center" vertical="center" shrinkToFit="1"/>
    </xf>
    <xf numFmtId="49" fontId="71" fillId="18" borderId="106" xfId="0" applyNumberFormat="1" applyFont="1" applyFill="1" applyBorder="1" applyAlignment="1" applyProtection="1">
      <alignment horizontal="center" vertical="center" shrinkToFit="1"/>
    </xf>
    <xf numFmtId="49" fontId="71" fillId="18" borderId="81" xfId="0" applyNumberFormat="1" applyFont="1" applyFill="1" applyBorder="1" applyAlignment="1" applyProtection="1">
      <alignment horizontal="center" vertical="center" shrinkToFit="1"/>
    </xf>
    <xf numFmtId="49" fontId="71" fillId="18" borderId="83" xfId="0" applyNumberFormat="1"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2" fillId="0" borderId="0" xfId="0" applyFont="1" applyAlignment="1">
      <alignment vertical="center" wrapText="1" shrinkToFit="1"/>
    </xf>
    <xf numFmtId="0" fontId="72" fillId="0" borderId="0" xfId="0" applyFont="1" applyAlignment="1">
      <alignment vertical="center" shrinkToFit="1"/>
    </xf>
    <xf numFmtId="0" fontId="68" fillId="0" borderId="0" xfId="0" applyFont="1">
      <alignment vertical="center"/>
    </xf>
    <xf numFmtId="0" fontId="68" fillId="0" borderId="0" xfId="0" applyFont="1" applyAlignment="1">
      <alignment vertical="center" shrinkToFit="1"/>
    </xf>
    <xf numFmtId="177" fontId="68" fillId="0" borderId="85" xfId="0" applyNumberFormat="1" applyFont="1" applyFill="1" applyBorder="1" applyAlignment="1" applyProtection="1">
      <alignment horizontal="center" vertical="center" shrinkToFit="1"/>
    </xf>
    <xf numFmtId="177" fontId="68" fillId="0" borderId="42" xfId="0" applyNumberFormat="1" applyFont="1" applyFill="1" applyBorder="1" applyAlignment="1" applyProtection="1">
      <alignment horizontal="center" vertical="center" shrinkToFit="1"/>
    </xf>
    <xf numFmtId="179" fontId="68" fillId="18" borderId="85" xfId="0" applyNumberFormat="1" applyFont="1" applyFill="1" applyBorder="1" applyAlignment="1" applyProtection="1">
      <alignment horizontal="center" vertical="center" shrinkToFit="1"/>
    </xf>
    <xf numFmtId="179" fontId="68" fillId="18" borderId="42" xfId="0" applyNumberFormat="1" applyFont="1" applyFill="1" applyBorder="1" applyAlignment="1" applyProtection="1">
      <alignment horizontal="center" vertical="center" shrinkToFit="1"/>
    </xf>
    <xf numFmtId="179" fontId="68" fillId="18" borderId="84" xfId="0" applyNumberFormat="1" applyFont="1" applyFill="1" applyBorder="1" applyAlignment="1" applyProtection="1">
      <alignment horizontal="center" vertical="center" shrinkToFit="1"/>
    </xf>
    <xf numFmtId="179" fontId="68" fillId="18" borderId="86" xfId="0" applyNumberFormat="1" applyFont="1" applyFill="1" applyBorder="1" applyAlignment="1" applyProtection="1">
      <alignment horizontal="center" vertical="center" shrinkToFit="1"/>
    </xf>
    <xf numFmtId="177" fontId="68" fillId="0" borderId="87" xfId="0" applyNumberFormat="1" applyFont="1" applyFill="1" applyBorder="1" applyAlignment="1" applyProtection="1">
      <alignment horizontal="center" vertical="center" shrinkToFit="1"/>
    </xf>
    <xf numFmtId="177" fontId="68" fillId="0" borderId="88" xfId="0" applyNumberFormat="1" applyFont="1" applyFill="1" applyBorder="1" applyAlignment="1" applyProtection="1">
      <alignment horizontal="center" vertical="center" shrinkToFit="1"/>
    </xf>
    <xf numFmtId="0" fontId="68" fillId="0" borderId="98" xfId="0" applyFont="1" applyFill="1" applyBorder="1" applyAlignment="1" applyProtection="1">
      <alignment horizontal="center" vertical="center" shrinkToFit="1"/>
    </xf>
    <xf numFmtId="0" fontId="68" fillId="0" borderId="85" xfId="0" applyFont="1" applyFill="1" applyBorder="1" applyAlignment="1" applyProtection="1">
      <alignment horizontal="center" vertical="center" shrinkToFit="1"/>
    </xf>
    <xf numFmtId="0" fontId="68" fillId="0" borderId="103" xfId="0" applyFont="1" applyFill="1" applyBorder="1" applyAlignment="1" applyProtection="1">
      <alignment horizontal="center" vertical="center" shrinkToFit="1"/>
    </xf>
    <xf numFmtId="0" fontId="68" fillId="0" borderId="104" xfId="0" applyFont="1" applyFill="1" applyBorder="1" applyAlignment="1" applyProtection="1">
      <alignment horizontal="center" vertical="center" shrinkToFit="1"/>
    </xf>
    <xf numFmtId="0" fontId="68" fillId="0" borderId="105" xfId="0" applyFont="1" applyFill="1" applyBorder="1" applyAlignment="1" applyProtection="1">
      <alignment horizontal="center" vertical="center" shrinkToFit="1"/>
    </xf>
    <xf numFmtId="0" fontId="71" fillId="18" borderId="54" xfId="0" applyFont="1" applyFill="1" applyBorder="1" applyAlignment="1" applyProtection="1">
      <alignment horizontal="center" vertical="center" shrinkToFit="1"/>
    </xf>
    <xf numFmtId="0" fontId="71" fillId="18" borderId="85" xfId="0" applyFont="1" applyFill="1" applyBorder="1" applyAlignment="1" applyProtection="1">
      <alignment horizontal="center" vertical="center" shrinkToFit="1"/>
    </xf>
    <xf numFmtId="0" fontId="71" fillId="18" borderId="99" xfId="0" applyFont="1" applyFill="1" applyBorder="1" applyAlignment="1" applyProtection="1">
      <alignment horizontal="center" vertical="center" shrinkToFit="1"/>
    </xf>
    <xf numFmtId="0" fontId="71" fillId="18" borderId="22" xfId="0" applyFont="1" applyFill="1" applyBorder="1" applyAlignment="1" applyProtection="1">
      <alignment horizontal="center" vertical="center" shrinkToFit="1"/>
    </xf>
    <xf numFmtId="0" fontId="71" fillId="18" borderId="106" xfId="0" applyFont="1" applyFill="1" applyBorder="1" applyAlignment="1" applyProtection="1">
      <alignment horizontal="center" vertical="center" shrinkToFit="1"/>
    </xf>
    <xf numFmtId="49" fontId="71" fillId="18" borderId="85" xfId="0" applyNumberFormat="1" applyFont="1" applyFill="1" applyBorder="1" applyAlignment="1" applyProtection="1">
      <alignment horizontal="center" vertical="center" shrinkToFit="1"/>
    </xf>
    <xf numFmtId="0" fontId="71" fillId="18" borderId="85" xfId="0" applyNumberFormat="1" applyFont="1" applyFill="1" applyBorder="1" applyAlignment="1" applyProtection="1">
      <alignment horizontal="center" vertical="center" shrinkToFit="1"/>
    </xf>
    <xf numFmtId="0" fontId="71" fillId="0" borderId="92" xfId="0" applyFont="1" applyFill="1" applyBorder="1" applyAlignment="1" applyProtection="1">
      <alignment horizontal="center" vertical="center" shrinkToFit="1"/>
    </xf>
    <xf numFmtId="0" fontId="71" fillId="0" borderId="91" xfId="0" applyFont="1" applyFill="1" applyBorder="1" applyAlignment="1" applyProtection="1">
      <alignment horizontal="center" vertical="center" shrinkToFit="1"/>
    </xf>
    <xf numFmtId="0" fontId="71" fillId="0" borderId="93" xfId="0" applyFont="1" applyFill="1" applyBorder="1" applyAlignment="1" applyProtection="1">
      <alignment horizontal="center" vertical="center" shrinkToFit="1"/>
    </xf>
    <xf numFmtId="0" fontId="71" fillId="0" borderId="0" xfId="0" applyFont="1" applyFill="1" applyAlignment="1" applyProtection="1">
      <alignment horizontal="center" vertical="center" shrinkToFit="1"/>
    </xf>
    <xf numFmtId="0" fontId="71" fillId="0" borderId="89" xfId="0" applyFont="1" applyFill="1" applyBorder="1" applyAlignment="1" applyProtection="1">
      <alignment horizontal="center" vertical="center" shrinkToFit="1"/>
    </xf>
    <xf numFmtId="0" fontId="71" fillId="0" borderId="94" xfId="0" applyFont="1" applyFill="1" applyBorder="1" applyAlignment="1" applyProtection="1">
      <alignment horizontal="center" vertical="center" shrinkToFit="1"/>
    </xf>
    <xf numFmtId="0" fontId="71" fillId="0" borderId="90" xfId="0" applyFont="1" applyFill="1" applyBorder="1" applyAlignment="1" applyProtection="1">
      <alignment horizontal="center" vertical="center" shrinkToFit="1"/>
    </xf>
    <xf numFmtId="0" fontId="67" fillId="0" borderId="91" xfId="0" applyFont="1" applyFill="1" applyBorder="1" applyAlignment="1" applyProtection="1">
      <alignment vertical="center" shrinkToFit="1"/>
    </xf>
    <xf numFmtId="0" fontId="68" fillId="0" borderId="99" xfId="0" applyFont="1" applyFill="1" applyBorder="1" applyAlignment="1" applyProtection="1">
      <alignment horizontal="center" vertical="center" shrinkToFit="1"/>
    </xf>
    <xf numFmtId="0" fontId="67" fillId="0" borderId="92" xfId="0" applyFont="1" applyFill="1" applyBorder="1" applyAlignment="1" applyProtection="1">
      <alignment horizontal="center" vertical="center" shrinkToFit="1"/>
    </xf>
    <xf numFmtId="0" fontId="67" fillId="0" borderId="2" xfId="0" applyFont="1" applyFill="1" applyBorder="1" applyAlignment="1" applyProtection="1">
      <alignment horizontal="center" vertical="center" shrinkToFit="1"/>
    </xf>
    <xf numFmtId="0" fontId="67" fillId="0" borderId="91" xfId="0" applyFont="1" applyFill="1" applyBorder="1" applyAlignment="1" applyProtection="1">
      <alignment horizontal="center" vertical="center" shrinkToFit="1"/>
    </xf>
    <xf numFmtId="0" fontId="67" fillId="0" borderId="93" xfId="0" applyFont="1" applyFill="1" applyBorder="1" applyAlignment="1" applyProtection="1">
      <alignment horizontal="center" vertical="center" shrinkToFit="1"/>
    </xf>
    <xf numFmtId="0" fontId="67" fillId="0" borderId="0" xfId="0" applyFont="1" applyFill="1" applyBorder="1" applyAlignment="1" applyProtection="1">
      <alignment horizontal="center" vertical="center" shrinkToFit="1"/>
    </xf>
    <xf numFmtId="0" fontId="67" fillId="0" borderId="89" xfId="0" applyFont="1" applyFill="1" applyBorder="1" applyAlignment="1" applyProtection="1">
      <alignment horizontal="center" vertical="center" shrinkToFit="1"/>
    </xf>
    <xf numFmtId="0" fontId="67" fillId="0" borderId="94" xfId="0" applyFont="1" applyFill="1" applyBorder="1" applyAlignment="1" applyProtection="1">
      <alignment horizontal="center" vertical="center" shrinkToFit="1"/>
    </xf>
    <xf numFmtId="0" fontId="67" fillId="0" borderId="81" xfId="0" applyFont="1" applyFill="1" applyBorder="1" applyAlignment="1" applyProtection="1">
      <alignment horizontal="center" vertical="center" shrinkToFit="1"/>
    </xf>
    <xf numFmtId="0" fontId="67" fillId="0" borderId="90" xfId="0" applyFont="1" applyFill="1" applyBorder="1" applyAlignment="1" applyProtection="1">
      <alignment horizontal="center" vertical="center" shrinkToFit="1"/>
    </xf>
    <xf numFmtId="0" fontId="68" fillId="0" borderId="0" xfId="2" applyFont="1" applyBorder="1" applyAlignment="1" applyProtection="1">
      <alignment horizontal="center" vertical="center"/>
    </xf>
    <xf numFmtId="0" fontId="68" fillId="0" borderId="0" xfId="2" applyFont="1" applyBorder="1" applyAlignment="1" applyProtection="1">
      <alignment horizontal="distributed" vertical="center"/>
    </xf>
    <xf numFmtId="0" fontId="77" fillId="0" borderId="0" xfId="2" applyFont="1" applyAlignment="1" applyProtection="1">
      <alignment vertical="center"/>
    </xf>
    <xf numFmtId="0" fontId="72" fillId="0" borderId="0" xfId="2" applyFont="1" applyBorder="1" applyAlignment="1">
      <alignment horizontal="distributed" vertical="center"/>
    </xf>
    <xf numFmtId="0" fontId="68" fillId="0" borderId="134" xfId="2" applyFont="1" applyBorder="1" applyAlignment="1" applyProtection="1">
      <alignment horizontal="center" vertical="center"/>
    </xf>
    <xf numFmtId="0" fontId="80" fillId="0" borderId="153" xfId="2" applyFont="1" applyBorder="1" applyAlignment="1" applyProtection="1">
      <alignment horizontal="center" vertical="center"/>
    </xf>
    <xf numFmtId="0" fontId="80" fillId="0" borderId="0" xfId="2" applyFont="1" applyBorder="1" applyAlignment="1" applyProtection="1">
      <alignment horizontal="left" vertical="center"/>
    </xf>
    <xf numFmtId="0" fontId="80" fillId="0" borderId="0" xfId="2" applyFont="1" applyBorder="1" applyAlignment="1" applyProtection="1">
      <alignment horizontal="center" vertical="center"/>
    </xf>
    <xf numFmtId="0" fontId="72" fillId="0" borderId="0" xfId="2" applyFont="1" applyBorder="1" applyAlignment="1" applyProtection="1">
      <alignment horizontal="distributed" vertical="center"/>
    </xf>
    <xf numFmtId="0" fontId="80" fillId="0" borderId="150" xfId="2" applyFont="1" applyBorder="1" applyAlignment="1" applyProtection="1">
      <alignment vertical="center"/>
    </xf>
    <xf numFmtId="0" fontId="80" fillId="0" borderId="151" xfId="2" applyFont="1" applyBorder="1" applyAlignment="1" applyProtection="1">
      <alignment vertical="center"/>
    </xf>
    <xf numFmtId="0" fontId="80" fillId="0" borderId="152" xfId="2" applyFont="1" applyBorder="1" applyAlignment="1" applyProtection="1">
      <alignment vertical="center"/>
    </xf>
    <xf numFmtId="0" fontId="80" fillId="0" borderId="153" xfId="2" applyFont="1" applyBorder="1" applyAlignment="1" applyProtection="1">
      <alignment horizontal="left" vertical="center"/>
    </xf>
    <xf numFmtId="0" fontId="80" fillId="0" borderId="0" xfId="2" applyFont="1" applyBorder="1" applyAlignment="1" applyProtection="1">
      <alignment horizontal="distributed" vertical="center"/>
    </xf>
    <xf numFmtId="0" fontId="77" fillId="0" borderId="0" xfId="2" applyFont="1" applyBorder="1" applyAlignment="1" applyProtection="1">
      <alignment horizontal="distributed" vertical="center"/>
    </xf>
    <xf numFmtId="0" fontId="80" fillId="0" borderId="154" xfId="2" applyFont="1" applyBorder="1" applyAlignment="1" applyProtection="1">
      <alignment horizontal="center" vertical="center"/>
    </xf>
    <xf numFmtId="0" fontId="80" fillId="0" borderId="154" xfId="2" applyFont="1" applyBorder="1" applyAlignment="1" applyProtection="1">
      <alignment horizontal="left" vertical="center"/>
    </xf>
    <xf numFmtId="0" fontId="80" fillId="0" borderId="0" xfId="2" applyFont="1" applyBorder="1" applyAlignment="1" applyProtection="1">
      <alignment horizontal="center" vertical="center" wrapText="1"/>
    </xf>
    <xf numFmtId="0" fontId="80" fillId="0" borderId="154" xfId="2" applyFont="1" applyBorder="1" applyAlignment="1" applyProtection="1">
      <alignment horizontal="distributed" vertical="center"/>
    </xf>
    <xf numFmtId="0" fontId="77" fillId="0" borderId="154" xfId="2" applyFont="1" applyBorder="1" applyAlignment="1" applyProtection="1">
      <alignment horizontal="distributed" vertical="center"/>
    </xf>
    <xf numFmtId="0" fontId="80" fillId="0" borderId="16" xfId="2" applyFont="1" applyBorder="1" applyAlignment="1" applyProtection="1">
      <alignment horizontal="center" vertical="center"/>
    </xf>
    <xf numFmtId="0" fontId="80" fillId="0" borderId="8" xfId="2" applyFont="1" applyBorder="1" applyAlignment="1" applyProtection="1">
      <alignment horizontal="center" vertical="center"/>
    </xf>
    <xf numFmtId="0" fontId="80" fillId="0" borderId="18" xfId="2" applyFont="1" applyBorder="1" applyAlignment="1" applyProtection="1">
      <alignment horizontal="center" vertical="center"/>
    </xf>
    <xf numFmtId="0" fontId="80" fillId="0" borderId="24" xfId="2" applyFont="1" applyBorder="1" applyAlignment="1" applyProtection="1">
      <alignment horizontal="center" vertical="center"/>
    </xf>
    <xf numFmtId="0" fontId="80" fillId="0" borderId="9" xfId="2" applyFont="1" applyBorder="1" applyAlignment="1" applyProtection="1">
      <alignment horizontal="center" vertical="center"/>
    </xf>
    <xf numFmtId="0" fontId="80" fillId="0" borderId="17" xfId="2" applyFont="1" applyBorder="1" applyAlignment="1" applyProtection="1">
      <alignment horizontal="center" vertical="center"/>
    </xf>
    <xf numFmtId="0" fontId="80" fillId="0" borderId="16" xfId="2" applyFont="1" applyBorder="1" applyAlignment="1" applyProtection="1">
      <alignment horizontal="right" vertical="center"/>
    </xf>
    <xf numFmtId="0" fontId="80" fillId="0" borderId="8" xfId="2" applyFont="1" applyBorder="1" applyAlignment="1" applyProtection="1">
      <alignment horizontal="right" vertical="center"/>
    </xf>
    <xf numFmtId="0" fontId="80" fillId="0" borderId="18" xfId="2" applyFont="1" applyBorder="1" applyAlignment="1" applyProtection="1">
      <alignment horizontal="right" vertical="center"/>
    </xf>
    <xf numFmtId="0" fontId="80" fillId="0" borderId="24" xfId="2" applyFont="1" applyBorder="1" applyAlignment="1" applyProtection="1">
      <alignment horizontal="right" vertical="center"/>
    </xf>
    <xf numFmtId="0" fontId="80" fillId="0" borderId="9" xfId="2" applyFont="1" applyBorder="1" applyAlignment="1" applyProtection="1">
      <alignment horizontal="right" vertical="center"/>
    </xf>
    <xf numFmtId="0" fontId="80" fillId="0" borderId="17" xfId="2" applyFont="1" applyBorder="1" applyAlignment="1" applyProtection="1">
      <alignment horizontal="right" vertical="center"/>
    </xf>
    <xf numFmtId="0" fontId="68" fillId="0" borderId="51" xfId="2" applyFont="1" applyBorder="1" applyAlignment="1" applyProtection="1">
      <alignment horizontal="left" vertical="center"/>
    </xf>
    <xf numFmtId="0" fontId="72" fillId="0" borderId="0" xfId="2" applyFont="1" applyBorder="1" applyAlignment="1" applyProtection="1">
      <alignment horizontal="left" vertical="center"/>
    </xf>
    <xf numFmtId="0" fontId="72" fillId="0" borderId="132" xfId="2" applyFont="1" applyBorder="1" applyAlignment="1" applyProtection="1">
      <alignment horizontal="left" vertical="center"/>
    </xf>
    <xf numFmtId="0" fontId="72" fillId="0" borderId="51" xfId="2" applyFont="1" applyBorder="1" applyAlignment="1" applyProtection="1">
      <alignment horizontal="left" vertical="center"/>
    </xf>
    <xf numFmtId="49" fontId="71" fillId="18" borderId="0" xfId="2" applyNumberFormat="1" applyFont="1" applyFill="1" applyBorder="1" applyAlignment="1" applyProtection="1">
      <alignment horizontal="center" vertical="center"/>
    </xf>
    <xf numFmtId="0" fontId="71" fillId="18" borderId="0" xfId="2" applyNumberFormat="1" applyFont="1" applyFill="1" applyBorder="1" applyAlignment="1" applyProtection="1">
      <alignment horizontal="center" vertical="center"/>
    </xf>
    <xf numFmtId="177" fontId="71" fillId="0" borderId="0" xfId="2" applyNumberFormat="1" applyFont="1" applyBorder="1" applyAlignment="1" applyProtection="1">
      <alignment horizontal="center" vertical="center"/>
      <protection locked="0"/>
    </xf>
    <xf numFmtId="0" fontId="18" fillId="0" borderId="21" xfId="2" applyFont="1" applyBorder="1" applyAlignment="1" applyProtection="1">
      <alignment horizontal="right" vertical="center"/>
    </xf>
    <xf numFmtId="0" fontId="18" fillId="0" borderId="0" xfId="2" applyFont="1" applyBorder="1" applyAlignment="1" applyProtection="1">
      <alignment horizontal="right" vertical="center"/>
    </xf>
    <xf numFmtId="0" fontId="18" fillId="0" borderId="132" xfId="2" applyFont="1" applyBorder="1" applyAlignment="1" applyProtection="1">
      <alignment horizontal="right" vertical="center"/>
    </xf>
    <xf numFmtId="0" fontId="18" fillId="0" borderId="24" xfId="2" applyFont="1" applyBorder="1" applyAlignment="1" applyProtection="1">
      <alignment horizontal="right" vertical="center"/>
    </xf>
    <xf numFmtId="0" fontId="18" fillId="0" borderId="9" xfId="2" applyFont="1" applyBorder="1" applyAlignment="1" applyProtection="1">
      <alignment horizontal="right" vertical="center"/>
    </xf>
    <xf numFmtId="0" fontId="18" fillId="0" borderId="149" xfId="2" applyFont="1" applyBorder="1" applyAlignment="1" applyProtection="1">
      <alignment horizontal="right" vertical="center"/>
    </xf>
    <xf numFmtId="0" fontId="18" fillId="0" borderId="51" xfId="2" applyFont="1" applyBorder="1" applyAlignment="1" applyProtection="1">
      <alignment horizontal="center" vertical="center"/>
    </xf>
    <xf numFmtId="0" fontId="18" fillId="0" borderId="0" xfId="2" applyFont="1" applyBorder="1" applyAlignment="1" applyProtection="1">
      <alignment horizontal="center" vertical="center"/>
    </xf>
    <xf numFmtId="0" fontId="18" fillId="0" borderId="8" xfId="2" applyFont="1" applyBorder="1" applyAlignment="1" applyProtection="1">
      <alignment horizontal="center" vertical="center"/>
    </xf>
    <xf numFmtId="0" fontId="18" fillId="0" borderId="147" xfId="2" applyFont="1" applyBorder="1" applyAlignment="1" applyProtection="1">
      <alignment horizontal="center" vertical="center"/>
    </xf>
    <xf numFmtId="0" fontId="105" fillId="0" borderId="0" xfId="2" applyFont="1" applyBorder="1" applyAlignment="1" applyProtection="1">
      <alignment horizontal="center" vertical="center"/>
      <protection locked="0"/>
    </xf>
    <xf numFmtId="0" fontId="105" fillId="0" borderId="0" xfId="2" applyFont="1" applyBorder="1" applyAlignment="1" applyProtection="1">
      <alignment horizontal="left" vertical="center" shrinkToFit="1"/>
      <protection locked="0"/>
    </xf>
    <xf numFmtId="0" fontId="68" fillId="0" borderId="0" xfId="2" applyFont="1" applyBorder="1" applyAlignment="1" applyProtection="1">
      <alignment vertical="center"/>
    </xf>
    <xf numFmtId="0" fontId="77" fillId="0" borderId="0" xfId="2" applyFont="1" applyBorder="1" applyAlignment="1" applyProtection="1">
      <alignment vertical="center"/>
    </xf>
    <xf numFmtId="0" fontId="77" fillId="0" borderId="132" xfId="2" applyFont="1" applyBorder="1" applyAlignment="1" applyProtection="1">
      <alignment vertical="center"/>
    </xf>
    <xf numFmtId="0" fontId="77" fillId="0" borderId="134" xfId="2" applyFont="1" applyBorder="1" applyAlignment="1" applyProtection="1">
      <alignment vertical="center"/>
    </xf>
    <xf numFmtId="0" fontId="77" fillId="0" borderId="135" xfId="2" applyFont="1" applyBorder="1" applyAlignment="1" applyProtection="1">
      <alignment vertical="center"/>
    </xf>
    <xf numFmtId="0" fontId="25" fillId="0" borderId="51" xfId="2" applyFont="1" applyBorder="1" applyAlignment="1" applyProtection="1">
      <alignment horizontal="center" vertical="center"/>
    </xf>
    <xf numFmtId="0" fontId="25" fillId="0" borderId="0" xfId="2" applyFont="1" applyBorder="1" applyAlignment="1" applyProtection="1">
      <alignment horizontal="center" vertical="center"/>
    </xf>
    <xf numFmtId="0" fontId="25" fillId="0" borderId="132" xfId="2" applyFont="1" applyBorder="1" applyAlignment="1" applyProtection="1">
      <alignment horizontal="center" vertical="center"/>
    </xf>
    <xf numFmtId="0" fontId="16" fillId="0" borderId="0" xfId="2" applyFont="1" applyBorder="1" applyAlignment="1" applyProtection="1">
      <alignment wrapText="1"/>
    </xf>
    <xf numFmtId="0" fontId="16" fillId="0" borderId="0" xfId="2" applyFont="1" applyBorder="1" applyAlignment="1" applyProtection="1"/>
    <xf numFmtId="0" fontId="16" fillId="0" borderId="132" xfId="2" applyFont="1" applyBorder="1" applyAlignment="1" applyProtection="1"/>
    <xf numFmtId="0" fontId="16" fillId="0" borderId="134" xfId="2" applyFont="1" applyBorder="1" applyAlignment="1" applyProtection="1"/>
    <xf numFmtId="0" fontId="16" fillId="0" borderId="135" xfId="2" applyFont="1" applyBorder="1" applyAlignment="1" applyProtection="1"/>
    <xf numFmtId="0" fontId="18" fillId="0" borderId="136" xfId="2" applyFont="1" applyBorder="1" applyAlignment="1" applyProtection="1">
      <alignment horizontal="center" vertical="center"/>
    </xf>
    <xf numFmtId="0" fontId="18" fillId="0" borderId="137" xfId="2" applyFont="1" applyBorder="1" applyAlignment="1" applyProtection="1">
      <alignment horizontal="center" vertical="center"/>
    </xf>
    <xf numFmtId="0" fontId="18" fillId="0" borderId="138" xfId="2" applyFont="1" applyBorder="1" applyAlignment="1" applyProtection="1">
      <alignment horizontal="center" vertical="center"/>
    </xf>
    <xf numFmtId="0" fontId="18" fillId="0" borderId="19" xfId="2" applyFont="1" applyBorder="1" applyAlignment="1" applyProtection="1">
      <alignment horizontal="center" vertical="center"/>
    </xf>
    <xf numFmtId="0" fontId="18" fillId="0" borderId="9" xfId="2" applyFont="1" applyBorder="1" applyAlignment="1" applyProtection="1">
      <alignment horizontal="center" vertical="center"/>
    </xf>
    <xf numFmtId="0" fontId="18" fillId="0" borderId="17" xfId="2" applyFont="1" applyBorder="1" applyAlignment="1" applyProtection="1">
      <alignment horizontal="center" vertical="center"/>
    </xf>
    <xf numFmtId="0" fontId="18" fillId="0" borderId="139" xfId="2" applyFont="1" applyBorder="1" applyAlignment="1" applyProtection="1">
      <alignment horizontal="center" vertical="center"/>
    </xf>
    <xf numFmtId="0" fontId="18" fillId="0" borderId="21" xfId="2" applyFont="1" applyBorder="1" applyAlignment="1" applyProtection="1">
      <alignment horizontal="center" vertical="center"/>
    </xf>
    <xf numFmtId="0" fontId="18" fillId="0" borderId="24" xfId="2" applyFont="1" applyBorder="1" applyAlignment="1" applyProtection="1">
      <alignment horizontal="center" vertical="center"/>
    </xf>
    <xf numFmtId="177" fontId="71" fillId="0" borderId="132" xfId="2" applyNumberFormat="1" applyFont="1" applyBorder="1" applyAlignment="1" applyProtection="1">
      <alignment horizontal="center" vertical="center"/>
      <protection locked="0"/>
    </xf>
    <xf numFmtId="0" fontId="18" fillId="0" borderId="139" xfId="2" applyFont="1" applyBorder="1" applyAlignment="1" applyProtection="1">
      <alignment horizontal="right" vertical="center"/>
    </xf>
    <xf numFmtId="0" fontId="10" fillId="0" borderId="137" xfId="2" applyFont="1" applyBorder="1" applyAlignment="1" applyProtection="1">
      <alignment horizontal="right" vertical="center"/>
    </xf>
    <xf numFmtId="0" fontId="10" fillId="0" borderId="140" xfId="2" applyFont="1" applyBorder="1" applyAlignment="1" applyProtection="1">
      <alignment horizontal="right" vertical="center"/>
    </xf>
    <xf numFmtId="0" fontId="10" fillId="0" borderId="21" xfId="2" applyFont="1" applyBorder="1" applyAlignment="1" applyProtection="1">
      <alignment horizontal="right" vertical="center"/>
    </xf>
    <xf numFmtId="0" fontId="10" fillId="0" borderId="0" xfId="2" applyFont="1" applyAlignment="1" applyProtection="1">
      <alignment horizontal="right" vertical="center"/>
    </xf>
    <xf numFmtId="0" fontId="10" fillId="0" borderId="132" xfId="2" applyFont="1" applyBorder="1" applyAlignment="1" applyProtection="1">
      <alignment horizontal="right" vertical="center"/>
    </xf>
    <xf numFmtId="0" fontId="18" fillId="0" borderId="141" xfId="2" applyFont="1" applyBorder="1" applyAlignment="1" applyProtection="1">
      <alignment horizontal="center" vertical="center"/>
    </xf>
    <xf numFmtId="0" fontId="18" fillId="0" borderId="142" xfId="2" applyFont="1" applyBorder="1" applyAlignment="1" applyProtection="1">
      <alignment horizontal="center" vertical="center"/>
    </xf>
    <xf numFmtId="0" fontId="18" fillId="0" borderId="143" xfId="2" applyFont="1" applyBorder="1" applyAlignment="1" applyProtection="1">
      <alignment horizontal="center" vertical="center" shrinkToFit="1"/>
    </xf>
    <xf numFmtId="0" fontId="18" fillId="0" borderId="144" xfId="2" applyFont="1" applyBorder="1" applyAlignment="1" applyProtection="1">
      <alignment horizontal="center" vertical="center" shrinkToFit="1"/>
    </xf>
    <xf numFmtId="0" fontId="18" fillId="0" borderId="145" xfId="2" applyFont="1" applyBorder="1" applyAlignment="1" applyProtection="1">
      <alignment horizontal="center" vertical="center" shrinkToFit="1"/>
    </xf>
    <xf numFmtId="0" fontId="18" fillId="0" borderId="146" xfId="2" applyFont="1" applyBorder="1" applyAlignment="1" applyProtection="1">
      <alignment horizontal="center" vertical="center"/>
    </xf>
    <xf numFmtId="0" fontId="18" fillId="0" borderId="132" xfId="2" applyFont="1" applyBorder="1" applyAlignment="1" applyProtection="1">
      <alignment horizontal="center" vertical="center"/>
    </xf>
    <xf numFmtId="0" fontId="18" fillId="0" borderId="148" xfId="2" applyFont="1" applyBorder="1" applyAlignment="1" applyProtection="1">
      <alignment horizontal="center" vertical="center"/>
    </xf>
    <xf numFmtId="0" fontId="18" fillId="0" borderId="149" xfId="2" applyFont="1" applyBorder="1" applyAlignment="1" applyProtection="1">
      <alignment horizontal="center" vertical="center"/>
    </xf>
    <xf numFmtId="0" fontId="68" fillId="0" borderId="51" xfId="2" applyFont="1" applyBorder="1" applyAlignment="1" applyProtection="1">
      <alignment horizontal="center" vertical="center"/>
    </xf>
    <xf numFmtId="0" fontId="68" fillId="0" borderId="132" xfId="2" applyFont="1" applyBorder="1" applyAlignment="1" applyProtection="1">
      <alignment horizontal="center" vertical="center"/>
    </xf>
    <xf numFmtId="0" fontId="68" fillId="0" borderId="133" xfId="2" applyFont="1" applyBorder="1" applyAlignment="1" applyProtection="1">
      <alignment horizontal="center" vertical="center"/>
    </xf>
    <xf numFmtId="0" fontId="71" fillId="0" borderId="0" xfId="2" applyFont="1" applyAlignment="1" applyProtection="1">
      <alignment horizontal="center" vertical="center"/>
      <protection locked="0"/>
    </xf>
    <xf numFmtId="0" fontId="66" fillId="0" borderId="0" xfId="2" applyFont="1" applyBorder="1" applyAlignment="1" applyProtection="1">
      <alignment horizontal="distributed" vertical="center" wrapText="1"/>
    </xf>
    <xf numFmtId="0" fontId="66" fillId="0" borderId="0" xfId="2" applyFont="1" applyBorder="1" applyAlignment="1" applyProtection="1">
      <alignment horizontal="distributed" vertical="center"/>
    </xf>
    <xf numFmtId="0" fontId="105" fillId="0" borderId="0" xfId="2" applyFont="1" applyBorder="1" applyAlignment="1" applyProtection="1">
      <alignment horizontal="left" vertical="center"/>
      <protection locked="0"/>
    </xf>
    <xf numFmtId="0" fontId="24" fillId="0" borderId="0" xfId="2" applyFont="1" applyAlignment="1">
      <alignment vertical="center"/>
    </xf>
    <xf numFmtId="0" fontId="18" fillId="0" borderId="0" xfId="2" applyFont="1" applyAlignment="1">
      <alignment horizontal="center" vertical="center"/>
    </xf>
    <xf numFmtId="0" fontId="18" fillId="0" borderId="19" xfId="2" applyFont="1" applyBorder="1" applyAlignment="1">
      <alignment horizontal="center" vertical="center"/>
    </xf>
    <xf numFmtId="0" fontId="18" fillId="0" borderId="27" xfId="2" applyFont="1" applyBorder="1" applyAlignment="1">
      <alignment horizontal="distributed" vertical="center"/>
    </xf>
    <xf numFmtId="0" fontId="10" fillId="0" borderId="26" xfId="2" applyBorder="1" applyAlignment="1">
      <alignment horizontal="distributed" vertical="center"/>
    </xf>
    <xf numFmtId="0" fontId="10" fillId="0" borderId="20" xfId="2" applyBorder="1" applyAlignment="1">
      <alignment horizontal="distributed" vertical="center"/>
    </xf>
    <xf numFmtId="0" fontId="33" fillId="0" borderId="0" xfId="2" applyFont="1" applyAlignment="1">
      <alignment horizontal="center" vertical="center"/>
    </xf>
    <xf numFmtId="0" fontId="34" fillId="0" borderId="0" xfId="2" applyFont="1" applyAlignment="1">
      <alignment vertical="center"/>
    </xf>
    <xf numFmtId="0" fontId="23" fillId="0" borderId="0" xfId="2" applyFont="1" applyAlignment="1">
      <alignment vertical="center"/>
    </xf>
    <xf numFmtId="0" fontId="23" fillId="0" borderId="0" xfId="2" applyFont="1" applyAlignment="1">
      <alignment horizontal="left" vertical="center"/>
    </xf>
    <xf numFmtId="0" fontId="59" fillId="0" borderId="0" xfId="2" applyFont="1" applyAlignment="1">
      <alignment vertical="center"/>
    </xf>
    <xf numFmtId="0" fontId="23" fillId="0" borderId="0" xfId="2" applyFont="1" applyAlignment="1">
      <alignment horizontal="center" vertical="center"/>
    </xf>
    <xf numFmtId="0" fontId="33" fillId="0" borderId="155" xfId="2" applyFont="1" applyBorder="1" applyAlignment="1">
      <alignment horizontal="center" vertical="center"/>
    </xf>
    <xf numFmtId="0" fontId="33" fillId="0" borderId="0" xfId="2" applyFont="1" applyBorder="1" applyAlignment="1">
      <alignment horizontal="center" vertical="center"/>
    </xf>
    <xf numFmtId="0" fontId="23" fillId="0" borderId="0" xfId="2" applyFont="1" applyAlignment="1">
      <alignment horizontal="distributed" vertical="center"/>
    </xf>
    <xf numFmtId="0" fontId="10" fillId="0" borderId="0" xfId="2" applyAlignment="1">
      <alignment vertical="center"/>
    </xf>
    <xf numFmtId="0" fontId="10" fillId="0" borderId="0" xfId="2" applyBorder="1" applyAlignment="1">
      <alignment vertical="center"/>
    </xf>
    <xf numFmtId="0" fontId="23" fillId="0" borderId="186" xfId="2" applyFont="1" applyBorder="1" applyAlignment="1">
      <alignment horizontal="center" vertical="center"/>
    </xf>
    <xf numFmtId="0" fontId="59" fillId="0" borderId="0" xfId="2" applyFont="1" applyAlignment="1">
      <alignment horizontal="left" vertical="center"/>
    </xf>
    <xf numFmtId="0" fontId="23" fillId="0" borderId="0" xfId="2" applyFont="1" applyAlignment="1">
      <alignment horizontal="distributed" vertical="center" shrinkToFit="1"/>
    </xf>
    <xf numFmtId="0" fontId="23" fillId="0" borderId="186" xfId="2" applyFont="1" applyBorder="1" applyAlignment="1">
      <alignment horizontal="center" vertical="center" wrapText="1"/>
    </xf>
    <xf numFmtId="0" fontId="23" fillId="0" borderId="0" xfId="2" applyFont="1" applyAlignment="1">
      <alignment horizontal="center" vertical="center" wrapText="1"/>
    </xf>
    <xf numFmtId="0" fontId="23" fillId="0" borderId="171" xfId="2" applyFont="1" applyBorder="1" applyAlignment="1">
      <alignment horizontal="center" vertical="center" wrapText="1"/>
    </xf>
    <xf numFmtId="0" fontId="18" fillId="0" borderId="0" xfId="2" applyFont="1" applyAlignment="1">
      <alignment vertical="center"/>
    </xf>
    <xf numFmtId="0" fontId="23" fillId="0" borderId="0" xfId="2" applyFont="1" applyAlignment="1">
      <alignment horizontal="right" vertical="center"/>
    </xf>
    <xf numFmtId="0" fontId="78" fillId="0" borderId="0" xfId="2" applyFont="1" applyAlignment="1">
      <alignment horizontal="center" vertical="center"/>
    </xf>
    <xf numFmtId="0" fontId="78" fillId="0" borderId="0" xfId="2" applyFont="1" applyAlignment="1">
      <alignment horizontal="left" vertical="center"/>
    </xf>
    <xf numFmtId="0" fontId="25" fillId="0" borderId="0" xfId="2" applyFont="1" applyAlignment="1">
      <alignment horizontal="left" vertical="center" wrapText="1"/>
    </xf>
    <xf numFmtId="0" fontId="25" fillId="0" borderId="0" xfId="2" applyFont="1" applyAlignment="1">
      <alignment horizontal="left" vertical="center"/>
    </xf>
    <xf numFmtId="0" fontId="78" fillId="0" borderId="0" xfId="2" applyFont="1" applyAlignment="1">
      <alignment horizontal="left" vertical="center" wrapText="1"/>
    </xf>
    <xf numFmtId="0" fontId="78" fillId="0" borderId="0" xfId="2" applyFont="1" applyAlignment="1">
      <alignment horizontal="right" vertical="center"/>
    </xf>
    <xf numFmtId="0" fontId="84" fillId="0" borderId="0" xfId="2" applyFont="1" applyAlignment="1">
      <alignment vertical="center" shrinkToFit="1"/>
    </xf>
    <xf numFmtId="0" fontId="30" fillId="0" borderId="0" xfId="2" applyFont="1" applyAlignment="1">
      <alignment horizontal="center" vertical="center"/>
    </xf>
    <xf numFmtId="177" fontId="78" fillId="0" borderId="0" xfId="2" applyNumberFormat="1" applyFont="1" applyAlignment="1">
      <alignment horizontal="center" vertical="center"/>
    </xf>
    <xf numFmtId="0" fontId="78" fillId="0" borderId="0" xfId="2" applyFont="1" applyAlignment="1">
      <alignment horizontal="distributed" vertical="center"/>
    </xf>
    <xf numFmtId="0" fontId="18" fillId="0" borderId="0" xfId="2" applyFont="1" applyAlignment="1">
      <alignment horizontal="left" vertical="top" wrapText="1"/>
    </xf>
    <xf numFmtId="0" fontId="18" fillId="0" borderId="0" xfId="2" applyFont="1" applyAlignment="1">
      <alignment horizontal="left" vertical="top"/>
    </xf>
    <xf numFmtId="0" fontId="10" fillId="0" borderId="0" xfId="2">
      <alignment vertical="center"/>
    </xf>
    <xf numFmtId="0" fontId="80" fillId="0" borderId="0" xfId="2" applyFont="1" applyAlignment="1">
      <alignment horizontal="left" vertical="center" wrapText="1"/>
    </xf>
    <xf numFmtId="0" fontId="80" fillId="0" borderId="0" xfId="2" applyFont="1" applyAlignment="1">
      <alignment horizontal="left" vertical="center"/>
    </xf>
    <xf numFmtId="0" fontId="25" fillId="0" borderId="0" xfId="2" applyFont="1" applyAlignment="1">
      <alignment horizontal="center" vertical="center"/>
    </xf>
    <xf numFmtId="0" fontId="18" fillId="0" borderId="0" xfId="14" applyFont="1" applyAlignment="1">
      <alignment horizontal="left" vertical="center" wrapText="1"/>
    </xf>
    <xf numFmtId="49" fontId="18" fillId="18" borderId="0" xfId="14" applyNumberFormat="1" applyFont="1" applyFill="1" applyAlignment="1">
      <alignment horizontal="left" vertical="center" shrinkToFit="1"/>
    </xf>
    <xf numFmtId="0" fontId="18" fillId="18" borderId="0" xfId="14" applyFont="1" applyFill="1" applyAlignment="1">
      <alignment horizontal="left" vertical="center" shrinkToFit="1"/>
    </xf>
    <xf numFmtId="0" fontId="18" fillId="18" borderId="0" xfId="14" applyFont="1" applyFill="1" applyAlignment="1">
      <alignment horizontal="left" vertical="center" wrapText="1"/>
    </xf>
    <xf numFmtId="49" fontId="18" fillId="18" borderId="0" xfId="14" applyNumberFormat="1" applyFont="1" applyFill="1" applyAlignment="1">
      <alignment horizontal="left" vertical="center" wrapText="1"/>
    </xf>
    <xf numFmtId="0" fontId="27" fillId="0" borderId="42" xfId="4" applyFont="1" applyBorder="1" applyAlignment="1" applyProtection="1">
      <alignment horizontal="center" vertical="center" shrinkToFit="1"/>
    </xf>
    <xf numFmtId="0" fontId="10" fillId="0" borderId="0" xfId="4" applyFont="1" applyBorder="1" applyAlignment="1" applyProtection="1">
      <alignment horizontal="center" vertical="center"/>
    </xf>
    <xf numFmtId="0" fontId="10" fillId="0" borderId="28" xfId="4" applyBorder="1" applyAlignment="1" applyProtection="1">
      <alignment horizontal="center" vertical="center"/>
    </xf>
    <xf numFmtId="0" fontId="10" fillId="0" borderId="25" xfId="4" applyBorder="1" applyAlignment="1" applyProtection="1">
      <alignment horizontal="center" vertical="center"/>
    </xf>
    <xf numFmtId="0" fontId="10" fillId="0" borderId="48" xfId="4" applyBorder="1" applyAlignment="1" applyProtection="1">
      <alignment horizontal="center" vertical="center"/>
    </xf>
    <xf numFmtId="0" fontId="10" fillId="0" borderId="22" xfId="4" applyBorder="1" applyAlignment="1" applyProtection="1">
      <alignment horizontal="center" vertical="center"/>
    </xf>
    <xf numFmtId="0" fontId="10" fillId="0" borderId="0" xfId="4" applyBorder="1" applyAlignment="1" applyProtection="1">
      <alignment horizontal="center" vertical="center"/>
    </xf>
    <xf numFmtId="0" fontId="10" fillId="0" borderId="49" xfId="4" applyBorder="1" applyAlignment="1" applyProtection="1">
      <alignment horizontal="center" vertical="center"/>
    </xf>
    <xf numFmtId="0" fontId="10" fillId="0" borderId="23" xfId="4" applyBorder="1" applyAlignment="1" applyProtection="1">
      <alignment horizontal="center" vertical="center"/>
    </xf>
    <xf numFmtId="0" fontId="10" fillId="0" borderId="42" xfId="4" applyBorder="1" applyAlignment="1" applyProtection="1">
      <alignment horizontal="center" vertical="center"/>
    </xf>
    <xf numFmtId="0" fontId="10" fillId="0" borderId="50" xfId="4" applyBorder="1" applyAlignment="1" applyProtection="1">
      <alignment horizontal="center" vertical="center"/>
    </xf>
    <xf numFmtId="0" fontId="10" fillId="0" borderId="28" xfId="4" applyFont="1" applyBorder="1" applyAlignment="1" applyProtection="1">
      <alignment horizontal="center" vertical="center"/>
    </xf>
    <xf numFmtId="0" fontId="10" fillId="0" borderId="25" xfId="4" applyFont="1" applyBorder="1" applyAlignment="1" applyProtection="1">
      <alignment horizontal="center" vertical="center"/>
    </xf>
    <xf numFmtId="0" fontId="10" fillId="0" borderId="48" xfId="4" applyFont="1" applyBorder="1" applyAlignment="1" applyProtection="1">
      <alignment horizontal="center" vertical="center"/>
    </xf>
    <xf numFmtId="0" fontId="10" fillId="0" borderId="22" xfId="4" applyFont="1" applyBorder="1" applyAlignment="1" applyProtection="1">
      <alignment horizontal="center" vertical="center"/>
    </xf>
    <xf numFmtId="0" fontId="10" fillId="0" borderId="49" xfId="4" applyFont="1" applyBorder="1" applyAlignment="1" applyProtection="1">
      <alignment horizontal="center" vertical="center"/>
    </xf>
    <xf numFmtId="0" fontId="10" fillId="0" borderId="23" xfId="4" applyFont="1" applyBorder="1" applyAlignment="1" applyProtection="1">
      <alignment horizontal="center" vertical="center"/>
    </xf>
    <xf numFmtId="0" fontId="10" fillId="0" borderId="42" xfId="4" applyFont="1" applyBorder="1" applyAlignment="1" applyProtection="1">
      <alignment horizontal="center" vertical="center"/>
    </xf>
    <xf numFmtId="0" fontId="10" fillId="0" borderId="50" xfId="4" applyFont="1" applyBorder="1" applyAlignment="1" applyProtection="1">
      <alignment horizontal="center" vertical="center"/>
    </xf>
    <xf numFmtId="0" fontId="29" fillId="0" borderId="0" xfId="4" applyFont="1" applyAlignment="1" applyProtection="1">
      <alignment horizontal="center" vertical="center"/>
    </xf>
    <xf numFmtId="0" fontId="10" fillId="0" borderId="0" xfId="4" applyFont="1" applyBorder="1" applyAlignment="1" applyProtection="1">
      <alignment horizontal="left" vertical="center"/>
    </xf>
    <xf numFmtId="0" fontId="10" fillId="0" borderId="42" xfId="4" applyFont="1" applyBorder="1" applyAlignment="1" applyProtection="1">
      <alignment horizontal="left" vertical="center"/>
    </xf>
    <xf numFmtId="0" fontId="10" fillId="0" borderId="0" xfId="4" applyFont="1" applyFill="1" applyBorder="1" applyAlignment="1" applyProtection="1">
      <alignment horizontal="center" vertical="center"/>
      <protection locked="0"/>
    </xf>
    <xf numFmtId="0" fontId="19" fillId="0" borderId="4" xfId="2" applyFont="1" applyBorder="1" applyAlignment="1">
      <alignment horizontal="left" vertical="center"/>
    </xf>
    <xf numFmtId="0" fontId="19" fillId="0" borderId="5" xfId="2" applyFont="1" applyBorder="1" applyAlignment="1">
      <alignment horizontal="left" vertical="center"/>
    </xf>
    <xf numFmtId="0" fontId="19" fillId="0" borderId="6" xfId="2" applyFont="1" applyBorder="1" applyAlignment="1">
      <alignment horizontal="left" vertical="center"/>
    </xf>
    <xf numFmtId="0" fontId="19" fillId="0" borderId="1" xfId="2" applyFont="1" applyBorder="1" applyAlignment="1">
      <alignment horizontal="center" vertical="center" wrapText="1"/>
    </xf>
    <xf numFmtId="0" fontId="19" fillId="0" borderId="27" xfId="2" applyFont="1" applyBorder="1" applyAlignment="1">
      <alignment horizontal="left" vertical="center" wrapText="1"/>
    </xf>
    <xf numFmtId="0" fontId="19" fillId="0" borderId="20" xfId="2" applyFont="1" applyBorder="1" applyAlignment="1">
      <alignment horizontal="left" vertical="center" wrapText="1"/>
    </xf>
    <xf numFmtId="0" fontId="19" fillId="0" borderId="27"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20" xfId="2" applyFont="1" applyBorder="1" applyAlignment="1">
      <alignment horizontal="center" vertical="center" wrapText="1"/>
    </xf>
    <xf numFmtId="0" fontId="19" fillId="0" borderId="16" xfId="2" applyFont="1" applyBorder="1" applyAlignment="1">
      <alignment horizontal="center" vertical="center" wrapText="1"/>
    </xf>
    <xf numFmtId="0" fontId="19" fillId="0" borderId="8" xfId="2" applyFont="1" applyBorder="1" applyAlignment="1">
      <alignment horizontal="center" vertical="center" wrapText="1"/>
    </xf>
    <xf numFmtId="0" fontId="19" fillId="0" borderId="18"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9" xfId="2" applyFont="1" applyBorder="1" applyAlignment="1">
      <alignment horizontal="center" vertical="center" wrapText="1"/>
    </xf>
    <xf numFmtId="0" fontId="19" fillId="0" borderId="17" xfId="2" applyFont="1" applyBorder="1" applyAlignment="1">
      <alignment horizontal="center" vertical="center" wrapText="1"/>
    </xf>
    <xf numFmtId="0" fontId="19" fillId="0" borderId="43" xfId="2" applyFont="1" applyBorder="1" applyAlignment="1">
      <alignment horizontal="justify" vertical="center" wrapText="1"/>
    </xf>
    <xf numFmtId="0" fontId="19" fillId="0" borderId="27" xfId="2" applyFont="1" applyBorder="1" applyAlignment="1">
      <alignment horizontal="justify" vertical="center" wrapText="1"/>
    </xf>
    <xf numFmtId="0" fontId="19" fillId="0" borderId="20" xfId="2" applyFont="1" applyBorder="1" applyAlignment="1">
      <alignment horizontal="justify" vertical="center" wrapText="1"/>
    </xf>
    <xf numFmtId="0" fontId="10" fillId="0" borderId="20" xfId="2" applyBorder="1" applyAlignment="1">
      <alignment vertical="center" wrapText="1"/>
    </xf>
    <xf numFmtId="58" fontId="19" fillId="0" borderId="0" xfId="2" applyNumberFormat="1" applyFont="1" applyAlignment="1">
      <alignment horizontal="right" vertical="center"/>
    </xf>
    <xf numFmtId="0" fontId="19" fillId="0" borderId="0" xfId="2" applyFont="1" applyAlignment="1">
      <alignment horizontal="right" vertical="center"/>
    </xf>
    <xf numFmtId="0" fontId="24" fillId="0" borderId="0" xfId="2" applyFont="1" applyAlignment="1">
      <alignment horizontal="center" vertical="center"/>
    </xf>
    <xf numFmtId="0" fontId="19" fillId="0" borderId="9" xfId="2" applyFont="1" applyBorder="1" applyAlignment="1">
      <alignment horizontal="left" vertical="center" wrapText="1"/>
    </xf>
    <xf numFmtId="0" fontId="93" fillId="0" borderId="56" xfId="0" applyFont="1" applyBorder="1" applyAlignment="1">
      <alignment horizontal="center" vertical="top"/>
    </xf>
    <xf numFmtId="0" fontId="108" fillId="0" borderId="0" xfId="0" applyFont="1" applyAlignment="1">
      <alignment vertical="top" wrapText="1"/>
    </xf>
    <xf numFmtId="0" fontId="109" fillId="0" borderId="0" xfId="0" applyFont="1" applyAlignment="1">
      <alignment vertical="top" wrapText="1"/>
    </xf>
    <xf numFmtId="0" fontId="109" fillId="0" borderId="57" xfId="0" applyFont="1" applyBorder="1" applyAlignment="1">
      <alignment vertical="top" wrapText="1"/>
    </xf>
    <xf numFmtId="0" fontId="81" fillId="0" borderId="0" xfId="0" applyFont="1" applyAlignment="1">
      <alignment vertical="top" wrapText="1"/>
    </xf>
    <xf numFmtId="0" fontId="81" fillId="0" borderId="57" xfId="0" applyFont="1" applyBorder="1" applyAlignment="1">
      <alignment vertical="top" wrapText="1"/>
    </xf>
    <xf numFmtId="0" fontId="108" fillId="0" borderId="57" xfId="0" applyFont="1" applyBorder="1" applyAlignment="1">
      <alignment vertical="top" wrapText="1"/>
    </xf>
    <xf numFmtId="0" fontId="74" fillId="0" borderId="158" xfId="0" applyFont="1" applyBorder="1" applyAlignment="1">
      <alignment horizontal="right" vertical="center"/>
    </xf>
    <xf numFmtId="0" fontId="74" fillId="0" borderId="159" xfId="0" applyFont="1" applyBorder="1" applyAlignment="1">
      <alignment horizontal="right" vertical="center"/>
    </xf>
    <xf numFmtId="0" fontId="81" fillId="0" borderId="156" xfId="0" applyFont="1" applyBorder="1" applyAlignment="1">
      <alignment vertical="top" wrapText="1"/>
    </xf>
    <xf numFmtId="0" fontId="81" fillId="0" borderId="157" xfId="0" applyFont="1" applyBorder="1" applyAlignment="1">
      <alignment vertical="top" wrapText="1"/>
    </xf>
    <xf numFmtId="0" fontId="81" fillId="0" borderId="25" xfId="0" applyFont="1" applyBorder="1" applyAlignment="1">
      <alignment horizontal="left" vertical="center"/>
    </xf>
    <xf numFmtId="0" fontId="81" fillId="0" borderId="48" xfId="0" applyFont="1" applyBorder="1" applyAlignment="1">
      <alignment horizontal="left" vertical="center"/>
    </xf>
    <xf numFmtId="0" fontId="74" fillId="0" borderId="28" xfId="0" applyFont="1" applyBorder="1" applyAlignment="1">
      <alignment horizontal="center" vertical="center"/>
    </xf>
    <xf numFmtId="0" fontId="74" fillId="0" borderId="22" xfId="0" applyFont="1" applyBorder="1" applyAlignment="1">
      <alignment horizontal="center" vertical="center"/>
    </xf>
    <xf numFmtId="0" fontId="74" fillId="0" borderId="23" xfId="0" applyFont="1" applyBorder="1" applyAlignment="1">
      <alignment horizontal="center" vertical="center"/>
    </xf>
    <xf numFmtId="178" fontId="74" fillId="0" borderId="0" xfId="0" applyNumberFormat="1" applyFont="1" applyBorder="1" applyAlignment="1">
      <alignment horizontal="center" vertical="center"/>
    </xf>
    <xf numFmtId="178" fontId="74" fillId="0" borderId="42" xfId="0" applyNumberFormat="1" applyFont="1" applyBorder="1" applyAlignment="1">
      <alignment horizontal="center" vertical="center"/>
    </xf>
    <xf numFmtId="178" fontId="74" fillId="0" borderId="0" xfId="0" applyNumberFormat="1" applyFont="1" applyAlignment="1">
      <alignment horizontal="center" vertical="center"/>
    </xf>
    <xf numFmtId="178" fontId="74" fillId="0" borderId="49" xfId="0" applyNumberFormat="1" applyFont="1" applyBorder="1" applyAlignment="1">
      <alignment horizontal="center" vertical="center"/>
    </xf>
    <xf numFmtId="178" fontId="74" fillId="0" borderId="50" xfId="0" applyNumberFormat="1" applyFont="1" applyBorder="1" applyAlignment="1">
      <alignment horizontal="center" vertical="center"/>
    </xf>
    <xf numFmtId="0" fontId="74" fillId="18" borderId="0" xfId="0" applyNumberFormat="1" applyFont="1" applyFill="1" applyBorder="1" applyAlignment="1">
      <alignment horizontal="left" vertical="center" shrinkToFit="1"/>
    </xf>
    <xf numFmtId="0" fontId="74" fillId="18" borderId="49" xfId="0" applyNumberFormat="1" applyFont="1" applyFill="1" applyBorder="1" applyAlignment="1">
      <alignment horizontal="left" vertical="center" shrinkToFit="1"/>
    </xf>
    <xf numFmtId="0" fontId="74" fillId="18" borderId="42" xfId="0" applyNumberFormat="1" applyFont="1" applyFill="1" applyBorder="1" applyAlignment="1">
      <alignment horizontal="left" vertical="center" shrinkToFit="1"/>
    </xf>
    <xf numFmtId="0" fontId="74" fillId="18" borderId="50" xfId="0" applyNumberFormat="1" applyFont="1" applyFill="1" applyBorder="1" applyAlignment="1">
      <alignment horizontal="left" vertical="center" shrinkToFit="1"/>
    </xf>
    <xf numFmtId="178" fontId="74" fillId="0" borderId="25" xfId="0" applyNumberFormat="1" applyFont="1" applyBorder="1" applyAlignment="1">
      <alignment horizontal="center" vertical="center"/>
    </xf>
    <xf numFmtId="0" fontId="74" fillId="0" borderId="25" xfId="0" applyFont="1" applyBorder="1" applyAlignment="1">
      <alignment horizontal="center" vertical="center"/>
    </xf>
    <xf numFmtId="0" fontId="74" fillId="0" borderId="48" xfId="0" applyFont="1" applyBorder="1" applyAlignment="1">
      <alignment horizontal="center" vertical="center"/>
    </xf>
    <xf numFmtId="0" fontId="74" fillId="0" borderId="0" xfId="0" applyFont="1" applyBorder="1" applyAlignment="1">
      <alignment horizontal="center" vertical="center"/>
    </xf>
    <xf numFmtId="0" fontId="74" fillId="0" borderId="42" xfId="0" applyFont="1" applyBorder="1" applyAlignment="1">
      <alignment horizontal="center" vertical="center"/>
    </xf>
    <xf numFmtId="178" fontId="74" fillId="18" borderId="0" xfId="0" applyNumberFormat="1" applyFont="1" applyFill="1" applyBorder="1" applyAlignment="1">
      <alignment horizontal="left" vertical="center" shrinkToFit="1"/>
    </xf>
    <xf numFmtId="178" fontId="74" fillId="18" borderId="42" xfId="0" applyNumberFormat="1" applyFont="1" applyFill="1" applyBorder="1" applyAlignment="1">
      <alignment horizontal="left" vertical="center" shrinkToFit="1"/>
    </xf>
    <xf numFmtId="178" fontId="74" fillId="18" borderId="49" xfId="0" applyNumberFormat="1" applyFont="1" applyFill="1" applyBorder="1" applyAlignment="1">
      <alignment horizontal="left" vertical="center" shrinkToFit="1"/>
    </xf>
    <xf numFmtId="178" fontId="74" fillId="18" borderId="50" xfId="0" applyNumberFormat="1" applyFont="1" applyFill="1" applyBorder="1" applyAlignment="1">
      <alignment horizontal="left" vertical="center" shrinkToFit="1"/>
    </xf>
    <xf numFmtId="178" fontId="81" fillId="0" borderId="0" xfId="0" applyNumberFormat="1" applyFont="1" applyBorder="1" applyAlignment="1">
      <alignment horizontal="center" vertical="center"/>
    </xf>
    <xf numFmtId="178" fontId="81" fillId="0" borderId="42" xfId="0" applyNumberFormat="1" applyFont="1" applyBorder="1" applyAlignment="1">
      <alignment horizontal="center" vertical="center"/>
    </xf>
    <xf numFmtId="178" fontId="74" fillId="0" borderId="0" xfId="0" applyNumberFormat="1" applyFont="1" applyBorder="1" applyAlignment="1">
      <alignment horizontal="left" vertical="center" shrinkToFit="1"/>
    </xf>
    <xf numFmtId="178" fontId="74" fillId="0" borderId="49" xfId="0" applyNumberFormat="1" applyFont="1" applyBorder="1" applyAlignment="1">
      <alignment horizontal="left" vertical="center" shrinkToFit="1"/>
    </xf>
    <xf numFmtId="178" fontId="74" fillId="0" borderId="42" xfId="0" applyNumberFormat="1" applyFont="1" applyBorder="1" applyAlignment="1">
      <alignment horizontal="left" vertical="center" shrinkToFit="1"/>
    </xf>
    <xf numFmtId="178" fontId="74" fillId="0" borderId="50" xfId="0" applyNumberFormat="1" applyFont="1" applyBorder="1" applyAlignment="1">
      <alignment horizontal="left" vertical="center" shrinkToFit="1"/>
    </xf>
    <xf numFmtId="0" fontId="88" fillId="0" borderId="0" xfId="0" applyFont="1" applyAlignment="1">
      <alignment horizontal="center" vertical="center"/>
    </xf>
    <xf numFmtId="0" fontId="106" fillId="0" borderId="0" xfId="0" applyFont="1" applyAlignment="1">
      <alignment horizontal="center" shrinkToFit="1"/>
    </xf>
    <xf numFmtId="0" fontId="107" fillId="0" borderId="0" xfId="0" applyFont="1" applyAlignment="1">
      <alignment vertical="center"/>
    </xf>
    <xf numFmtId="0" fontId="74" fillId="18" borderId="0" xfId="0" applyNumberFormat="1" applyFont="1" applyFill="1" applyAlignment="1" applyProtection="1">
      <alignment horizontal="center"/>
    </xf>
    <xf numFmtId="0" fontId="80" fillId="0" borderId="16" xfId="2" applyFont="1" applyBorder="1" applyAlignment="1" applyProtection="1">
      <alignment vertical="center"/>
    </xf>
    <xf numFmtId="0" fontId="80" fillId="0" borderId="21" xfId="2" applyFont="1" applyBorder="1" applyAlignment="1" applyProtection="1">
      <alignment vertical="center"/>
    </xf>
    <xf numFmtId="0" fontId="80" fillId="0" borderId="24" xfId="2" applyFont="1" applyBorder="1" applyAlignment="1" applyProtection="1">
      <alignment vertical="center"/>
    </xf>
    <xf numFmtId="0" fontId="68" fillId="0" borderId="8" xfId="2" applyFont="1" applyBorder="1" applyAlignment="1" applyProtection="1">
      <alignment horizontal="distributed" vertical="center"/>
    </xf>
    <xf numFmtId="0" fontId="68" fillId="0" borderId="9" xfId="2" applyFont="1" applyBorder="1" applyAlignment="1" applyProtection="1">
      <alignment horizontal="distributed" vertical="center"/>
    </xf>
    <xf numFmtId="0" fontId="80" fillId="0" borderId="169" xfId="2" applyFont="1" applyBorder="1" applyAlignment="1" applyProtection="1">
      <alignment horizontal="center" vertical="center"/>
    </xf>
    <xf numFmtId="0" fontId="80" fillId="0" borderId="165" xfId="2" applyFont="1" applyBorder="1" applyAlignment="1" applyProtection="1">
      <alignment horizontal="center" vertical="center"/>
    </xf>
    <xf numFmtId="0" fontId="67" fillId="0" borderId="16" xfId="2" applyFont="1" applyBorder="1" applyAlignment="1" applyProtection="1">
      <alignment horizontal="distributed" vertical="center" wrapText="1"/>
    </xf>
    <xf numFmtId="0" fontId="67" fillId="0" borderId="8" xfId="2" applyFont="1" applyBorder="1" applyAlignment="1" applyProtection="1">
      <alignment horizontal="distributed" vertical="center" wrapText="1"/>
    </xf>
    <xf numFmtId="0" fontId="67" fillId="0" borderId="21" xfId="2" applyFont="1" applyBorder="1" applyAlignment="1" applyProtection="1">
      <alignment horizontal="distributed" vertical="center" wrapText="1"/>
    </xf>
    <xf numFmtId="0" fontId="67" fillId="0" borderId="0" xfId="2" applyFont="1" applyBorder="1" applyAlignment="1" applyProtection="1">
      <alignment horizontal="distributed" vertical="center" wrapText="1"/>
    </xf>
    <xf numFmtId="0" fontId="71" fillId="0" borderId="167" xfId="2" applyFont="1" applyBorder="1" applyAlignment="1" applyProtection="1">
      <alignment horizontal="center" vertical="center"/>
    </xf>
    <xf numFmtId="0" fontId="71" fillId="0" borderId="168" xfId="2" applyFont="1" applyBorder="1" applyAlignment="1" applyProtection="1">
      <alignment horizontal="center" vertical="center"/>
    </xf>
    <xf numFmtId="0" fontId="71" fillId="0" borderId="21" xfId="2" applyFont="1" applyBorder="1" applyAlignment="1" applyProtection="1">
      <alignment horizontal="center" vertical="center"/>
    </xf>
    <xf numFmtId="0" fontId="71" fillId="0" borderId="0" xfId="2" applyFont="1" applyBorder="1" applyAlignment="1" applyProtection="1">
      <alignment horizontal="center" vertical="center"/>
    </xf>
    <xf numFmtId="0" fontId="71" fillId="0" borderId="24" xfId="2" applyFont="1" applyBorder="1" applyAlignment="1" applyProtection="1">
      <alignment horizontal="center" vertical="center"/>
    </xf>
    <xf numFmtId="0" fontId="71" fillId="0" borderId="9" xfId="2" applyFont="1" applyBorder="1" applyAlignment="1" applyProtection="1">
      <alignment horizontal="center" vertical="center"/>
    </xf>
    <xf numFmtId="0" fontId="23" fillId="0" borderId="188" xfId="0" applyFont="1" applyBorder="1" applyAlignment="1" applyProtection="1">
      <alignment horizontal="center" vertical="center"/>
    </xf>
    <xf numFmtId="0" fontId="23" fillId="0" borderId="189" xfId="0" applyFont="1" applyBorder="1" applyAlignment="1" applyProtection="1">
      <alignment horizontal="center" vertical="center"/>
    </xf>
    <xf numFmtId="0" fontId="23" fillId="0" borderId="190" xfId="0" applyFont="1" applyBorder="1" applyAlignment="1" applyProtection="1">
      <alignment horizontal="center" vertical="center"/>
    </xf>
    <xf numFmtId="0" fontId="95" fillId="3" borderId="0" xfId="2" applyFont="1" applyFill="1" applyBorder="1" applyAlignment="1" applyProtection="1">
      <alignment horizontal="left" vertical="center" shrinkToFit="1"/>
    </xf>
    <xf numFmtId="0" fontId="66" fillId="0" borderId="0" xfId="2" applyFont="1" applyBorder="1" applyAlignment="1" applyProtection="1">
      <alignment horizontal="center" vertical="center"/>
    </xf>
    <xf numFmtId="0" fontId="80" fillId="18" borderId="0" xfId="2" applyFont="1" applyFill="1" applyBorder="1" applyAlignment="1" applyProtection="1">
      <alignment horizontal="center" vertical="center"/>
    </xf>
    <xf numFmtId="0" fontId="66" fillId="0" borderId="165" xfId="2" applyFont="1" applyBorder="1" applyAlignment="1" applyProtection="1">
      <alignment horizontal="center" vertical="center"/>
    </xf>
    <xf numFmtId="0" fontId="23" fillId="0" borderId="0" xfId="0" applyFont="1" applyAlignment="1" applyProtection="1">
      <alignment horizontal="left" vertical="center" wrapText="1"/>
    </xf>
    <xf numFmtId="0" fontId="16" fillId="0" borderId="0" xfId="0" applyFont="1" applyBorder="1" applyAlignment="1" applyProtection="1">
      <alignment horizontal="left" vertical="center" wrapText="1"/>
    </xf>
    <xf numFmtId="0" fontId="39" fillId="0" borderId="0" xfId="0" applyFont="1" applyAlignment="1" applyProtection="1">
      <alignment horizontal="left" vertical="center" wrapText="1"/>
    </xf>
    <xf numFmtId="0" fontId="80" fillId="0" borderId="168" xfId="2" applyFont="1" applyBorder="1" applyAlignment="1" applyProtection="1">
      <alignment horizontal="center" vertical="center"/>
    </xf>
    <xf numFmtId="0" fontId="67" fillId="0" borderId="21" xfId="2" applyFont="1" applyBorder="1" applyAlignment="1" applyProtection="1">
      <alignment horizontal="distributed" vertical="center"/>
    </xf>
    <xf numFmtId="0" fontId="67" fillId="0" borderId="0" xfId="2" applyFont="1" applyBorder="1" applyAlignment="1" applyProtection="1">
      <alignment horizontal="distributed" vertical="center"/>
    </xf>
    <xf numFmtId="0" fontId="67" fillId="0" borderId="24" xfId="2" applyFont="1" applyBorder="1" applyAlignment="1" applyProtection="1">
      <alignment horizontal="distributed" vertical="center"/>
    </xf>
    <xf numFmtId="0" fontId="67" fillId="0" borderId="9" xfId="2" applyFont="1" applyBorder="1" applyAlignment="1" applyProtection="1">
      <alignment horizontal="distributed" vertical="center"/>
    </xf>
    <xf numFmtId="0" fontId="67" fillId="0" borderId="19" xfId="2" applyFont="1" applyBorder="1" applyAlignment="1" applyProtection="1">
      <alignment horizontal="distributed" vertical="center"/>
    </xf>
    <xf numFmtId="0" fontId="67" fillId="0" borderId="17" xfId="2" applyFont="1" applyBorder="1" applyAlignment="1" applyProtection="1">
      <alignment horizontal="distributed" vertical="center"/>
    </xf>
    <xf numFmtId="0" fontId="111" fillId="0" borderId="16" xfId="2" applyFont="1" applyBorder="1" applyAlignment="1" applyProtection="1">
      <alignment horizontal="distributed" vertical="center"/>
    </xf>
    <xf numFmtId="0" fontId="111" fillId="0" borderId="8" xfId="2" applyFont="1" applyBorder="1" applyAlignment="1" applyProtection="1">
      <alignment horizontal="distributed" vertical="center"/>
    </xf>
    <xf numFmtId="0" fontId="111" fillId="0" borderId="18" xfId="2" applyFont="1" applyBorder="1" applyAlignment="1" applyProtection="1">
      <alignment horizontal="distributed" vertical="center"/>
    </xf>
    <xf numFmtId="0" fontId="111" fillId="0" borderId="21" xfId="2" applyFont="1" applyBorder="1" applyAlignment="1" applyProtection="1">
      <alignment horizontal="distributed" vertical="center"/>
    </xf>
    <xf numFmtId="0" fontId="111" fillId="0" borderId="0" xfId="2" applyFont="1" applyBorder="1" applyAlignment="1" applyProtection="1">
      <alignment horizontal="distributed" vertical="center"/>
    </xf>
    <xf numFmtId="0" fontId="111" fillId="0" borderId="19" xfId="2" applyFont="1" applyBorder="1" applyAlignment="1" applyProtection="1">
      <alignment horizontal="distributed" vertical="center"/>
    </xf>
    <xf numFmtId="0" fontId="19" fillId="0" borderId="27" xfId="2" applyFont="1" applyBorder="1" applyAlignment="1" applyProtection="1">
      <alignment horizontal="center" vertical="center"/>
    </xf>
    <xf numFmtId="0" fontId="37" fillId="0" borderId="26" xfId="2" applyFont="1" applyBorder="1" applyAlignment="1" applyProtection="1">
      <alignment horizontal="center" vertical="center"/>
    </xf>
    <xf numFmtId="0" fontId="37" fillId="0" borderId="20" xfId="2" applyFont="1" applyBorder="1" applyAlignment="1" applyProtection="1">
      <alignment horizontal="center" vertical="center"/>
    </xf>
    <xf numFmtId="0" fontId="23" fillId="0" borderId="16" xfId="2" applyFont="1" applyBorder="1" applyAlignment="1" applyProtection="1">
      <alignment horizontal="center" vertical="center"/>
    </xf>
    <xf numFmtId="0" fontId="23" fillId="0" borderId="8" xfId="2" applyFont="1" applyBorder="1" applyAlignment="1" applyProtection="1">
      <alignment horizontal="center" vertical="center"/>
    </xf>
    <xf numFmtId="0" fontId="23" fillId="0" borderId="21" xfId="2" applyFont="1" applyBorder="1" applyAlignment="1" applyProtection="1">
      <alignment horizontal="center" vertical="center"/>
    </xf>
    <xf numFmtId="0" fontId="23" fillId="0" borderId="0" xfId="2" applyFont="1" applyBorder="1" applyAlignment="1" applyProtection="1">
      <alignment horizontal="center" vertical="center"/>
    </xf>
    <xf numFmtId="0" fontId="23" fillId="0" borderId="24" xfId="2" applyFont="1" applyBorder="1" applyAlignment="1" applyProtection="1">
      <alignment horizontal="center" vertical="center"/>
    </xf>
    <xf numFmtId="0" fontId="23" fillId="0" borderId="9" xfId="2" applyFont="1" applyBorder="1" applyAlignment="1" applyProtection="1">
      <alignment horizontal="center" vertical="center"/>
    </xf>
    <xf numFmtId="0" fontId="38" fillId="0" borderId="8" xfId="2" applyFont="1" applyBorder="1" applyAlignment="1" applyProtection="1">
      <alignment horizontal="center" vertical="center"/>
    </xf>
    <xf numFmtId="0" fontId="38" fillId="0" borderId="0" xfId="2" applyFont="1" applyBorder="1" applyAlignment="1" applyProtection="1">
      <alignment horizontal="center" vertical="center"/>
    </xf>
    <xf numFmtId="0" fontId="38" fillId="0" borderId="9" xfId="2" applyFont="1" applyBorder="1" applyAlignment="1" applyProtection="1">
      <alignment horizontal="center" vertical="center"/>
    </xf>
    <xf numFmtId="0" fontId="23" fillId="0" borderId="18" xfId="2" applyFont="1" applyBorder="1" applyAlignment="1" applyProtection="1">
      <alignment horizontal="center" vertical="center"/>
    </xf>
    <xf numFmtId="0" fontId="23" fillId="0" borderId="19" xfId="2" applyFont="1" applyBorder="1" applyAlignment="1" applyProtection="1">
      <alignment horizontal="center" vertical="center"/>
    </xf>
    <xf numFmtId="0" fontId="23" fillId="0" borderId="17" xfId="2" applyFont="1" applyBorder="1" applyAlignment="1" applyProtection="1">
      <alignment horizontal="center" vertical="center"/>
    </xf>
    <xf numFmtId="0" fontId="23" fillId="0" borderId="27" xfId="2" applyFont="1" applyBorder="1" applyAlignment="1" applyProtection="1">
      <alignment vertical="center"/>
    </xf>
    <xf numFmtId="0" fontId="10" fillId="0" borderId="26" xfId="2" applyBorder="1" applyAlignment="1" applyProtection="1">
      <alignment vertical="center"/>
    </xf>
    <xf numFmtId="0" fontId="10" fillId="0" borderId="20" xfId="2" applyBorder="1" applyAlignment="1" applyProtection="1">
      <alignment vertical="center"/>
    </xf>
    <xf numFmtId="0" fontId="10" fillId="0" borderId="27" xfId="2" applyBorder="1" applyAlignment="1" applyProtection="1">
      <alignment vertical="center"/>
    </xf>
    <xf numFmtId="0" fontId="19" fillId="0" borderId="273" xfId="2" applyFont="1" applyBorder="1" applyAlignment="1" applyProtection="1">
      <alignment horizontal="center" vertical="center"/>
    </xf>
    <xf numFmtId="0" fontId="19" fillId="0" borderId="256" xfId="2" applyFont="1" applyBorder="1" applyAlignment="1" applyProtection="1">
      <alignment horizontal="center" vertical="center"/>
    </xf>
    <xf numFmtId="0" fontId="19" fillId="0" borderId="272" xfId="2" applyFont="1" applyBorder="1" applyAlignment="1" applyProtection="1">
      <alignment horizontal="center" vertical="center"/>
    </xf>
    <xf numFmtId="0" fontId="19" fillId="0" borderId="21" xfId="2" applyFont="1" applyBorder="1" applyAlignment="1" applyProtection="1">
      <alignment horizontal="center" vertical="center"/>
    </xf>
    <xf numFmtId="0" fontId="19" fillId="0" borderId="0" xfId="2" applyFont="1" applyBorder="1" applyAlignment="1" applyProtection="1">
      <alignment horizontal="center" vertical="center"/>
    </xf>
    <xf numFmtId="0" fontId="19" fillId="0" borderId="19" xfId="2" applyFont="1" applyBorder="1" applyAlignment="1" applyProtection="1">
      <alignment horizontal="center" vertical="center"/>
    </xf>
    <xf numFmtId="0" fontId="19" fillId="0" borderId="274" xfId="2" applyFont="1" applyBorder="1" applyAlignment="1" applyProtection="1">
      <alignment horizontal="center" vertical="center"/>
    </xf>
    <xf numFmtId="0" fontId="19" fillId="0" borderId="257" xfId="2" applyFont="1" applyBorder="1" applyAlignment="1" applyProtection="1">
      <alignment horizontal="center" vertical="center"/>
    </xf>
    <xf numFmtId="0" fontId="19" fillId="0" borderId="275" xfId="2" applyFont="1" applyBorder="1" applyAlignment="1" applyProtection="1">
      <alignment horizontal="center" vertical="center"/>
    </xf>
    <xf numFmtId="0" fontId="30" fillId="0" borderId="0" xfId="2" applyFont="1" applyBorder="1" applyAlignment="1" applyProtection="1">
      <alignment horizontal="center" vertical="center" wrapText="1"/>
    </xf>
    <xf numFmtId="0" fontId="10" fillId="0" borderId="0" xfId="2" applyAlignment="1" applyProtection="1">
      <alignment vertical="center"/>
    </xf>
    <xf numFmtId="0" fontId="18" fillId="0" borderId="0" xfId="2" applyFont="1" applyBorder="1" applyAlignment="1" applyProtection="1">
      <alignment horizontal="left" vertical="center"/>
    </xf>
    <xf numFmtId="0" fontId="10" fillId="0" borderId="0" xfId="2" applyFont="1" applyAlignment="1" applyProtection="1">
      <alignment vertical="center"/>
    </xf>
    <xf numFmtId="0" fontId="39" fillId="0" borderId="0" xfId="2" applyFont="1" applyAlignment="1" applyProtection="1">
      <alignment vertical="center"/>
    </xf>
    <xf numFmtId="0" fontId="19" fillId="0" borderId="26" xfId="2" applyFont="1" applyBorder="1" applyAlignment="1" applyProtection="1">
      <alignment horizontal="center" vertical="center"/>
    </xf>
    <xf numFmtId="0" fontId="19" fillId="0" borderId="20" xfId="2" applyFont="1" applyBorder="1" applyAlignment="1" applyProtection="1">
      <alignment horizontal="center" vertical="center"/>
    </xf>
    <xf numFmtId="0" fontId="67" fillId="0" borderId="27" xfId="2" applyFont="1" applyBorder="1" applyAlignment="1" applyProtection="1">
      <alignment horizontal="center" vertical="center" shrinkToFit="1"/>
    </xf>
    <xf numFmtId="0" fontId="67" fillId="0" borderId="26" xfId="2" applyFont="1" applyBorder="1" applyAlignment="1" applyProtection="1">
      <alignment horizontal="center" vertical="center" shrinkToFit="1"/>
    </xf>
    <xf numFmtId="0" fontId="79" fillId="0" borderId="27" xfId="2" applyFont="1" applyBorder="1" applyAlignment="1" applyProtection="1">
      <alignment horizontal="left" vertical="center" shrinkToFit="1"/>
    </xf>
    <xf numFmtId="0" fontId="79" fillId="0" borderId="26" xfId="2" applyFont="1" applyBorder="1" applyAlignment="1" applyProtection="1">
      <alignment horizontal="left" vertical="center" shrinkToFit="1"/>
    </xf>
    <xf numFmtId="0" fontId="79" fillId="0" borderId="20" xfId="2" applyFont="1" applyBorder="1" applyAlignment="1" applyProtection="1">
      <alignment horizontal="left" vertical="center" shrinkToFit="1"/>
    </xf>
    <xf numFmtId="0" fontId="68" fillId="0" borderId="0" xfId="2" applyFont="1" applyBorder="1" applyAlignment="1" applyProtection="1">
      <alignment horizontal="left" vertical="center"/>
    </xf>
    <xf numFmtId="0" fontId="80" fillId="0" borderId="0" xfId="2" applyFont="1" applyAlignment="1" applyProtection="1">
      <alignment vertical="center"/>
    </xf>
    <xf numFmtId="0" fontId="112" fillId="0" borderId="0" xfId="2" applyFont="1" applyAlignment="1" applyProtection="1">
      <alignment vertical="center"/>
    </xf>
    <xf numFmtId="0" fontId="68" fillId="0" borderId="16" xfId="2" applyFont="1" applyBorder="1" applyAlignment="1" applyProtection="1">
      <alignment horizontal="left" vertical="center"/>
    </xf>
    <xf numFmtId="0" fontId="68" fillId="0" borderId="8" xfId="2" applyFont="1" applyBorder="1" applyAlignment="1" applyProtection="1">
      <alignment horizontal="left" vertical="center"/>
    </xf>
    <xf numFmtId="0" fontId="68" fillId="0" borderId="18" xfId="2" applyFont="1" applyBorder="1" applyAlignment="1" applyProtection="1">
      <alignment horizontal="left" vertical="center"/>
    </xf>
    <xf numFmtId="0" fontId="68" fillId="0" borderId="21" xfId="2" applyFont="1" applyBorder="1" applyAlignment="1" applyProtection="1">
      <alignment horizontal="left" vertical="center"/>
    </xf>
    <xf numFmtId="0" fontId="68" fillId="0" borderId="19" xfId="2" applyFont="1" applyBorder="1" applyAlignment="1" applyProtection="1">
      <alignment horizontal="left" vertical="center"/>
    </xf>
    <xf numFmtId="0" fontId="68" fillId="0" borderId="24" xfId="2" applyFont="1" applyBorder="1" applyAlignment="1" applyProtection="1">
      <alignment horizontal="left" vertical="center"/>
    </xf>
    <xf numFmtId="0" fontId="68" fillId="0" borderId="9" xfId="2" applyFont="1" applyBorder="1" applyAlignment="1" applyProtection="1">
      <alignment horizontal="left" vertical="center"/>
    </xf>
    <xf numFmtId="0" fontId="68" fillId="0" borderId="17" xfId="2" applyFont="1" applyBorder="1" applyAlignment="1" applyProtection="1">
      <alignment horizontal="left" vertical="center"/>
    </xf>
    <xf numFmtId="177" fontId="68" fillId="0" borderId="0" xfId="2" applyNumberFormat="1" applyFont="1" applyAlignment="1" applyProtection="1">
      <alignment horizontal="center" vertical="center"/>
    </xf>
    <xf numFmtId="49" fontId="68" fillId="18" borderId="0" xfId="2" applyNumberFormat="1" applyFont="1" applyFill="1" applyAlignment="1" applyProtection="1">
      <alignment horizontal="center" vertical="center"/>
      <protection locked="0"/>
    </xf>
    <xf numFmtId="0" fontId="68" fillId="18" borderId="0" xfId="2" applyNumberFormat="1" applyFont="1" applyFill="1" applyAlignment="1" applyProtection="1">
      <alignment horizontal="center" vertical="center"/>
      <protection locked="0"/>
    </xf>
    <xf numFmtId="49" fontId="71" fillId="0" borderId="256" xfId="2" applyNumberFormat="1" applyFont="1" applyBorder="1" applyAlignment="1" applyProtection="1">
      <alignment horizontal="left" vertical="center" shrinkToFit="1"/>
    </xf>
    <xf numFmtId="0" fontId="71" fillId="0" borderId="256" xfId="2" applyFont="1" applyBorder="1" applyAlignment="1" applyProtection="1">
      <alignment horizontal="left" vertical="center" shrinkToFit="1"/>
    </xf>
    <xf numFmtId="0" fontId="71" fillId="0" borderId="0" xfId="2" applyFont="1" applyBorder="1" applyAlignment="1" applyProtection="1">
      <alignment horizontal="left" vertical="center" shrinkToFit="1"/>
    </xf>
    <xf numFmtId="0" fontId="71" fillId="0" borderId="272" xfId="2" applyFont="1" applyBorder="1" applyAlignment="1" applyProtection="1">
      <alignment horizontal="left" vertical="center" shrinkToFit="1"/>
    </xf>
    <xf numFmtId="0" fontId="71" fillId="0" borderId="19" xfId="2" applyFont="1" applyBorder="1" applyAlignment="1" applyProtection="1">
      <alignment horizontal="left" vertical="center" shrinkToFit="1"/>
    </xf>
    <xf numFmtId="49" fontId="71" fillId="0" borderId="0" xfId="2" applyNumberFormat="1" applyFont="1" applyBorder="1" applyAlignment="1" applyProtection="1">
      <alignment horizontal="center" vertical="center"/>
    </xf>
    <xf numFmtId="0" fontId="71" fillId="0" borderId="0" xfId="2" applyNumberFormat="1" applyFont="1" applyBorder="1" applyAlignment="1" applyProtection="1">
      <alignment horizontal="center" vertical="center"/>
    </xf>
    <xf numFmtId="0" fontId="71" fillId="0" borderId="19" xfId="2" applyNumberFormat="1" applyFont="1" applyBorder="1" applyAlignment="1" applyProtection="1">
      <alignment horizontal="center" vertical="center"/>
    </xf>
    <xf numFmtId="0" fontId="71" fillId="0" borderId="9" xfId="2" applyNumberFormat="1" applyFont="1" applyBorder="1" applyAlignment="1" applyProtection="1">
      <alignment horizontal="center" vertical="center"/>
    </xf>
    <xf numFmtId="0" fontId="71" fillId="0" borderId="17" xfId="2" applyNumberFormat="1" applyFont="1" applyBorder="1" applyAlignment="1" applyProtection="1">
      <alignment horizontal="center" vertical="center"/>
    </xf>
    <xf numFmtId="0" fontId="71" fillId="0" borderId="168" xfId="2" applyNumberFormat="1" applyFont="1" applyBorder="1" applyAlignment="1" applyProtection="1">
      <alignment horizontal="center" vertical="center"/>
    </xf>
    <xf numFmtId="0" fontId="71" fillId="0" borderId="8" xfId="2" applyNumberFormat="1" applyFont="1" applyBorder="1" applyProtection="1">
      <alignment vertical="center"/>
    </xf>
    <xf numFmtId="0" fontId="71" fillId="0" borderId="0" xfId="2" applyNumberFormat="1" applyFont="1" applyBorder="1" applyProtection="1">
      <alignment vertical="center"/>
    </xf>
    <xf numFmtId="0" fontId="112" fillId="0" borderId="8" xfId="2" applyFont="1" applyBorder="1" applyProtection="1">
      <alignment vertical="center"/>
    </xf>
    <xf numFmtId="0" fontId="112" fillId="0" borderId="0" xfId="2" applyFont="1" applyBorder="1" applyProtection="1">
      <alignment vertical="center"/>
    </xf>
    <xf numFmtId="0" fontId="79" fillId="0" borderId="27" xfId="2" applyFont="1" applyBorder="1" applyAlignment="1" applyProtection="1">
      <alignment horizontal="center" vertical="center" shrinkToFit="1"/>
    </xf>
    <xf numFmtId="0" fontId="79" fillId="0" borderId="26" xfId="2" applyFont="1" applyBorder="1" applyAlignment="1" applyProtection="1">
      <alignment horizontal="center" vertical="center" shrinkToFit="1"/>
    </xf>
    <xf numFmtId="0" fontId="79" fillId="0" borderId="20" xfId="2" applyFont="1" applyBorder="1" applyAlignment="1" applyProtection="1">
      <alignment horizontal="center" vertical="center" shrinkToFit="1"/>
    </xf>
    <xf numFmtId="0" fontId="80" fillId="0" borderId="16" xfId="2" applyFont="1" applyBorder="1" applyAlignment="1" applyProtection="1">
      <alignment horizontal="distributed" vertical="center" wrapText="1"/>
    </xf>
    <xf numFmtId="0" fontId="80" fillId="0" borderId="8" xfId="2" applyFont="1" applyBorder="1" applyAlignment="1" applyProtection="1">
      <alignment horizontal="distributed" vertical="center" wrapText="1"/>
    </xf>
    <xf numFmtId="0" fontId="80" fillId="0" borderId="18" xfId="2" applyFont="1" applyBorder="1" applyAlignment="1" applyProtection="1">
      <alignment horizontal="distributed" vertical="center" wrapText="1"/>
    </xf>
    <xf numFmtId="0" fontId="80" fillId="0" borderId="21" xfId="2" applyFont="1" applyBorder="1" applyAlignment="1" applyProtection="1">
      <alignment horizontal="distributed" vertical="center" wrapText="1"/>
    </xf>
    <xf numFmtId="0" fontId="80" fillId="0" borderId="0" xfId="2" applyFont="1" applyBorder="1" applyAlignment="1" applyProtection="1">
      <alignment horizontal="distributed" vertical="center" wrapText="1"/>
    </xf>
    <xf numFmtId="0" fontId="80" fillId="0" borderId="19" xfId="2" applyFont="1" applyBorder="1" applyAlignment="1" applyProtection="1">
      <alignment horizontal="distributed" vertical="center" wrapText="1"/>
    </xf>
    <xf numFmtId="0" fontId="71" fillId="0" borderId="16" xfId="2" applyFont="1" applyBorder="1" applyAlignment="1" applyProtection="1">
      <alignment horizontal="center" vertical="center" shrinkToFit="1"/>
    </xf>
    <xf numFmtId="0" fontId="71" fillId="0" borderId="8" xfId="2" applyFont="1" applyBorder="1" applyAlignment="1" applyProtection="1">
      <alignment horizontal="center" vertical="center" shrinkToFit="1"/>
    </xf>
    <xf numFmtId="0" fontId="71" fillId="0" borderId="18" xfId="2" applyFont="1" applyBorder="1" applyAlignment="1" applyProtection="1">
      <alignment horizontal="center" vertical="center" shrinkToFit="1"/>
    </xf>
    <xf numFmtId="0" fontId="71" fillId="0" borderId="21" xfId="2" applyFont="1" applyBorder="1" applyAlignment="1" applyProtection="1">
      <alignment horizontal="center" vertical="center" shrinkToFit="1"/>
    </xf>
    <xf numFmtId="0" fontId="71" fillId="0" borderId="0" xfId="2" applyFont="1" applyBorder="1" applyAlignment="1" applyProtection="1">
      <alignment horizontal="center" vertical="center" shrinkToFit="1"/>
    </xf>
    <xf numFmtId="0" fontId="71" fillId="0" borderId="19" xfId="2" applyFont="1" applyBorder="1" applyAlignment="1" applyProtection="1">
      <alignment horizontal="center" vertical="center" shrinkToFit="1"/>
    </xf>
    <xf numFmtId="0" fontId="71" fillId="0" borderId="24" xfId="2" applyFont="1" applyBorder="1" applyAlignment="1" applyProtection="1">
      <alignment horizontal="center" vertical="center" shrinkToFit="1"/>
    </xf>
    <xf numFmtId="0" fontId="71" fillId="0" borderId="9" xfId="2" applyFont="1" applyBorder="1" applyAlignment="1" applyProtection="1">
      <alignment horizontal="center" vertical="center" shrinkToFit="1"/>
    </xf>
    <xf numFmtId="0" fontId="71" fillId="0" borderId="17" xfId="2" applyFont="1" applyBorder="1" applyAlignment="1" applyProtection="1">
      <alignment horizontal="center" vertical="center" shrinkToFit="1"/>
    </xf>
    <xf numFmtId="0" fontId="80" fillId="0" borderId="24" xfId="2" applyFont="1" applyBorder="1" applyAlignment="1" applyProtection="1">
      <alignment horizontal="distributed" vertical="center" wrapText="1"/>
    </xf>
    <xf numFmtId="0" fontId="80" fillId="0" borderId="9" xfId="2" applyFont="1" applyBorder="1" applyAlignment="1" applyProtection="1">
      <alignment horizontal="distributed" vertical="center" wrapText="1"/>
    </xf>
    <xf numFmtId="0" fontId="80" fillId="0" borderId="17" xfId="2" applyFont="1" applyBorder="1" applyAlignment="1" applyProtection="1">
      <alignment horizontal="distributed" vertical="center" wrapText="1"/>
    </xf>
    <xf numFmtId="0" fontId="71" fillId="0" borderId="19" xfId="2" applyFont="1" applyBorder="1" applyAlignment="1" applyProtection="1">
      <alignment horizontal="center" vertical="center"/>
    </xf>
    <xf numFmtId="0" fontId="71" fillId="0" borderId="17" xfId="2" applyFont="1" applyBorder="1" applyAlignment="1" applyProtection="1">
      <alignment horizontal="center" vertical="center"/>
    </xf>
    <xf numFmtId="49" fontId="71" fillId="0" borderId="0" xfId="2" applyNumberFormat="1" applyFont="1" applyBorder="1" applyAlignment="1" applyProtection="1">
      <alignment horizontal="center" vertical="center" shrinkToFit="1"/>
    </xf>
    <xf numFmtId="0" fontId="71" fillId="0" borderId="0" xfId="2" applyNumberFormat="1" applyFont="1" applyBorder="1" applyAlignment="1" applyProtection="1">
      <alignment horizontal="center" vertical="center" shrinkToFit="1"/>
    </xf>
    <xf numFmtId="0" fontId="71" fillId="0" borderId="19" xfId="2" applyNumberFormat="1" applyFont="1" applyBorder="1" applyAlignment="1" applyProtection="1">
      <alignment horizontal="center" vertical="center" shrinkToFit="1"/>
    </xf>
    <xf numFmtId="0" fontId="71" fillId="0" borderId="9" xfId="2" applyNumberFormat="1" applyFont="1" applyBorder="1" applyAlignment="1" applyProtection="1">
      <alignment horizontal="center" vertical="center" shrinkToFit="1"/>
    </xf>
    <xf numFmtId="0" fontId="71" fillId="0" borderId="17" xfId="2" applyNumberFormat="1" applyFont="1" applyBorder="1" applyAlignment="1" applyProtection="1">
      <alignment horizontal="center" vertical="center" shrinkToFit="1"/>
    </xf>
    <xf numFmtId="0" fontId="80" fillId="0" borderId="166" xfId="2" applyFont="1" applyBorder="1" applyAlignment="1" applyProtection="1">
      <alignment horizontal="center" vertical="center"/>
    </xf>
    <xf numFmtId="0" fontId="79" fillId="18" borderId="27" xfId="2" applyFont="1" applyFill="1" applyBorder="1" applyAlignment="1" applyProtection="1">
      <alignment horizontal="left" vertical="center" shrinkToFit="1"/>
      <protection locked="0"/>
    </xf>
    <xf numFmtId="0" fontId="79" fillId="18" borderId="26" xfId="2" applyFont="1" applyFill="1" applyBorder="1" applyAlignment="1" applyProtection="1">
      <alignment horizontal="left" vertical="center" shrinkToFit="1"/>
      <protection locked="0"/>
    </xf>
    <xf numFmtId="0" fontId="79" fillId="18" borderId="20" xfId="2" applyFont="1" applyFill="1" applyBorder="1" applyAlignment="1" applyProtection="1">
      <alignment horizontal="left" vertical="center" shrinkToFit="1"/>
      <protection locked="0"/>
    </xf>
    <xf numFmtId="0" fontId="80" fillId="0" borderId="0" xfId="2" applyFont="1" applyBorder="1" applyAlignment="1" applyProtection="1">
      <alignment horizontal="distributed" wrapText="1"/>
    </xf>
    <xf numFmtId="0" fontId="71" fillId="18" borderId="21" xfId="2" applyFont="1" applyFill="1" applyBorder="1" applyAlignment="1" applyProtection="1">
      <alignment horizontal="left" vertical="center" shrinkToFit="1"/>
    </xf>
    <xf numFmtId="0" fontId="71" fillId="18" borderId="0" xfId="2" applyFont="1" applyFill="1" applyBorder="1" applyAlignment="1" applyProtection="1">
      <alignment horizontal="left" vertical="center" shrinkToFit="1"/>
    </xf>
    <xf numFmtId="0" fontId="71" fillId="18" borderId="21" xfId="2" applyFont="1" applyFill="1" applyBorder="1" applyAlignment="1" applyProtection="1">
      <alignment vertical="center" shrinkToFit="1"/>
    </xf>
    <xf numFmtId="0" fontId="71" fillId="18" borderId="0" xfId="2" applyFont="1" applyFill="1" applyBorder="1" applyAlignment="1" applyProtection="1">
      <alignment vertical="center" shrinkToFit="1"/>
    </xf>
    <xf numFmtId="0" fontId="71" fillId="18" borderId="24" xfId="2" applyFont="1" applyFill="1" applyBorder="1" applyAlignment="1" applyProtection="1">
      <alignment vertical="center" shrinkToFit="1"/>
    </xf>
    <xf numFmtId="0" fontId="71" fillId="18" borderId="9" xfId="2" applyFont="1" applyFill="1" applyBorder="1" applyAlignment="1" applyProtection="1">
      <alignment vertical="center" shrinkToFit="1"/>
    </xf>
    <xf numFmtId="49" fontId="105" fillId="18" borderId="8" xfId="2" applyNumberFormat="1" applyFont="1" applyFill="1" applyBorder="1" applyAlignment="1" applyProtection="1">
      <alignment horizontal="center" vertical="center"/>
    </xf>
    <xf numFmtId="0" fontId="105" fillId="18" borderId="8" xfId="2" applyFont="1" applyFill="1" applyBorder="1" applyAlignment="1" applyProtection="1">
      <alignment horizontal="center" vertical="center"/>
    </xf>
    <xf numFmtId="0" fontId="105" fillId="0" borderId="8" xfId="2" applyFont="1" applyBorder="1" applyAlignment="1" applyProtection="1">
      <alignment horizontal="center" vertical="center"/>
    </xf>
    <xf numFmtId="0" fontId="105" fillId="0" borderId="18" xfId="2" applyFont="1" applyBorder="1" applyAlignment="1" applyProtection="1">
      <alignment horizontal="center" vertical="center"/>
    </xf>
    <xf numFmtId="0" fontId="80" fillId="0" borderId="0" xfId="2" applyFont="1" applyBorder="1" applyAlignment="1" applyProtection="1">
      <alignment horizontal="distributed" vertical="top"/>
    </xf>
    <xf numFmtId="0" fontId="80" fillId="0" borderId="9" xfId="2" applyFont="1" applyBorder="1" applyAlignment="1" applyProtection="1">
      <alignment horizontal="distributed" vertical="top"/>
    </xf>
    <xf numFmtId="0" fontId="80" fillId="0" borderId="8" xfId="2" applyFont="1" applyBorder="1" applyAlignment="1" applyProtection="1">
      <alignment horizontal="left" vertical="center"/>
    </xf>
    <xf numFmtId="0" fontId="80" fillId="0" borderId="18" xfId="2" applyFont="1" applyBorder="1" applyAlignment="1" applyProtection="1">
      <alignment horizontal="left" vertical="center"/>
    </xf>
    <xf numFmtId="0" fontId="80" fillId="0" borderId="19" xfId="2" applyFont="1" applyBorder="1" applyAlignment="1" applyProtection="1">
      <alignment horizontal="left" vertical="center"/>
    </xf>
    <xf numFmtId="0" fontId="71" fillId="18" borderId="16" xfId="2" applyFont="1" applyFill="1" applyBorder="1" applyAlignment="1" applyProtection="1">
      <alignment horizontal="center" vertical="center" shrinkToFit="1"/>
      <protection locked="0"/>
    </xf>
    <xf numFmtId="0" fontId="71" fillId="18" borderId="8" xfId="2" applyFont="1" applyFill="1" applyBorder="1" applyAlignment="1" applyProtection="1">
      <alignment horizontal="center" vertical="center" shrinkToFit="1"/>
      <protection locked="0"/>
    </xf>
    <xf numFmtId="0" fontId="71" fillId="18" borderId="18" xfId="2" applyFont="1" applyFill="1" applyBorder="1" applyAlignment="1" applyProtection="1">
      <alignment horizontal="center" vertical="center" shrinkToFit="1"/>
      <protection locked="0"/>
    </xf>
    <xf numFmtId="0" fontId="71" fillId="18" borderId="24" xfId="2" applyFont="1" applyFill="1" applyBorder="1" applyAlignment="1" applyProtection="1">
      <alignment horizontal="center" vertical="center" shrinkToFit="1"/>
      <protection locked="0"/>
    </xf>
    <xf numFmtId="0" fontId="71" fillId="18" borderId="9" xfId="2" applyFont="1" applyFill="1" applyBorder="1" applyAlignment="1" applyProtection="1">
      <alignment horizontal="center" vertical="center" shrinkToFit="1"/>
      <protection locked="0"/>
    </xf>
    <xf numFmtId="0" fontId="71" fillId="18" borderId="17" xfId="2" applyFont="1" applyFill="1" applyBorder="1" applyAlignment="1" applyProtection="1">
      <alignment horizontal="center" vertical="center" shrinkToFit="1"/>
      <protection locked="0"/>
    </xf>
    <xf numFmtId="0" fontId="80" fillId="0" borderId="9" xfId="2" applyFont="1" applyBorder="1" applyAlignment="1" applyProtection="1">
      <alignment horizontal="left" vertical="center"/>
    </xf>
    <xf numFmtId="49" fontId="79" fillId="0" borderId="27" xfId="2" applyNumberFormat="1" applyFont="1" applyBorder="1" applyAlignment="1" applyProtection="1">
      <alignment horizontal="left" vertical="center" shrinkToFit="1"/>
    </xf>
    <xf numFmtId="0" fontId="68" fillId="0" borderId="0" xfId="2" applyFont="1" applyBorder="1" applyAlignment="1" applyProtection="1">
      <alignment horizontal="distributed" vertical="center" wrapText="1"/>
    </xf>
    <xf numFmtId="0" fontId="71" fillId="0" borderId="21" xfId="2" applyFont="1" applyBorder="1" applyAlignment="1" applyProtection="1">
      <alignment horizontal="left" vertical="center" shrinkToFit="1"/>
    </xf>
    <xf numFmtId="0" fontId="71" fillId="0" borderId="24" xfId="2" applyFont="1" applyBorder="1" applyAlignment="1" applyProtection="1">
      <alignment horizontal="left" vertical="center" shrinkToFit="1"/>
    </xf>
    <xf numFmtId="0" fontId="71" fillId="0" borderId="9" xfId="2" applyFont="1" applyBorder="1" applyAlignment="1" applyProtection="1">
      <alignment horizontal="left" vertical="center" shrinkToFit="1"/>
    </xf>
    <xf numFmtId="49" fontId="71" fillId="0" borderId="8" xfId="2" applyNumberFormat="1" applyFont="1" applyBorder="1" applyAlignment="1" applyProtection="1">
      <alignment horizontal="center" vertical="center"/>
    </xf>
    <xf numFmtId="0" fontId="71" fillId="0" borderId="8" xfId="2" applyFont="1" applyBorder="1" applyAlignment="1" applyProtection="1">
      <alignment horizontal="center" vertical="center"/>
    </xf>
    <xf numFmtId="49" fontId="71" fillId="0" borderId="8" xfId="2" applyNumberFormat="1" applyFont="1" applyBorder="1" applyAlignment="1" applyProtection="1">
      <alignment horizontal="left" vertical="center" shrinkToFit="1"/>
    </xf>
    <xf numFmtId="49" fontId="71" fillId="0" borderId="18" xfId="2" applyNumberFormat="1" applyFont="1" applyBorder="1" applyAlignment="1" applyProtection="1">
      <alignment horizontal="left" vertical="center" shrinkToFit="1"/>
    </xf>
    <xf numFmtId="49" fontId="71" fillId="0" borderId="0" xfId="2" applyNumberFormat="1" applyFont="1" applyBorder="1" applyAlignment="1" applyProtection="1">
      <alignment horizontal="left" vertical="center" shrinkToFit="1"/>
    </xf>
    <xf numFmtId="49" fontId="71" fillId="0" borderId="19" xfId="2" applyNumberFormat="1" applyFont="1" applyBorder="1" applyAlignment="1" applyProtection="1">
      <alignment horizontal="left" vertical="center" shrinkToFit="1"/>
    </xf>
    <xf numFmtId="0" fontId="68" fillId="0" borderId="8" xfId="2" applyFont="1" applyBorder="1" applyAlignment="1" applyProtection="1">
      <alignment horizontal="center" vertical="center"/>
    </xf>
    <xf numFmtId="0" fontId="80" fillId="18" borderId="168" xfId="2" applyFont="1" applyFill="1" applyBorder="1" applyAlignment="1" applyProtection="1">
      <alignment horizontal="center" vertical="center"/>
    </xf>
    <xf numFmtId="0" fontId="80" fillId="18" borderId="166" xfId="2" applyFont="1" applyFill="1" applyBorder="1" applyAlignment="1" applyProtection="1">
      <alignment horizontal="center" vertical="center"/>
    </xf>
    <xf numFmtId="0" fontId="80" fillId="18" borderId="24" xfId="2" applyFont="1" applyFill="1" applyBorder="1" applyAlignment="1" applyProtection="1">
      <alignment horizontal="center" vertical="center"/>
    </xf>
    <xf numFmtId="0" fontId="80" fillId="18" borderId="9" xfId="2" applyFont="1" applyFill="1" applyBorder="1" applyAlignment="1" applyProtection="1">
      <alignment horizontal="center" vertical="center"/>
    </xf>
    <xf numFmtId="0" fontId="80" fillId="0" borderId="0" xfId="2" applyFont="1" applyBorder="1" applyAlignment="1" applyProtection="1">
      <alignment vertical="center"/>
    </xf>
    <xf numFmtId="0" fontId="80" fillId="0" borderId="9" xfId="2" applyFont="1" applyBorder="1" applyAlignment="1" applyProtection="1">
      <alignment vertical="center"/>
    </xf>
    <xf numFmtId="0" fontId="77" fillId="0" borderId="9" xfId="2" applyFont="1" applyBorder="1" applyAlignment="1" applyProtection="1">
      <alignment vertical="center"/>
    </xf>
    <xf numFmtId="0" fontId="77" fillId="0" borderId="0" xfId="2" applyFont="1" applyBorder="1" applyAlignment="1" applyProtection="1">
      <alignment horizontal="center" vertical="center"/>
    </xf>
    <xf numFmtId="0" fontId="77" fillId="0" borderId="9" xfId="2" applyFont="1" applyBorder="1" applyAlignment="1" applyProtection="1">
      <alignment horizontal="center" vertical="center"/>
    </xf>
    <xf numFmtId="176" fontId="71" fillId="0" borderId="16" xfId="2" applyNumberFormat="1" applyFont="1" applyBorder="1" applyAlignment="1" applyProtection="1">
      <alignment horizontal="center" vertical="center" shrinkToFit="1"/>
    </xf>
    <xf numFmtId="176" fontId="71" fillId="0" borderId="8" xfId="2" applyNumberFormat="1" applyFont="1" applyBorder="1" applyAlignment="1" applyProtection="1">
      <alignment horizontal="center" vertical="center" shrinkToFit="1"/>
    </xf>
    <xf numFmtId="176" fontId="71" fillId="0" borderId="24" xfId="2" applyNumberFormat="1" applyFont="1" applyBorder="1" applyAlignment="1" applyProtection="1">
      <alignment horizontal="center" vertical="center" shrinkToFit="1"/>
    </xf>
    <xf numFmtId="176" fontId="71" fillId="0" borderId="9" xfId="2" applyNumberFormat="1" applyFont="1" applyBorder="1" applyAlignment="1" applyProtection="1">
      <alignment horizontal="center" vertical="center" shrinkToFit="1"/>
    </xf>
    <xf numFmtId="0" fontId="80" fillId="18" borderId="16" xfId="2" applyFont="1" applyFill="1" applyBorder="1" applyAlignment="1" applyProtection="1">
      <alignment horizontal="center" vertical="center"/>
    </xf>
    <xf numFmtId="0" fontId="80" fillId="3" borderId="168" xfId="2" applyFont="1" applyFill="1" applyBorder="1" applyAlignment="1" applyProtection="1">
      <alignment horizontal="distributed" vertical="center" wrapText="1"/>
    </xf>
    <xf numFmtId="0" fontId="80" fillId="3" borderId="0" xfId="2" applyFont="1" applyFill="1" applyBorder="1" applyAlignment="1" applyProtection="1">
      <alignment horizontal="distributed" vertical="center" wrapText="1"/>
    </xf>
    <xf numFmtId="0" fontId="80" fillId="3" borderId="171" xfId="2" applyFont="1" applyFill="1" applyBorder="1" applyAlignment="1" applyProtection="1">
      <alignment horizontal="distributed" vertical="center" wrapText="1"/>
    </xf>
    <xf numFmtId="0" fontId="66" fillId="3" borderId="0" xfId="2" applyFont="1" applyFill="1" applyBorder="1" applyAlignment="1" applyProtection="1">
      <alignment horizontal="center" vertical="center" wrapText="1" shrinkToFit="1"/>
    </xf>
    <xf numFmtId="0" fontId="110" fillId="0" borderId="168" xfId="2" applyFont="1" applyBorder="1" applyAlignment="1" applyProtection="1">
      <alignment horizontal="center" vertical="center"/>
    </xf>
    <xf numFmtId="0" fontId="110" fillId="0" borderId="0" xfId="2" applyFont="1" applyBorder="1" applyAlignment="1" applyProtection="1">
      <alignment horizontal="center" vertical="center"/>
    </xf>
    <xf numFmtId="0" fontId="66" fillId="3" borderId="167" xfId="2" applyFont="1" applyFill="1" applyBorder="1" applyAlignment="1" applyProtection="1">
      <alignment horizontal="left" vertical="top" wrapText="1" shrinkToFit="1"/>
    </xf>
    <xf numFmtId="0" fontId="66" fillId="3" borderId="168" xfId="2" applyFont="1" applyFill="1" applyBorder="1" applyAlignment="1" applyProtection="1">
      <alignment horizontal="left" vertical="top" wrapText="1" shrinkToFit="1"/>
    </xf>
    <xf numFmtId="0" fontId="66" fillId="3" borderId="169" xfId="2" applyFont="1" applyFill="1" applyBorder="1" applyAlignment="1" applyProtection="1">
      <alignment horizontal="left" vertical="top" wrapText="1" shrinkToFit="1"/>
    </xf>
    <xf numFmtId="0" fontId="66" fillId="0" borderId="166" xfId="2" applyFont="1" applyBorder="1" applyAlignment="1" applyProtection="1">
      <alignment horizontal="left" vertical="center"/>
    </xf>
    <xf numFmtId="0" fontId="66" fillId="0" borderId="0" xfId="2" applyFont="1" applyAlignment="1" applyProtection="1">
      <alignment horizontal="left" vertical="center"/>
    </xf>
    <xf numFmtId="0" fontId="23" fillId="3" borderId="168" xfId="0" applyFont="1" applyFill="1" applyBorder="1" applyAlignment="1">
      <alignment horizontal="distributed" vertical="center" wrapText="1"/>
    </xf>
    <xf numFmtId="0" fontId="23" fillId="3" borderId="0" xfId="0" applyFont="1" applyFill="1" applyBorder="1" applyAlignment="1">
      <alignment horizontal="distributed" vertical="center" wrapText="1"/>
    </xf>
    <xf numFmtId="0" fontId="23" fillId="3" borderId="166" xfId="0" applyFont="1" applyFill="1" applyBorder="1" applyAlignment="1">
      <alignment horizontal="distributed" vertical="center" wrapText="1"/>
    </xf>
    <xf numFmtId="0" fontId="23" fillId="3" borderId="170" xfId="0" applyFont="1" applyFill="1" applyBorder="1" applyAlignment="1">
      <alignment horizontal="distributed" vertical="center" wrapText="1"/>
    </xf>
    <xf numFmtId="0" fontId="71" fillId="0" borderId="187" xfId="2" applyFont="1" applyBorder="1" applyAlignment="1" applyProtection="1">
      <alignment horizontal="center" vertical="center" shrinkToFit="1"/>
    </xf>
    <xf numFmtId="0" fontId="71" fillId="0" borderId="170" xfId="2" applyFont="1" applyBorder="1" applyAlignment="1" applyProtection="1">
      <alignment horizontal="center" vertical="center" shrinkToFit="1"/>
    </xf>
    <xf numFmtId="0" fontId="71" fillId="0" borderId="171" xfId="2" applyFont="1" applyBorder="1" applyAlignment="1" applyProtection="1">
      <alignment horizontal="center" vertical="center" shrinkToFit="1"/>
    </xf>
    <xf numFmtId="0" fontId="71" fillId="0" borderId="171" xfId="2" applyFont="1" applyBorder="1" applyAlignment="1" applyProtection="1">
      <alignment horizontal="center" vertical="center"/>
    </xf>
    <xf numFmtId="0" fontId="19" fillId="0" borderId="52" xfId="2" applyFont="1" applyBorder="1" applyAlignment="1">
      <alignment horizontal="left" vertical="top" wrapText="1"/>
    </xf>
    <xf numFmtId="0" fontId="19" fillId="0" borderId="58" xfId="2" applyFont="1" applyBorder="1" applyAlignment="1">
      <alignment horizontal="left" vertical="top" wrapText="1"/>
    </xf>
    <xf numFmtId="0" fontId="19" fillId="0" borderId="53" xfId="2" applyFont="1" applyBorder="1" applyAlignment="1">
      <alignment horizontal="left" vertical="top" wrapText="1"/>
    </xf>
    <xf numFmtId="0" fontId="45" fillId="0" borderId="0" xfId="2" applyFont="1" applyAlignment="1">
      <alignment horizontal="center" vertical="center"/>
    </xf>
    <xf numFmtId="0" fontId="19" fillId="0" borderId="0" xfId="2" applyFont="1" applyAlignment="1">
      <alignment horizontal="left" vertical="center" wrapText="1"/>
    </xf>
    <xf numFmtId="0" fontId="19" fillId="0" borderId="42" xfId="2" applyFont="1" applyBorder="1" applyAlignment="1">
      <alignment horizontal="left" vertical="top" wrapText="1"/>
    </xf>
    <xf numFmtId="0" fontId="19" fillId="0" borderId="52" xfId="2" applyFont="1" applyBorder="1" applyAlignment="1">
      <alignment horizontal="left" vertical="top"/>
    </xf>
    <xf numFmtId="0" fontId="19" fillId="0" borderId="53" xfId="2" applyFont="1" applyBorder="1" applyAlignment="1">
      <alignment horizontal="left" vertical="top"/>
    </xf>
    <xf numFmtId="0" fontId="19" fillId="0" borderId="58" xfId="2" applyFont="1" applyBorder="1" applyAlignment="1">
      <alignment horizontal="left" vertical="top"/>
    </xf>
    <xf numFmtId="0" fontId="19" fillId="0" borderId="28" xfId="2" applyFont="1" applyBorder="1" applyAlignment="1">
      <alignment horizontal="left" vertical="top" wrapText="1"/>
    </xf>
    <xf numFmtId="0" fontId="19" fillId="0" borderId="25" xfId="2" applyFont="1" applyBorder="1" applyAlignment="1">
      <alignment horizontal="left" vertical="top" wrapText="1"/>
    </xf>
    <xf numFmtId="0" fontId="19" fillId="0" borderId="48" xfId="2" applyFont="1" applyBorder="1" applyAlignment="1">
      <alignment horizontal="left" vertical="top" wrapText="1"/>
    </xf>
    <xf numFmtId="0" fontId="19" fillId="0" borderId="22" xfId="2" applyFont="1" applyBorder="1" applyAlignment="1">
      <alignment horizontal="left" vertical="top" wrapText="1"/>
    </xf>
    <xf numFmtId="0" fontId="19" fillId="0" borderId="49" xfId="2" applyFont="1" applyBorder="1" applyAlignment="1">
      <alignment horizontal="left" vertical="top" wrapText="1"/>
    </xf>
    <xf numFmtId="0" fontId="19" fillId="0" borderId="0" xfId="2" applyFont="1" applyBorder="1" applyAlignment="1">
      <alignment horizontal="left" vertical="top" wrapText="1"/>
    </xf>
    <xf numFmtId="0" fontId="19" fillId="0" borderId="23" xfId="2" applyFont="1" applyBorder="1" applyAlignment="1">
      <alignment horizontal="left" vertical="top" wrapText="1"/>
    </xf>
    <xf numFmtId="0" fontId="19" fillId="0" borderId="50" xfId="2" applyFont="1" applyBorder="1" applyAlignment="1">
      <alignment horizontal="left" vertical="top" wrapText="1"/>
    </xf>
    <xf numFmtId="0" fontId="19" fillId="0" borderId="52" xfId="2" applyFont="1" applyBorder="1" applyAlignment="1">
      <alignment horizontal="left" vertical="center"/>
    </xf>
    <xf numFmtId="0" fontId="19" fillId="0" borderId="53" xfId="2" applyFont="1" applyBorder="1" applyAlignment="1">
      <alignment horizontal="left" vertical="center"/>
    </xf>
    <xf numFmtId="0" fontId="72" fillId="0" borderId="0" xfId="0" applyFont="1" applyAlignment="1">
      <alignment horizontal="center" vertical="center" wrapText="1" shrinkToFit="1"/>
    </xf>
    <xf numFmtId="0" fontId="72" fillId="0" borderId="0" xfId="0" applyFont="1" applyAlignment="1">
      <alignment horizontal="center" vertical="center" shrinkToFit="1"/>
    </xf>
    <xf numFmtId="0" fontId="68" fillId="0" borderId="0" xfId="0" applyFont="1" applyAlignment="1" applyProtection="1">
      <alignment horizontal="left" vertical="center" shrinkToFit="1"/>
    </xf>
    <xf numFmtId="0" fontId="68" fillId="0" borderId="0" xfId="0" applyFont="1" applyBorder="1" applyAlignment="1" applyProtection="1">
      <alignment horizontal="left" vertical="center" shrinkToFit="1"/>
    </xf>
    <xf numFmtId="0" fontId="0" fillId="0" borderId="0" xfId="0" applyAlignment="1" applyProtection="1">
      <alignment vertical="center" shrinkToFit="1"/>
    </xf>
    <xf numFmtId="0" fontId="68" fillId="0" borderId="0" xfId="0" applyFont="1" applyAlignment="1" applyProtection="1">
      <alignment horizontal="center" vertical="center" shrinkToFit="1"/>
    </xf>
    <xf numFmtId="0" fontId="113" fillId="0" borderId="0" xfId="0" applyFont="1" applyAlignment="1" applyProtection="1">
      <alignment horizontal="center" vertical="center" shrinkToFit="1"/>
    </xf>
    <xf numFmtId="0" fontId="115" fillId="0" borderId="0" xfId="0" applyFont="1" applyAlignment="1" applyProtection="1">
      <alignment horizontal="center" vertical="center" shrinkToFit="1"/>
    </xf>
    <xf numFmtId="0" fontId="0" fillId="0" borderId="0" xfId="0" applyFont="1" applyAlignment="1" applyProtection="1">
      <alignment horizontal="center" vertical="center" shrinkToFit="1"/>
    </xf>
    <xf numFmtId="177" fontId="68" fillId="0" borderId="85" xfId="0" applyNumberFormat="1" applyFont="1" applyBorder="1" applyAlignment="1" applyProtection="1">
      <alignment horizontal="center" vertical="center" shrinkToFit="1"/>
    </xf>
    <xf numFmtId="177" fontId="68" fillId="0" borderId="87" xfId="0" applyNumberFormat="1" applyFont="1" applyBorder="1" applyAlignment="1" applyProtection="1">
      <alignment horizontal="center" vertical="center" shrinkToFit="1"/>
    </xf>
    <xf numFmtId="177" fontId="68" fillId="0" borderId="42" xfId="0" applyNumberFormat="1" applyFont="1" applyBorder="1" applyAlignment="1" applyProtection="1">
      <alignment horizontal="center" vertical="center" shrinkToFit="1"/>
    </xf>
    <xf numFmtId="177" fontId="68" fillId="0" borderId="88" xfId="0" applyNumberFormat="1" applyFont="1" applyBorder="1" applyAlignment="1" applyProtection="1">
      <alignment horizontal="center" vertical="center" shrinkToFit="1"/>
    </xf>
    <xf numFmtId="49" fontId="68" fillId="18" borderId="85" xfId="0" applyNumberFormat="1" applyFont="1" applyFill="1" applyBorder="1" applyAlignment="1" applyProtection="1">
      <alignment horizontal="center" vertical="center" shrinkToFit="1"/>
    </xf>
    <xf numFmtId="0" fontId="68" fillId="18" borderId="85" xfId="0" applyNumberFormat="1" applyFont="1" applyFill="1" applyBorder="1" applyAlignment="1" applyProtection="1">
      <alignment horizontal="center" vertical="center" shrinkToFit="1"/>
    </xf>
    <xf numFmtId="0" fontId="68" fillId="18" borderId="42" xfId="0" applyNumberFormat="1" applyFont="1" applyFill="1" applyBorder="1" applyAlignment="1" applyProtection="1">
      <alignment horizontal="center" vertical="center" shrinkToFit="1"/>
    </xf>
    <xf numFmtId="0" fontId="0" fillId="0" borderId="82" xfId="0" applyFont="1" applyBorder="1" applyAlignment="1" applyProtection="1">
      <alignment horizontal="center" vertical="center" shrinkToFit="1"/>
    </xf>
    <xf numFmtId="0" fontId="0" fillId="0" borderId="15" xfId="0" applyFont="1" applyBorder="1" applyAlignment="1" applyProtection="1">
      <alignment horizontal="center" vertical="center" shrinkToFit="1"/>
    </xf>
    <xf numFmtId="0" fontId="0" fillId="0" borderId="97" xfId="0" applyFont="1" applyBorder="1" applyAlignment="1" applyProtection="1">
      <alignment horizontal="center" vertical="center" shrinkToFit="1"/>
    </xf>
    <xf numFmtId="0" fontId="68" fillId="0" borderId="98" xfId="0" applyFont="1" applyBorder="1" applyAlignment="1" applyProtection="1">
      <alignment horizontal="center" vertical="center" shrinkToFit="1"/>
    </xf>
    <xf numFmtId="0" fontId="68" fillId="0" borderId="85" xfId="0" applyFont="1" applyBorder="1" applyAlignment="1" applyProtection="1">
      <alignment horizontal="center" vertical="center" shrinkToFit="1"/>
    </xf>
    <xf numFmtId="0" fontId="68" fillId="0" borderId="100" xfId="0" applyFont="1" applyBorder="1" applyAlignment="1" applyProtection="1">
      <alignment horizontal="center" vertical="center" shrinkToFit="1"/>
    </xf>
    <xf numFmtId="0" fontId="68" fillId="0" borderId="42" xfId="0" applyFont="1" applyBorder="1" applyAlignment="1" applyProtection="1">
      <alignment horizontal="center" vertical="center" shrinkToFit="1"/>
    </xf>
    <xf numFmtId="0" fontId="68" fillId="0" borderId="111" xfId="0" applyFont="1" applyBorder="1" applyAlignment="1" applyProtection="1">
      <alignment horizontal="center" vertical="center" shrinkToFit="1"/>
    </xf>
    <xf numFmtId="0" fontId="68" fillId="0" borderId="25" xfId="0" applyFont="1" applyBorder="1" applyAlignment="1" applyProtection="1">
      <alignment horizontal="center" vertical="center" shrinkToFit="1"/>
    </xf>
    <xf numFmtId="0" fontId="0" fillId="0" borderId="25" xfId="0" applyFont="1" applyBorder="1" applyAlignment="1" applyProtection="1">
      <alignment horizontal="center" vertical="center" shrinkToFit="1"/>
    </xf>
    <xf numFmtId="0" fontId="0" fillId="0" borderId="48" xfId="0" applyFont="1" applyBorder="1" applyAlignment="1" applyProtection="1">
      <alignment horizontal="center" vertical="center" shrinkToFit="1"/>
    </xf>
    <xf numFmtId="0" fontId="68" fillId="0" borderId="102" xfId="0" applyFont="1" applyBorder="1" applyAlignment="1" applyProtection="1">
      <alignment horizontal="center" vertical="center" shrinkToFit="1"/>
    </xf>
    <xf numFmtId="0" fontId="68" fillId="0" borderId="0" xfId="0" applyFont="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0" fillId="0" borderId="49" xfId="0" applyFont="1" applyBorder="1" applyAlignment="1" applyProtection="1">
      <alignment horizontal="center" vertical="center" shrinkToFit="1"/>
    </xf>
    <xf numFmtId="0" fontId="0" fillId="0" borderId="42" xfId="0" applyFont="1" applyBorder="1" applyAlignment="1" applyProtection="1">
      <alignment horizontal="center" vertical="center" shrinkToFit="1"/>
    </xf>
    <xf numFmtId="0" fontId="0" fillId="0" borderId="50" xfId="0" applyFont="1" applyBorder="1" applyAlignment="1" applyProtection="1">
      <alignment horizontal="center" vertical="center" shrinkToFit="1"/>
    </xf>
    <xf numFmtId="49" fontId="71" fillId="18" borderId="25" xfId="0" applyNumberFormat="1" applyFont="1" applyFill="1" applyBorder="1" applyAlignment="1" applyProtection="1">
      <alignment vertical="center" shrinkToFit="1"/>
    </xf>
    <xf numFmtId="0" fontId="71" fillId="18" borderId="25" xfId="0" applyFont="1" applyFill="1" applyBorder="1" applyAlignment="1" applyProtection="1">
      <alignment vertical="center" shrinkToFit="1"/>
    </xf>
    <xf numFmtId="0" fontId="71" fillId="18" borderId="117" xfId="0" applyFont="1" applyFill="1" applyBorder="1" applyAlignment="1" applyProtection="1">
      <alignment vertical="center" shrinkToFit="1"/>
    </xf>
    <xf numFmtId="0" fontId="71" fillId="18" borderId="0" xfId="0" applyFont="1" applyFill="1" applyBorder="1" applyAlignment="1" applyProtection="1">
      <alignment vertical="center" shrinkToFit="1"/>
    </xf>
    <xf numFmtId="0" fontId="71" fillId="18" borderId="82" xfId="0" applyFont="1" applyFill="1" applyBorder="1" applyAlignment="1" applyProtection="1">
      <alignment vertical="center" shrinkToFit="1"/>
    </xf>
    <xf numFmtId="0" fontId="71" fillId="18" borderId="42" xfId="0" applyFont="1" applyFill="1" applyBorder="1" applyAlignment="1" applyProtection="1">
      <alignment vertical="center" shrinkToFit="1"/>
    </xf>
    <xf numFmtId="0" fontId="71" fillId="18" borderId="88" xfId="0" applyFont="1" applyFill="1" applyBorder="1" applyAlignment="1" applyProtection="1">
      <alignment vertical="center" shrinkToFit="1"/>
    </xf>
    <xf numFmtId="0" fontId="68" fillId="0" borderId="111" xfId="0" applyFont="1" applyBorder="1" applyAlignment="1" applyProtection="1">
      <alignment horizontal="center" vertical="center" wrapText="1" shrinkToFit="1"/>
    </xf>
    <xf numFmtId="0" fontId="71" fillId="6" borderId="25" xfId="0" applyFont="1" applyFill="1" applyBorder="1" applyAlignment="1" applyProtection="1">
      <alignment vertical="center" shrinkToFit="1"/>
      <protection locked="0"/>
    </xf>
    <xf numFmtId="0" fontId="71" fillId="6" borderId="117" xfId="0" applyFont="1" applyFill="1" applyBorder="1" applyAlignment="1" applyProtection="1">
      <alignment vertical="center" shrinkToFit="1"/>
      <protection locked="0"/>
    </xf>
    <xf numFmtId="0" fontId="71" fillId="6" borderId="0" xfId="0" applyFont="1" applyFill="1" applyBorder="1" applyAlignment="1" applyProtection="1">
      <alignment vertical="center" shrinkToFit="1"/>
      <protection locked="0"/>
    </xf>
    <xf numFmtId="0" fontId="71" fillId="6" borderId="82" xfId="0" applyFont="1" applyFill="1" applyBorder="1" applyAlignment="1" applyProtection="1">
      <alignment vertical="center" shrinkToFit="1"/>
      <protection locked="0"/>
    </xf>
    <xf numFmtId="0" fontId="71" fillId="6" borderId="42" xfId="0" applyFont="1" applyFill="1" applyBorder="1" applyAlignment="1" applyProtection="1">
      <alignment vertical="center" shrinkToFit="1"/>
      <protection locked="0"/>
    </xf>
    <xf numFmtId="0" fontId="71" fillId="6" borderId="88" xfId="0" applyFont="1" applyFill="1" applyBorder="1" applyAlignment="1" applyProtection="1">
      <alignment vertical="center" shrinkToFit="1"/>
      <protection locked="0"/>
    </xf>
    <xf numFmtId="0" fontId="0" fillId="0" borderId="122" xfId="0" applyFont="1" applyBorder="1" applyAlignment="1" applyProtection="1">
      <alignment horizontal="center" vertical="center" shrinkToFit="1"/>
    </xf>
    <xf numFmtId="0" fontId="0" fillId="0" borderId="102" xfId="0" applyFont="1" applyBorder="1" applyAlignment="1" applyProtection="1">
      <alignment horizontal="center" vertical="center" shrinkToFit="1"/>
    </xf>
    <xf numFmtId="0" fontId="0" fillId="0" borderId="89" xfId="0" applyFont="1" applyBorder="1" applyAlignment="1" applyProtection="1">
      <alignment horizontal="center" vertical="center" shrinkToFit="1"/>
    </xf>
    <xf numFmtId="0" fontId="0" fillId="0" borderId="100" xfId="0" applyFont="1" applyBorder="1" applyAlignment="1" applyProtection="1">
      <alignment horizontal="center" vertical="center" shrinkToFit="1"/>
    </xf>
    <xf numFmtId="0" fontId="0" fillId="0" borderId="101" xfId="0" applyFont="1" applyBorder="1" applyAlignment="1" applyProtection="1">
      <alignment horizontal="center" vertical="center" shrinkToFit="1"/>
    </xf>
    <xf numFmtId="0" fontId="67" fillId="0" borderId="116" xfId="0" applyFont="1" applyBorder="1" applyAlignment="1" applyProtection="1">
      <alignment horizontal="center" vertical="center" shrinkToFit="1"/>
    </xf>
    <xf numFmtId="0" fontId="114" fillId="0" borderId="25" xfId="0" applyFont="1" applyBorder="1" applyAlignment="1" applyProtection="1">
      <alignment horizontal="center" vertical="center" shrinkToFit="1"/>
    </xf>
    <xf numFmtId="0" fontId="114" fillId="0" borderId="48" xfId="0" applyFont="1" applyBorder="1" applyAlignment="1" applyProtection="1">
      <alignment horizontal="center" vertical="center" shrinkToFit="1"/>
    </xf>
    <xf numFmtId="0" fontId="0" fillId="0" borderId="94" xfId="0" applyFont="1" applyBorder="1" applyAlignment="1" applyProtection="1">
      <alignment horizontal="center" vertical="center" shrinkToFit="1"/>
    </xf>
    <xf numFmtId="0" fontId="0" fillId="0" borderId="81" xfId="0" applyFont="1" applyBorder="1" applyAlignment="1" applyProtection="1">
      <alignment horizontal="center" vertical="center" shrinkToFit="1"/>
    </xf>
    <xf numFmtId="0" fontId="0" fillId="0" borderId="119" xfId="0" applyFont="1" applyBorder="1" applyAlignment="1" applyProtection="1">
      <alignment horizontal="center" vertical="center" shrinkToFit="1"/>
    </xf>
    <xf numFmtId="0" fontId="71" fillId="18" borderId="28" xfId="0" applyFont="1" applyFill="1" applyBorder="1" applyAlignment="1" applyProtection="1">
      <alignment horizontal="center" vertical="center" shrinkToFit="1"/>
    </xf>
    <xf numFmtId="0" fontId="71" fillId="18" borderId="122" xfId="0" applyFont="1" applyFill="1" applyBorder="1" applyAlignment="1" applyProtection="1">
      <alignment horizontal="center" vertical="center" shrinkToFit="1"/>
    </xf>
    <xf numFmtId="0" fontId="68" fillId="0" borderId="116" xfId="0" applyFont="1" applyBorder="1" applyAlignment="1" applyProtection="1">
      <alignment horizontal="center" vertical="center" textRotation="255" shrinkToFit="1"/>
    </xf>
    <xf numFmtId="0" fontId="0" fillId="0" borderId="122" xfId="0" applyFont="1" applyBorder="1" applyAlignment="1" applyProtection="1">
      <alignment vertical="center" textRotation="255" shrinkToFit="1"/>
    </xf>
    <xf numFmtId="0" fontId="0" fillId="0" borderId="93" xfId="0" applyFont="1" applyBorder="1" applyAlignment="1" applyProtection="1">
      <alignment vertical="center" textRotation="255" shrinkToFit="1"/>
    </xf>
    <xf numFmtId="0" fontId="0" fillId="0" borderId="89" xfId="0" applyFont="1" applyBorder="1" applyAlignment="1" applyProtection="1">
      <alignment vertical="center" textRotation="255" shrinkToFit="1"/>
    </xf>
    <xf numFmtId="0" fontId="0" fillId="0" borderId="94" xfId="0" applyFont="1" applyBorder="1" applyAlignment="1" applyProtection="1">
      <alignment vertical="center" textRotation="255" shrinkToFit="1"/>
    </xf>
    <xf numFmtId="0" fontId="0" fillId="0" borderId="90" xfId="0" applyFont="1" applyBorder="1" applyAlignment="1" applyProtection="1">
      <alignment vertical="center" textRotation="255" shrinkToFit="1"/>
    </xf>
    <xf numFmtId="0" fontId="68" fillId="0" borderId="85" xfId="0" applyFont="1" applyBorder="1" applyAlignment="1" applyProtection="1">
      <alignment vertical="center" shrinkToFit="1"/>
    </xf>
    <xf numFmtId="0" fontId="68" fillId="0" borderId="0" xfId="0" applyFont="1" applyBorder="1" applyAlignment="1" applyProtection="1">
      <alignment vertical="center" shrinkToFit="1"/>
    </xf>
    <xf numFmtId="0" fontId="68" fillId="0" borderId="82" xfId="0" applyFont="1" applyBorder="1" applyAlignment="1" applyProtection="1">
      <alignment horizontal="center" vertical="center" shrinkToFit="1"/>
    </xf>
    <xf numFmtId="0" fontId="0" fillId="0" borderId="85" xfId="0" applyFont="1" applyBorder="1" applyAlignment="1" applyProtection="1">
      <alignment horizontal="center" vertical="center" shrinkToFit="1"/>
    </xf>
    <xf numFmtId="0" fontId="0" fillId="0" borderId="164" xfId="0" applyFont="1" applyBorder="1" applyAlignment="1" applyProtection="1">
      <alignment horizontal="center" vertical="center" shrinkToFit="1"/>
    </xf>
    <xf numFmtId="0" fontId="68" fillId="0" borderId="92" xfId="0" applyFont="1" applyBorder="1" applyAlignment="1" applyProtection="1">
      <alignment horizontal="center" vertical="center" shrinkToFit="1"/>
    </xf>
    <xf numFmtId="0" fontId="0" fillId="0" borderId="2" xfId="0" applyFont="1" applyBorder="1" applyAlignment="1" applyProtection="1">
      <alignment horizontal="center" vertical="center" shrinkToFit="1"/>
    </xf>
    <xf numFmtId="0" fontId="0" fillId="0" borderId="118" xfId="0" applyFont="1" applyBorder="1" applyAlignment="1" applyProtection="1">
      <alignment horizontal="center" vertical="center" shrinkToFit="1"/>
    </xf>
    <xf numFmtId="0" fontId="0" fillId="0" borderId="93" xfId="0" applyFont="1" applyBorder="1" applyAlignment="1" applyProtection="1">
      <alignment horizontal="center" vertical="center" shrinkToFit="1"/>
    </xf>
    <xf numFmtId="0" fontId="66" fillId="0" borderId="110" xfId="0" applyFont="1" applyBorder="1" applyAlignment="1" applyProtection="1">
      <alignment horizontal="center" vertical="center" shrinkToFit="1"/>
    </xf>
    <xf numFmtId="0" fontId="68" fillId="0" borderId="2" xfId="0" applyFont="1" applyBorder="1" applyAlignment="1" applyProtection="1">
      <alignment horizontal="center" vertical="center" shrinkToFit="1"/>
    </xf>
    <xf numFmtId="0" fontId="68" fillId="0" borderId="7" xfId="0" applyFont="1" applyBorder="1" applyAlignment="1" applyProtection="1">
      <alignment horizontal="center" vertical="center" shrinkToFit="1"/>
    </xf>
    <xf numFmtId="0" fontId="71" fillId="18" borderId="116" xfId="0" applyFont="1" applyFill="1" applyBorder="1" applyAlignment="1" applyProtection="1">
      <alignment horizontal="center" vertical="center"/>
      <protection locked="0"/>
    </xf>
    <xf numFmtId="0" fontId="71" fillId="18" borderId="117" xfId="0" applyFont="1" applyFill="1" applyBorder="1" applyAlignment="1" applyProtection="1">
      <alignment horizontal="center" vertical="center"/>
      <protection locked="0"/>
    </xf>
    <xf numFmtId="0" fontId="71" fillId="18" borderId="93" xfId="0" applyFont="1" applyFill="1" applyBorder="1" applyAlignment="1" applyProtection="1">
      <alignment horizontal="center" vertical="center"/>
      <protection locked="0"/>
    </xf>
    <xf numFmtId="0" fontId="71" fillId="18" borderId="82" xfId="0" applyFont="1" applyFill="1" applyBorder="1" applyAlignment="1" applyProtection="1">
      <alignment horizontal="center" vertical="center"/>
      <protection locked="0"/>
    </xf>
    <xf numFmtId="0" fontId="71" fillId="18" borderId="94" xfId="0" applyFont="1" applyFill="1" applyBorder="1" applyAlignment="1" applyProtection="1">
      <alignment horizontal="center" vertical="center"/>
      <protection locked="0"/>
    </xf>
    <xf numFmtId="0" fontId="71" fillId="18" borderId="83" xfId="0" applyFont="1" applyFill="1" applyBorder="1" applyAlignment="1" applyProtection="1">
      <alignment horizontal="center" vertical="center"/>
      <protection locked="0"/>
    </xf>
    <xf numFmtId="49" fontId="71" fillId="18" borderId="110" xfId="0" applyNumberFormat="1" applyFont="1" applyFill="1" applyBorder="1" applyAlignment="1" applyProtection="1">
      <alignment horizontal="center" vertical="center" shrinkToFit="1"/>
    </xf>
    <xf numFmtId="0" fontId="71" fillId="18" borderId="91" xfId="0" applyFont="1" applyFill="1" applyBorder="1" applyAlignment="1" applyProtection="1">
      <alignment horizontal="center" vertical="center" shrinkToFit="1"/>
    </xf>
    <xf numFmtId="0" fontId="68" fillId="0" borderId="91" xfId="0" applyFont="1" applyBorder="1" applyAlignment="1" applyProtection="1">
      <alignment horizontal="center" vertical="center" shrinkToFit="1"/>
    </xf>
    <xf numFmtId="0" fontId="68" fillId="0" borderId="94" xfId="0" applyFont="1" applyBorder="1" applyAlignment="1" applyProtection="1">
      <alignment horizontal="center" vertical="center" shrinkToFit="1"/>
    </xf>
    <xf numFmtId="0" fontId="68" fillId="0" borderId="81" xfId="0" applyFont="1" applyBorder="1" applyAlignment="1" applyProtection="1">
      <alignment horizontal="center" vertical="center" shrinkToFit="1"/>
    </xf>
    <xf numFmtId="0" fontId="68" fillId="0" borderId="90" xfId="0" applyFont="1" applyBorder="1" applyAlignment="1" applyProtection="1">
      <alignment horizontal="center" vertical="center" shrinkToFit="1"/>
    </xf>
    <xf numFmtId="49" fontId="71" fillId="18" borderId="92" xfId="0" applyNumberFormat="1" applyFont="1" applyFill="1" applyBorder="1" applyAlignment="1" applyProtection="1">
      <alignment horizontal="center" vertical="center" shrinkToFit="1"/>
    </xf>
    <xf numFmtId="0" fontId="68" fillId="0" borderId="116" xfId="0" applyFont="1" applyBorder="1" applyAlignment="1" applyProtection="1">
      <alignment horizontal="center" vertical="center" textRotation="255"/>
    </xf>
    <xf numFmtId="0" fontId="0" fillId="0" borderId="122" xfId="0" applyFont="1" applyBorder="1" applyAlignment="1" applyProtection="1">
      <alignment horizontal="center" vertical="center" textRotation="255"/>
    </xf>
    <xf numFmtId="0" fontId="0" fillId="0" borderId="93" xfId="0" applyFont="1" applyBorder="1" applyAlignment="1" applyProtection="1">
      <alignment horizontal="center" vertical="center" textRotation="255"/>
    </xf>
    <xf numFmtId="0" fontId="0" fillId="0" borderId="89" xfId="0" applyFont="1" applyBorder="1" applyAlignment="1" applyProtection="1">
      <alignment horizontal="center" vertical="center" textRotation="255"/>
    </xf>
    <xf numFmtId="0" fontId="0" fillId="0" borderId="94" xfId="0" applyFont="1" applyBorder="1" applyAlignment="1" applyProtection="1">
      <alignment horizontal="center" vertical="center" textRotation="255"/>
    </xf>
    <xf numFmtId="0" fontId="0" fillId="0" borderId="90" xfId="0" applyFont="1" applyBorder="1" applyAlignment="1" applyProtection="1">
      <alignment horizontal="center" vertical="center" textRotation="255"/>
    </xf>
    <xf numFmtId="0" fontId="71" fillId="18" borderId="54" xfId="0" applyNumberFormat="1" applyFont="1" applyFill="1" applyBorder="1" applyAlignment="1" applyProtection="1">
      <alignment horizontal="center" vertical="center" shrinkToFit="1"/>
    </xf>
    <xf numFmtId="0" fontId="71" fillId="18" borderId="99" xfId="0" applyNumberFormat="1" applyFont="1" applyFill="1" applyBorder="1" applyAlignment="1" applyProtection="1">
      <alignment horizontal="center" vertical="center" shrinkToFit="1"/>
    </xf>
    <xf numFmtId="0" fontId="71" fillId="18" borderId="227" xfId="0" applyNumberFormat="1" applyFont="1" applyFill="1" applyBorder="1" applyAlignment="1" applyProtection="1">
      <alignment horizontal="center" vertical="center" shrinkToFit="1"/>
    </xf>
    <xf numFmtId="0" fontId="71" fillId="18" borderId="89" xfId="0" applyNumberFormat="1" applyFont="1" applyFill="1" applyBorder="1" applyAlignment="1" applyProtection="1">
      <alignment horizontal="center" vertical="center" shrinkToFit="1"/>
    </xf>
    <xf numFmtId="0" fontId="71" fillId="18" borderId="221" xfId="0" applyNumberFormat="1" applyFont="1" applyFill="1" applyBorder="1" applyAlignment="1" applyProtection="1">
      <alignment horizontal="center" vertical="center" shrinkToFit="1"/>
    </xf>
    <xf numFmtId="0" fontId="71" fillId="18" borderId="222" xfId="0" applyNumberFormat="1" applyFont="1" applyFill="1" applyBorder="1" applyAlignment="1" applyProtection="1">
      <alignment horizontal="center" vertical="center" shrinkToFit="1"/>
    </xf>
    <xf numFmtId="0" fontId="71" fillId="18" borderId="246" xfId="0" applyNumberFormat="1" applyFont="1" applyFill="1" applyBorder="1" applyAlignment="1" applyProtection="1">
      <alignment horizontal="center" vertical="center" shrinkToFit="1"/>
    </xf>
    <xf numFmtId="0" fontId="68" fillId="0" borderId="88" xfId="0" applyFont="1" applyBorder="1" applyAlignment="1" applyProtection="1">
      <alignment horizontal="center" vertical="center" shrinkToFit="1"/>
    </xf>
    <xf numFmtId="0" fontId="0" fillId="0" borderId="91" xfId="0" applyFont="1" applyBorder="1" applyAlignment="1" applyProtection="1">
      <alignment horizontal="center" vertical="center" shrinkToFit="1"/>
    </xf>
    <xf numFmtId="0" fontId="68" fillId="0" borderId="86" xfId="0" applyFont="1" applyBorder="1" applyAlignment="1" applyProtection="1">
      <alignment horizontal="center" vertical="center" shrinkToFit="1"/>
    </xf>
    <xf numFmtId="0" fontId="68" fillId="0" borderId="101" xfId="0" applyFont="1" applyBorder="1" applyAlignment="1" applyProtection="1">
      <alignment horizontal="center" vertical="center" shrinkToFit="1"/>
    </xf>
    <xf numFmtId="0" fontId="71" fillId="18" borderId="92" xfId="0" applyNumberFormat="1" applyFont="1" applyFill="1" applyBorder="1" applyAlignment="1" applyProtection="1">
      <alignment horizontal="center" vertical="center" shrinkToFit="1"/>
    </xf>
    <xf numFmtId="0" fontId="71" fillId="18" borderId="86" xfId="0" applyNumberFormat="1" applyFont="1" applyFill="1" applyBorder="1" applyAlignment="1" applyProtection="1">
      <alignment horizontal="center" vertical="center" shrinkToFit="1"/>
    </xf>
    <xf numFmtId="0" fontId="68" fillId="0" borderId="118" xfId="0" applyFont="1" applyBorder="1" applyAlignment="1" applyProtection="1">
      <alignment horizontal="center" vertical="center" shrinkToFit="1"/>
    </xf>
    <xf numFmtId="0" fontId="68" fillId="0" borderId="50" xfId="0" applyFont="1" applyBorder="1" applyAlignment="1" applyProtection="1">
      <alignment horizontal="center" vertical="center" shrinkToFit="1"/>
    </xf>
    <xf numFmtId="0" fontId="68" fillId="0" borderId="110" xfId="0" applyFont="1" applyBorder="1" applyAlignment="1" applyProtection="1">
      <alignment vertical="center" shrinkToFit="1"/>
    </xf>
    <xf numFmtId="0" fontId="0" fillId="0" borderId="23" xfId="0" applyFont="1" applyBorder="1" applyAlignment="1" applyProtection="1">
      <alignment vertical="center" shrinkToFit="1"/>
    </xf>
    <xf numFmtId="0" fontId="68" fillId="0" borderId="2" xfId="0" applyFont="1" applyBorder="1" applyAlignment="1" applyProtection="1">
      <alignment vertical="center" shrinkToFit="1"/>
    </xf>
    <xf numFmtId="0" fontId="0" fillId="0" borderId="42" xfId="0" applyFont="1" applyBorder="1" applyAlignment="1" applyProtection="1">
      <alignment vertical="center" shrinkToFit="1"/>
    </xf>
    <xf numFmtId="0" fontId="68" fillId="0" borderId="95" xfId="0" applyFont="1" applyBorder="1" applyAlignment="1" applyProtection="1">
      <alignment horizontal="center" vertical="center" shrinkToFit="1"/>
    </xf>
    <xf numFmtId="0" fontId="0" fillId="0" borderId="67" xfId="0" applyFont="1" applyBorder="1" applyAlignment="1" applyProtection="1">
      <alignment horizontal="center" vertical="center" shrinkToFit="1"/>
    </xf>
    <xf numFmtId="0" fontId="0" fillId="0" borderId="68" xfId="0" applyFont="1" applyBorder="1" applyAlignment="1" applyProtection="1">
      <alignment horizontal="center" vertical="center" shrinkToFit="1"/>
    </xf>
    <xf numFmtId="0" fontId="0" fillId="0" borderId="95" xfId="0" applyFont="1" applyBorder="1" applyAlignment="1" applyProtection="1">
      <alignment horizontal="center" vertical="center" shrinkToFit="1"/>
    </xf>
    <xf numFmtId="0" fontId="0" fillId="0" borderId="92" xfId="0" applyFont="1" applyBorder="1" applyAlignment="1" applyProtection="1">
      <alignment horizontal="center" vertical="center" shrinkToFit="1"/>
    </xf>
    <xf numFmtId="0" fontId="68" fillId="0" borderId="119" xfId="0" applyFont="1" applyBorder="1" applyAlignment="1" applyProtection="1">
      <alignment horizontal="center" vertical="center" shrinkToFit="1"/>
    </xf>
    <xf numFmtId="0" fontId="68" fillId="0" borderId="67" xfId="0" applyFont="1" applyBorder="1" applyAlignment="1" applyProtection="1">
      <alignment horizontal="center" vertical="center" shrinkToFit="1"/>
    </xf>
    <xf numFmtId="0" fontId="68" fillId="0" borderId="68" xfId="0" applyFont="1" applyBorder="1" applyAlignment="1" applyProtection="1">
      <alignment horizontal="center" vertical="center" shrinkToFit="1"/>
    </xf>
    <xf numFmtId="0" fontId="0" fillId="0" borderId="129" xfId="0" applyFont="1" applyBorder="1" applyAlignment="1" applyProtection="1">
      <alignment horizontal="center" vertical="center" shrinkToFit="1"/>
    </xf>
    <xf numFmtId="0" fontId="0" fillId="0" borderId="160" xfId="0" applyFont="1" applyBorder="1" applyAlignment="1" applyProtection="1">
      <alignment horizontal="center" vertical="center" shrinkToFit="1"/>
    </xf>
    <xf numFmtId="0" fontId="68" fillId="0" borderId="92" xfId="0" applyFont="1" applyBorder="1" applyAlignment="1" applyProtection="1">
      <alignment vertical="center" shrinkToFit="1"/>
    </xf>
    <xf numFmtId="0" fontId="68" fillId="0" borderId="91" xfId="0" applyFont="1" applyBorder="1" applyAlignment="1" applyProtection="1">
      <alignment vertical="center" shrinkToFit="1"/>
    </xf>
    <xf numFmtId="0" fontId="68" fillId="0" borderId="93" xfId="0" applyFont="1" applyBorder="1" applyAlignment="1" applyProtection="1">
      <alignment vertical="center" shrinkToFit="1"/>
    </xf>
    <xf numFmtId="0" fontId="68" fillId="0" borderId="89" xfId="0" applyFont="1" applyBorder="1" applyAlignment="1" applyProtection="1">
      <alignment vertical="center" shrinkToFit="1"/>
    </xf>
    <xf numFmtId="0" fontId="68" fillId="0" borderId="94" xfId="0" applyFont="1" applyBorder="1" applyAlignment="1" applyProtection="1">
      <alignment vertical="center" shrinkToFit="1"/>
    </xf>
    <xf numFmtId="0" fontId="68" fillId="0" borderId="81" xfId="0" applyFont="1" applyBorder="1" applyAlignment="1" applyProtection="1">
      <alignment vertical="center" shrinkToFit="1"/>
    </xf>
    <xf numFmtId="0" fontId="68" fillId="0" borderId="90" xfId="0" applyFont="1" applyBorder="1" applyAlignment="1" applyProtection="1">
      <alignment vertical="center" shrinkToFit="1"/>
    </xf>
    <xf numFmtId="0" fontId="68" fillId="0" borderId="126" xfId="0" applyFont="1" applyBorder="1" applyAlignment="1" applyProtection="1">
      <alignment horizontal="center" vertical="center" shrinkToFit="1"/>
    </xf>
    <xf numFmtId="0" fontId="68" fillId="0" borderId="15" xfId="0" applyFont="1" applyBorder="1" applyAlignment="1" applyProtection="1">
      <alignment horizontal="center" vertical="center" shrinkToFit="1"/>
    </xf>
    <xf numFmtId="0" fontId="68" fillId="0" borderId="160" xfId="0" applyFont="1" applyBorder="1" applyAlignment="1" applyProtection="1">
      <alignment horizontal="center" vertical="center" shrinkToFit="1"/>
    </xf>
    <xf numFmtId="0" fontId="71" fillId="18" borderId="126" xfId="0" applyNumberFormat="1" applyFont="1" applyFill="1" applyBorder="1" applyAlignment="1" applyProtection="1">
      <alignment horizontal="center" vertical="center" shrinkToFit="1"/>
    </xf>
    <xf numFmtId="0" fontId="71" fillId="18" borderId="15" xfId="0" applyNumberFormat="1" applyFont="1" applyFill="1" applyBorder="1" applyAlignment="1" applyProtection="1">
      <alignment horizontal="center" vertical="center" shrinkToFit="1"/>
    </xf>
    <xf numFmtId="0" fontId="68" fillId="0" borderId="161" xfId="0" applyFont="1" applyBorder="1" applyAlignment="1" applyProtection="1">
      <alignment horizontal="center" vertical="center" shrinkToFit="1"/>
    </xf>
    <xf numFmtId="0" fontId="68" fillId="0" borderId="162" xfId="0" applyFont="1" applyBorder="1" applyAlignment="1" applyProtection="1">
      <alignment horizontal="center" vertical="center" shrinkToFit="1"/>
    </xf>
    <xf numFmtId="0" fontId="68" fillId="0" borderId="163" xfId="0" applyFont="1" applyBorder="1" applyAlignment="1" applyProtection="1">
      <alignment horizontal="center" vertical="center" shrinkToFit="1"/>
    </xf>
    <xf numFmtId="0" fontId="0" fillId="0" borderId="131" xfId="0" applyFont="1" applyBorder="1" applyAlignment="1" applyProtection="1">
      <alignment vertical="center" shrinkToFit="1"/>
    </xf>
    <xf numFmtId="0" fontId="0" fillId="0" borderId="15" xfId="0" applyFont="1" applyBorder="1" applyAlignment="1" applyProtection="1">
      <alignment vertical="center" shrinkToFit="1"/>
    </xf>
    <xf numFmtId="0" fontId="68" fillId="0" borderId="97" xfId="0" applyFont="1" applyBorder="1" applyAlignment="1" applyProtection="1">
      <alignment horizontal="center" vertical="center" shrinkToFit="1"/>
    </xf>
    <xf numFmtId="0" fontId="121" fillId="0" borderId="0" xfId="7" applyFont="1" applyFill="1" applyAlignment="1">
      <alignment horizontal="distributed" vertical="distributed"/>
    </xf>
    <xf numFmtId="0" fontId="117" fillId="0" borderId="0" xfId="7" applyFont="1" applyFill="1" applyAlignment="1">
      <alignment horizontal="center" vertical="center"/>
    </xf>
    <xf numFmtId="0" fontId="37" fillId="0" borderId="81" xfId="7" applyFont="1" applyFill="1" applyBorder="1" applyAlignment="1">
      <alignment horizontal="right" vertical="center"/>
    </xf>
    <xf numFmtId="0" fontId="123" fillId="18" borderId="22" xfId="7" applyFont="1" applyFill="1" applyBorder="1" applyAlignment="1">
      <alignment horizontal="left" vertical="center" shrinkToFit="1"/>
    </xf>
    <xf numFmtId="0" fontId="123" fillId="18" borderId="0" xfId="7" applyFont="1" applyFill="1" applyAlignment="1">
      <alignment horizontal="left" vertical="center" shrinkToFit="1"/>
    </xf>
    <xf numFmtId="0" fontId="117" fillId="0" borderId="0" xfId="7" applyFont="1" applyFill="1" applyAlignment="1">
      <alignment horizontal="left" vertical="center"/>
    </xf>
    <xf numFmtId="0" fontId="19" fillId="0" borderId="28" xfId="7" applyFont="1" applyFill="1" applyBorder="1" applyAlignment="1">
      <alignment vertical="center" textRotation="255"/>
    </xf>
    <xf numFmtId="0" fontId="19" fillId="0" borderId="22" xfId="7" applyFont="1" applyFill="1" applyBorder="1" applyAlignment="1">
      <alignment vertical="center" textRotation="255"/>
    </xf>
    <xf numFmtId="0" fontId="19" fillId="0" borderId="23" xfId="7" applyFont="1" applyFill="1" applyBorder="1" applyAlignment="1">
      <alignment vertical="center" textRotation="255"/>
    </xf>
    <xf numFmtId="0" fontId="120" fillId="18" borderId="106" xfId="7" applyNumberFormat="1" applyFont="1" applyFill="1" applyBorder="1" applyAlignment="1">
      <alignment vertical="center" shrinkToFit="1"/>
    </xf>
    <xf numFmtId="0" fontId="120" fillId="18" borderId="81" xfId="7" applyNumberFormat="1" applyFont="1" applyFill="1" applyBorder="1" applyAlignment="1">
      <alignment vertical="center" shrinkToFit="1"/>
    </xf>
    <xf numFmtId="0" fontId="19" fillId="0" borderId="44" xfId="7" applyFont="1" applyFill="1" applyBorder="1" applyAlignment="1">
      <alignment horizontal="center" vertical="center" textRotation="255"/>
    </xf>
    <xf numFmtId="0" fontId="19" fillId="0" borderId="47" xfId="7" applyFont="1" applyFill="1" applyBorder="1" applyAlignment="1">
      <alignment horizontal="center" vertical="center" textRotation="255"/>
    </xf>
    <xf numFmtId="0" fontId="19" fillId="0" borderId="46" xfId="7" applyFont="1" applyFill="1" applyBorder="1" applyAlignment="1">
      <alignment horizontal="center" vertical="center" textRotation="255"/>
    </xf>
    <xf numFmtId="0" fontId="120" fillId="18" borderId="66" xfId="7" applyNumberFormat="1" applyFont="1" applyFill="1" applyBorder="1" applyAlignment="1">
      <alignment vertical="center" shrinkToFit="1"/>
    </xf>
    <xf numFmtId="0" fontId="120" fillId="18" borderId="67" xfId="7" applyNumberFormat="1" applyFont="1" applyFill="1" applyBorder="1" applyAlignment="1">
      <alignment vertical="center" shrinkToFit="1"/>
    </xf>
    <xf numFmtId="0" fontId="117" fillId="0" borderId="0" xfId="7" applyFont="1" applyFill="1" applyAlignment="1">
      <alignment vertical="center"/>
    </xf>
    <xf numFmtId="0" fontId="117" fillId="0" borderId="23" xfId="7" applyFont="1" applyFill="1" applyBorder="1" applyAlignment="1">
      <alignment horizontal="center" vertical="center"/>
    </xf>
    <xf numFmtId="0" fontId="117" fillId="0" borderId="42" xfId="7" applyFont="1" applyFill="1" applyBorder="1" applyAlignment="1">
      <alignment horizontal="center" vertical="center"/>
    </xf>
    <xf numFmtId="0" fontId="117" fillId="0" borderId="50" xfId="7" applyFont="1" applyFill="1" applyBorder="1" applyAlignment="1">
      <alignment horizontal="center" vertical="center"/>
    </xf>
    <xf numFmtId="0" fontId="120" fillId="0" borderId="52" xfId="7" applyFont="1" applyFill="1" applyBorder="1" applyAlignment="1">
      <alignment horizontal="center" vertical="center"/>
    </xf>
    <xf numFmtId="0" fontId="120" fillId="0" borderId="58" xfId="7" applyFont="1" applyFill="1" applyBorder="1" applyAlignment="1">
      <alignment horizontal="center" vertical="center"/>
    </xf>
    <xf numFmtId="0" fontId="120" fillId="0" borderId="53" xfId="7" applyFont="1" applyFill="1" applyBorder="1" applyAlignment="1">
      <alignment horizontal="center" vertical="center"/>
    </xf>
    <xf numFmtId="0" fontId="117" fillId="0" borderId="52" xfId="7" applyFont="1" applyFill="1" applyBorder="1" applyAlignment="1">
      <alignment horizontal="center" vertical="center"/>
    </xf>
    <xf numFmtId="0" fontId="117" fillId="0" borderId="58" xfId="7" applyFont="1" applyFill="1" applyBorder="1" applyAlignment="1">
      <alignment horizontal="center" vertical="center"/>
    </xf>
    <xf numFmtId="0" fontId="117" fillId="0" borderId="53" xfId="7" applyFont="1" applyFill="1" applyBorder="1" applyAlignment="1">
      <alignment horizontal="center" vertical="center"/>
    </xf>
    <xf numFmtId="0" fontId="117" fillId="0" borderId="42" xfId="7" applyFont="1" applyFill="1" applyBorder="1" applyAlignment="1">
      <alignment horizontal="left" vertical="center"/>
    </xf>
    <xf numFmtId="0" fontId="117" fillId="0" borderId="28" xfId="7" applyFont="1" applyFill="1" applyBorder="1" applyAlignment="1">
      <alignment horizontal="center" vertical="center"/>
    </xf>
    <xf numFmtId="0" fontId="117" fillId="0" borderId="25" xfId="7" applyFont="1" applyFill="1" applyBorder="1" applyAlignment="1">
      <alignment horizontal="center" vertical="center"/>
    </xf>
    <xf numFmtId="0" fontId="117" fillId="0" borderId="48" xfId="7" applyFont="1" applyFill="1" applyBorder="1" applyAlignment="1">
      <alignment horizontal="center" vertical="center"/>
    </xf>
    <xf numFmtId="0" fontId="117" fillId="0" borderId="0" xfId="7" applyFont="1" applyAlignment="1">
      <alignment vertical="center"/>
    </xf>
    <xf numFmtId="0" fontId="117" fillId="0" borderId="95" xfId="7" applyFont="1" applyBorder="1" applyAlignment="1">
      <alignment horizontal="center" vertical="center"/>
    </xf>
    <xf numFmtId="0" fontId="117" fillId="0" borderId="67" xfId="7" applyFont="1" applyBorder="1" applyAlignment="1">
      <alignment horizontal="center" vertical="center"/>
    </xf>
    <xf numFmtId="0" fontId="117" fillId="0" borderId="196" xfId="7" applyFont="1" applyBorder="1" applyAlignment="1">
      <alignment horizontal="center" vertical="center"/>
    </xf>
    <xf numFmtId="0" fontId="117" fillId="0" borderId="96" xfId="7" applyFont="1" applyBorder="1" applyAlignment="1">
      <alignment horizontal="center" vertical="center"/>
    </xf>
    <xf numFmtId="0" fontId="117" fillId="0" borderId="92" xfId="7" applyFont="1" applyFill="1" applyBorder="1" applyAlignment="1">
      <alignment horizontal="center" vertical="center"/>
    </xf>
    <xf numFmtId="0" fontId="117" fillId="0" borderId="2" xfId="7" applyFont="1" applyFill="1" applyBorder="1" applyAlignment="1">
      <alignment horizontal="center" vertical="center"/>
    </xf>
    <xf numFmtId="0" fontId="117" fillId="0" borderId="197" xfId="7" applyFont="1" applyFill="1" applyBorder="1" applyAlignment="1">
      <alignment horizontal="center" vertical="center"/>
    </xf>
    <xf numFmtId="0" fontId="117" fillId="0" borderId="94" xfId="7" applyFont="1" applyFill="1" applyBorder="1" applyAlignment="1">
      <alignment horizontal="center" vertical="center"/>
    </xf>
    <xf numFmtId="0" fontId="117" fillId="0" borderId="81" xfId="7" applyFont="1" applyFill="1" applyBorder="1" applyAlignment="1">
      <alignment horizontal="center" vertical="center"/>
    </xf>
    <xf numFmtId="0" fontId="117" fillId="0" borderId="198" xfId="7" applyFont="1" applyFill="1" applyBorder="1" applyAlignment="1">
      <alignment horizontal="center" vertical="center"/>
    </xf>
    <xf numFmtId="0" fontId="117" fillId="0" borderId="91" xfId="7" applyFont="1" applyFill="1" applyBorder="1" applyAlignment="1">
      <alignment horizontal="center" vertical="center"/>
    </xf>
    <xf numFmtId="0" fontId="117" fillId="0" borderId="90" xfId="7" applyFont="1" applyFill="1" applyBorder="1" applyAlignment="1">
      <alignment horizontal="center" vertical="center"/>
    </xf>
    <xf numFmtId="0" fontId="117" fillId="0" borderId="81" xfId="7" applyFont="1" applyBorder="1" applyAlignment="1">
      <alignment horizontal="center" vertical="center"/>
    </xf>
    <xf numFmtId="0" fontId="117" fillId="0" borderId="0" xfId="7" applyFont="1" applyAlignment="1">
      <alignment horizontal="center" vertical="center"/>
    </xf>
    <xf numFmtId="0" fontId="117" fillId="0" borderId="0" xfId="7" applyFont="1" applyAlignment="1">
      <alignment horizontal="left" vertical="center"/>
    </xf>
    <xf numFmtId="0" fontId="123" fillId="0" borderId="2" xfId="7" applyFont="1" applyBorder="1" applyAlignment="1">
      <alignment horizontal="center" vertical="center"/>
    </xf>
    <xf numFmtId="0" fontId="117" fillId="0" borderId="2" xfId="7" applyFont="1" applyBorder="1" applyAlignment="1">
      <alignment horizontal="left" vertical="center"/>
    </xf>
    <xf numFmtId="0" fontId="117" fillId="0" borderId="91" xfId="7" applyFont="1" applyBorder="1" applyAlignment="1">
      <alignment horizontal="left" vertical="center"/>
    </xf>
    <xf numFmtId="0" fontId="117" fillId="0" borderId="89" xfId="7" applyFont="1" applyBorder="1" applyAlignment="1">
      <alignment horizontal="left" vertical="center"/>
    </xf>
    <xf numFmtId="0" fontId="123" fillId="0" borderId="0" xfId="7" applyFont="1" applyAlignment="1">
      <alignment horizontal="center" vertical="center"/>
    </xf>
    <xf numFmtId="0" fontId="117" fillId="0" borderId="0" xfId="7" applyFont="1" applyFill="1" applyAlignment="1">
      <alignment horizontal="distributed" vertical="center"/>
    </xf>
    <xf numFmtId="0" fontId="120" fillId="18" borderId="0" xfId="7" applyFont="1" applyFill="1" applyAlignment="1">
      <alignment horizontal="distributed"/>
    </xf>
    <xf numFmtId="0" fontId="120" fillId="18" borderId="0" xfId="7" applyFont="1" applyFill="1" applyAlignment="1">
      <alignment horizontal="center" vertical="center"/>
    </xf>
    <xf numFmtId="0" fontId="117" fillId="18" borderId="0" xfId="7" applyFont="1" applyFill="1" applyAlignment="1">
      <alignment horizontal="left" vertical="center" shrinkToFit="1"/>
    </xf>
    <xf numFmtId="0" fontId="117" fillId="18" borderId="0" xfId="7" applyNumberFormat="1" applyFont="1" applyFill="1" applyAlignment="1">
      <alignment vertical="center" shrinkToFit="1"/>
    </xf>
    <xf numFmtId="0" fontId="117" fillId="18" borderId="0" xfId="7" applyFont="1" applyFill="1" applyAlignment="1">
      <alignment horizontal="distributed" vertical="center"/>
    </xf>
    <xf numFmtId="49" fontId="117" fillId="18" borderId="0" xfId="7" applyNumberFormat="1" applyFont="1" applyFill="1" applyAlignment="1">
      <alignment horizontal="center" vertical="center" shrinkToFit="1"/>
    </xf>
    <xf numFmtId="0" fontId="117" fillId="18" borderId="0" xfId="7" applyNumberFormat="1" applyFont="1" applyFill="1" applyAlignment="1">
      <alignment horizontal="center" vertical="center" shrinkToFit="1"/>
    </xf>
    <xf numFmtId="0" fontId="120" fillId="0" borderId="227" xfId="7" applyFont="1" applyBorder="1" applyAlignment="1">
      <alignment horizontal="center" vertical="center"/>
    </xf>
    <xf numFmtId="0" fontId="120" fillId="0" borderId="243" xfId="7" applyFont="1" applyBorder="1" applyAlignment="1">
      <alignment horizontal="center" vertical="center"/>
    </xf>
    <xf numFmtId="0" fontId="16" fillId="0" borderId="0" xfId="7" applyFont="1" applyAlignment="1">
      <alignment horizontal="left" vertical="center"/>
    </xf>
    <xf numFmtId="0" fontId="117" fillId="0" borderId="42" xfId="7" applyFont="1" applyBorder="1" applyAlignment="1">
      <alignment horizontal="center" vertical="center"/>
    </xf>
    <xf numFmtId="0" fontId="118" fillId="0" borderId="0" xfId="7" applyFont="1" applyAlignment="1">
      <alignment horizontal="center" vertical="center"/>
    </xf>
    <xf numFmtId="0" fontId="121" fillId="0" borderId="0" xfId="7" applyFont="1" applyFill="1" applyAlignment="1">
      <alignment horizontal="center" vertical="center"/>
    </xf>
    <xf numFmtId="0" fontId="117" fillId="18" borderId="0" xfId="7" applyFont="1" applyFill="1" applyAlignment="1">
      <alignment horizontal="center" vertical="center" shrinkToFit="1"/>
    </xf>
    <xf numFmtId="0" fontId="120" fillId="18" borderId="0" xfId="7" applyFont="1" applyFill="1" applyAlignment="1">
      <alignment horizontal="center" vertical="center" shrinkToFit="1"/>
    </xf>
    <xf numFmtId="0" fontId="10" fillId="0" borderId="52" xfId="7" applyBorder="1" applyAlignment="1">
      <alignment horizontal="center"/>
    </xf>
    <xf numFmtId="0" fontId="10" fillId="0" borderId="58" xfId="7" applyBorder="1" applyAlignment="1">
      <alignment horizontal="center"/>
    </xf>
    <xf numFmtId="0" fontId="10" fillId="0" borderId="53" xfId="7" applyBorder="1" applyAlignment="1">
      <alignment horizontal="center"/>
    </xf>
    <xf numFmtId="0" fontId="18" fillId="0" borderId="58" xfId="7" applyFont="1" applyBorder="1" applyAlignment="1">
      <alignment horizontal="distributed" vertical="justify"/>
    </xf>
    <xf numFmtId="0" fontId="16" fillId="0" borderId="0" xfId="7" applyFont="1" applyAlignment="1">
      <alignment horizontal="distributed" vertical="justify"/>
    </xf>
    <xf numFmtId="0" fontId="18" fillId="0" borderId="0" xfId="7" applyFont="1" applyAlignment="1">
      <alignment horizontal="distributed" vertical="center"/>
    </xf>
    <xf numFmtId="0" fontId="18" fillId="0" borderId="0" xfId="7" applyFont="1" applyAlignment="1">
      <alignment horizontal="center" vertical="center"/>
    </xf>
    <xf numFmtId="0" fontId="10" fillId="0" borderId="0" xfId="7" applyAlignment="1">
      <alignment horizontal="center" vertical="center"/>
    </xf>
    <xf numFmtId="0" fontId="10" fillId="0" borderId="227" xfId="7" applyBorder="1" applyAlignment="1">
      <alignment horizontal="center"/>
    </xf>
    <xf numFmtId="0" fontId="10" fillId="0" borderId="243" xfId="7" applyBorder="1" applyAlignment="1">
      <alignment horizontal="center"/>
    </xf>
    <xf numFmtId="0" fontId="23" fillId="0" borderId="58" xfId="7" applyFont="1" applyBorder="1" applyAlignment="1">
      <alignment horizontal="distributed" vertical="center"/>
    </xf>
    <xf numFmtId="0" fontId="18" fillId="0" borderId="52" xfId="7" applyFont="1" applyBorder="1" applyAlignment="1">
      <alignment horizontal="center"/>
    </xf>
    <xf numFmtId="0" fontId="18" fillId="0" borderId="58" xfId="7" applyFont="1" applyBorder="1" applyAlignment="1">
      <alignment horizontal="center"/>
    </xf>
    <xf numFmtId="0" fontId="18" fillId="18" borderId="42" xfId="7" applyFont="1" applyFill="1" applyBorder="1" applyAlignment="1">
      <alignment horizontal="center"/>
    </xf>
    <xf numFmtId="0" fontId="18" fillId="0" borderId="42" xfId="7" applyFont="1" applyFill="1" applyBorder="1" applyAlignment="1">
      <alignment horizontal="center"/>
    </xf>
    <xf numFmtId="0" fontId="18" fillId="0" borderId="25" xfId="7" applyFont="1" applyBorder="1" applyAlignment="1">
      <alignment horizontal="distributed" vertical="center"/>
    </xf>
    <xf numFmtId="0" fontId="18" fillId="0" borderId="42" xfId="7" applyFont="1" applyBorder="1" applyAlignment="1">
      <alignment horizontal="distributed" vertical="center"/>
    </xf>
    <xf numFmtId="0" fontId="18" fillId="0" borderId="52" xfId="7" applyFont="1" applyBorder="1" applyAlignment="1">
      <alignment horizontal="distributed" vertical="justify"/>
    </xf>
    <xf numFmtId="0" fontId="18" fillId="0" borderId="53" xfId="7" applyFont="1" applyBorder="1" applyAlignment="1">
      <alignment horizontal="distributed" vertical="justify"/>
    </xf>
    <xf numFmtId="0" fontId="18" fillId="0" borderId="0" xfId="7" applyFont="1" applyAlignment="1">
      <alignment horizontal="distributed" vertical="justify"/>
    </xf>
    <xf numFmtId="0" fontId="18" fillId="0" borderId="58" xfId="7" applyFont="1" applyBorder="1" applyAlignment="1">
      <alignment horizontal="distributed" vertical="center"/>
    </xf>
    <xf numFmtId="0" fontId="16" fillId="0" borderId="95" xfId="7" applyFont="1" applyBorder="1" applyAlignment="1">
      <alignment horizontal="center" vertical="center"/>
    </xf>
    <xf numFmtId="0" fontId="16" fillId="0" borderId="67" xfId="7" applyFont="1" applyBorder="1" applyAlignment="1">
      <alignment horizontal="center" vertical="center"/>
    </xf>
    <xf numFmtId="0" fontId="16" fillId="0" borderId="96" xfId="7" applyFont="1" applyBorder="1" applyAlignment="1">
      <alignment horizontal="center" vertical="center"/>
    </xf>
    <xf numFmtId="0" fontId="24" fillId="0" borderId="0" xfId="7" applyFont="1" applyAlignment="1">
      <alignment horizontal="center" vertical="center"/>
    </xf>
    <xf numFmtId="0" fontId="18" fillId="0" borderId="0" xfId="7" applyFont="1" applyAlignment="1">
      <alignment horizontal="center"/>
    </xf>
    <xf numFmtId="0" fontId="16" fillId="0" borderId="58" xfId="7" applyFont="1" applyBorder="1" applyAlignment="1">
      <alignment horizontal="distributed" vertical="justify"/>
    </xf>
    <xf numFmtId="0" fontId="19" fillId="0" borderId="52" xfId="7" applyFont="1" applyBorder="1" applyAlignment="1">
      <alignment horizontal="distributed" vertical="justify"/>
    </xf>
    <xf numFmtId="0" fontId="19" fillId="0" borderId="58" xfId="7" applyFont="1" applyBorder="1" applyAlignment="1">
      <alignment horizontal="distributed" vertical="justify"/>
    </xf>
    <xf numFmtId="0" fontId="19" fillId="0" borderId="53" xfId="7" applyFont="1" applyBorder="1" applyAlignment="1">
      <alignment horizontal="distributed" vertical="justify"/>
    </xf>
    <xf numFmtId="0" fontId="18" fillId="18" borderId="221" xfId="7" applyFont="1" applyFill="1" applyBorder="1" applyAlignment="1">
      <alignment horizontal="center"/>
    </xf>
    <xf numFmtId="0" fontId="18" fillId="18" borderId="222" xfId="7" applyFont="1" applyFill="1" applyBorder="1" applyAlignment="1">
      <alignment horizontal="center"/>
    </xf>
    <xf numFmtId="0" fontId="24" fillId="0" borderId="0" xfId="7" applyFont="1" applyAlignment="1">
      <alignment horizontal="distributed" vertical="center"/>
    </xf>
    <xf numFmtId="0" fontId="129" fillId="0" borderId="0" xfId="7" applyFont="1" applyAlignment="1">
      <alignment horizontal="distributed" vertical="center"/>
    </xf>
    <xf numFmtId="49" fontId="24" fillId="0" borderId="0" xfId="7" applyNumberFormat="1" applyFont="1" applyAlignment="1">
      <alignment vertical="center"/>
    </xf>
    <xf numFmtId="0" fontId="24" fillId="0" borderId="42" xfId="7" applyFont="1" applyBorder="1" applyAlignment="1">
      <alignment horizontal="distributed" vertical="justify"/>
    </xf>
    <xf numFmtId="0" fontId="10" fillId="0" borderId="42" xfId="7" applyBorder="1" applyAlignment="1">
      <alignment horizontal="distributed" vertical="justify"/>
    </xf>
    <xf numFmtId="0" fontId="16" fillId="0" borderId="52" xfId="7" applyFont="1" applyBorder="1" applyAlignment="1">
      <alignment horizontal="distributed" vertical="center"/>
    </xf>
    <xf numFmtId="0" fontId="16" fillId="0" borderId="58" xfId="7" applyFont="1" applyBorder="1" applyAlignment="1">
      <alignment horizontal="distributed" vertical="center"/>
    </xf>
    <xf numFmtId="0" fontId="16" fillId="0" borderId="53" xfId="7" applyFont="1" applyBorder="1" applyAlignment="1">
      <alignment horizontal="distributed" vertical="center"/>
    </xf>
    <xf numFmtId="0" fontId="19" fillId="0" borderId="28" xfId="7" applyFont="1" applyBorder="1" applyAlignment="1">
      <alignment horizontal="distributed" vertical="justify"/>
    </xf>
    <xf numFmtId="0" fontId="19" fillId="0" borderId="25" xfId="7" applyFont="1" applyBorder="1" applyAlignment="1">
      <alignment horizontal="distributed" vertical="justify"/>
    </xf>
    <xf numFmtId="0" fontId="19" fillId="0" borderId="48" xfId="7" applyFont="1" applyBorder="1" applyAlignment="1">
      <alignment horizontal="distributed" vertical="justify"/>
    </xf>
    <xf numFmtId="0" fontId="29" fillId="18" borderId="0" xfId="7" applyFont="1" applyFill="1" applyAlignment="1">
      <alignment horizontal="center" vertical="center"/>
    </xf>
    <xf numFmtId="0" fontId="18" fillId="18" borderId="222" xfId="7" applyFont="1" applyFill="1" applyBorder="1" applyAlignment="1">
      <alignment horizontal="left"/>
    </xf>
    <xf numFmtId="0" fontId="18" fillId="0" borderId="25" xfId="7" applyFont="1" applyBorder="1" applyAlignment="1">
      <alignment horizontal="distributed" vertical="justify"/>
    </xf>
    <xf numFmtId="0" fontId="18" fillId="0" borderId="42" xfId="7" applyFont="1" applyBorder="1" applyAlignment="1">
      <alignment horizontal="distributed" vertical="justify"/>
    </xf>
    <xf numFmtId="0" fontId="16" fillId="0" borderId="28" xfId="7" applyFont="1" applyBorder="1" applyAlignment="1">
      <alignment vertical="center"/>
    </xf>
    <xf numFmtId="0" fontId="16" fillId="0" borderId="25" xfId="7" applyFont="1" applyBorder="1" applyAlignment="1">
      <alignment vertical="center"/>
    </xf>
    <xf numFmtId="0" fontId="16" fillId="0" borderId="48" xfId="7" applyFont="1" applyBorder="1" applyAlignment="1">
      <alignment vertical="center"/>
    </xf>
    <xf numFmtId="0" fontId="16" fillId="0" borderId="23" xfId="7" applyFont="1" applyBorder="1" applyAlignment="1">
      <alignment vertical="center"/>
    </xf>
    <xf numFmtId="0" fontId="16" fillId="0" borderId="42" xfId="7" applyFont="1" applyBorder="1" applyAlignment="1">
      <alignment vertical="center"/>
    </xf>
    <xf numFmtId="0" fontId="16" fillId="0" borderId="50" xfId="7" applyFont="1" applyBorder="1" applyAlignment="1">
      <alignment vertical="center"/>
    </xf>
    <xf numFmtId="38" fontId="18" fillId="18" borderId="220" xfId="7" applyNumberFormat="1" applyFont="1" applyFill="1" applyBorder="1" applyAlignment="1">
      <alignment horizontal="center" shrinkToFit="1"/>
    </xf>
    <xf numFmtId="0" fontId="18" fillId="18" borderId="218" xfId="7" applyNumberFormat="1" applyFont="1" applyFill="1" applyBorder="1" applyAlignment="1">
      <alignment horizontal="center" shrinkToFit="1"/>
    </xf>
    <xf numFmtId="0" fontId="16" fillId="0" borderId="218" xfId="7" applyFont="1" applyBorder="1" applyAlignment="1">
      <alignment horizontal="center"/>
    </xf>
    <xf numFmtId="0" fontId="16" fillId="0" borderId="219" xfId="7" applyFont="1" applyBorder="1" applyAlignment="1">
      <alignment horizontal="center"/>
    </xf>
    <xf numFmtId="0" fontId="24" fillId="0" borderId="0" xfId="7" applyFont="1" applyAlignment="1">
      <alignment horizontal="distributed" vertical="justify"/>
    </xf>
    <xf numFmtId="0" fontId="19" fillId="0" borderId="52" xfId="7" applyFont="1" applyBorder="1" applyAlignment="1">
      <alignment horizontal="distributed" vertical="center"/>
    </xf>
    <xf numFmtId="0" fontId="19" fillId="0" borderId="58" xfId="7" applyFont="1" applyBorder="1" applyAlignment="1">
      <alignment horizontal="distributed" vertical="center"/>
    </xf>
    <xf numFmtId="0" fontId="19" fillId="0" borderId="53" xfId="7" applyFont="1" applyBorder="1" applyAlignment="1">
      <alignment horizontal="distributed" vertical="center"/>
    </xf>
    <xf numFmtId="0" fontId="18" fillId="18" borderId="220" xfId="7" applyNumberFormat="1" applyFont="1" applyFill="1" applyBorder="1" applyAlignment="1">
      <alignment horizontal="center" shrinkToFit="1"/>
    </xf>
    <xf numFmtId="3" fontId="18" fillId="18" borderId="221" xfId="7" applyNumberFormat="1" applyFont="1" applyFill="1" applyBorder="1" applyAlignment="1">
      <alignment horizontal="center" shrinkToFit="1"/>
    </xf>
    <xf numFmtId="3" fontId="18" fillId="18" borderId="222" xfId="7" applyNumberFormat="1" applyFont="1" applyFill="1" applyBorder="1" applyAlignment="1">
      <alignment horizontal="center" shrinkToFit="1"/>
    </xf>
    <xf numFmtId="0" fontId="16" fillId="0" borderId="222" xfId="7" applyFont="1" applyBorder="1" applyAlignment="1">
      <alignment horizontal="center"/>
    </xf>
    <xf numFmtId="0" fontId="16" fillId="0" borderId="223" xfId="7" applyFont="1" applyBorder="1" applyAlignment="1">
      <alignment horizontal="center"/>
    </xf>
    <xf numFmtId="0" fontId="16" fillId="18" borderId="220" xfId="7" applyNumberFormat="1" applyFont="1" applyFill="1" applyBorder="1" applyAlignment="1">
      <alignment horizontal="center"/>
    </xf>
    <xf numFmtId="0" fontId="16" fillId="18" borderId="218" xfId="7" applyNumberFormat="1" applyFont="1" applyFill="1" applyBorder="1" applyAlignment="1">
      <alignment horizontal="center"/>
    </xf>
    <xf numFmtId="0" fontId="16" fillId="18" borderId="221" xfId="7" applyNumberFormat="1" applyFont="1" applyFill="1" applyBorder="1" applyAlignment="1">
      <alignment horizontal="center"/>
    </xf>
    <xf numFmtId="0" fontId="16" fillId="18" borderId="222" xfId="7" applyNumberFormat="1" applyFont="1" applyFill="1" applyBorder="1" applyAlignment="1">
      <alignment horizontal="center"/>
    </xf>
    <xf numFmtId="0" fontId="16" fillId="18" borderId="227" xfId="7" applyFont="1" applyFill="1" applyBorder="1" applyAlignment="1">
      <alignment horizontal="left" vertical="center"/>
    </xf>
    <xf numFmtId="0" fontId="16" fillId="18" borderId="221" xfId="7" applyFont="1" applyFill="1" applyBorder="1" applyAlignment="1">
      <alignment horizontal="left" vertical="center"/>
    </xf>
    <xf numFmtId="0" fontId="16" fillId="18" borderId="0" xfId="7" applyFont="1" applyFill="1" applyBorder="1" applyAlignment="1">
      <alignment horizontal="center" vertical="center"/>
    </xf>
    <xf numFmtId="0" fontId="16" fillId="18" borderId="222" xfId="7" applyFont="1" applyFill="1" applyBorder="1" applyAlignment="1">
      <alignment horizontal="center" vertical="center"/>
    </xf>
    <xf numFmtId="0" fontId="16" fillId="18" borderId="0" xfId="7" applyFont="1" applyFill="1" applyBorder="1" applyAlignment="1">
      <alignment horizontal="right" vertical="center"/>
    </xf>
    <xf numFmtId="0" fontId="16" fillId="18" borderId="222" xfId="7" applyFont="1" applyFill="1" applyBorder="1" applyAlignment="1">
      <alignment horizontal="right" vertical="center"/>
    </xf>
    <xf numFmtId="0" fontId="16" fillId="18" borderId="243" xfId="7" applyFont="1" applyFill="1" applyBorder="1" applyAlignment="1">
      <alignment horizontal="right" vertical="center"/>
    </xf>
    <xf numFmtId="0" fontId="16" fillId="18" borderId="223" xfId="7" applyFont="1" applyFill="1" applyBorder="1" applyAlignment="1">
      <alignment horizontal="right" vertical="center"/>
    </xf>
    <xf numFmtId="0" fontId="16" fillId="18" borderId="220" xfId="7" applyFont="1" applyFill="1" applyBorder="1" applyAlignment="1">
      <alignment horizontal="left" vertical="center" shrinkToFit="1"/>
    </xf>
    <xf numFmtId="0" fontId="16" fillId="18" borderId="227" xfId="7" applyFont="1" applyFill="1" applyBorder="1" applyAlignment="1">
      <alignment horizontal="left" vertical="center" shrinkToFit="1"/>
    </xf>
    <xf numFmtId="0" fontId="16" fillId="18" borderId="218" xfId="7" applyFont="1" applyFill="1" applyBorder="1" applyAlignment="1">
      <alignment horizontal="center" vertical="center"/>
    </xf>
    <xf numFmtId="0" fontId="16" fillId="18" borderId="218" xfId="7" applyFont="1" applyFill="1" applyBorder="1" applyAlignment="1">
      <alignment horizontal="right" vertical="center"/>
    </xf>
    <xf numFmtId="0" fontId="16" fillId="18" borderId="219" xfId="7" applyFont="1" applyFill="1" applyBorder="1" applyAlignment="1">
      <alignment horizontal="right" vertical="center"/>
    </xf>
    <xf numFmtId="0" fontId="16" fillId="18" borderId="42" xfId="7" applyFont="1" applyFill="1" applyBorder="1" applyAlignment="1">
      <alignment horizontal="left"/>
    </xf>
    <xf numFmtId="0" fontId="16" fillId="18" borderId="42" xfId="7" applyFont="1" applyFill="1" applyBorder="1"/>
    <xf numFmtId="0" fontId="16" fillId="18" borderId="50" xfId="7" applyFont="1" applyFill="1" applyBorder="1"/>
    <xf numFmtId="0" fontId="18" fillId="18" borderId="28" xfId="7" applyFont="1" applyFill="1" applyBorder="1" applyAlignment="1">
      <alignment shrinkToFit="1"/>
    </xf>
    <xf numFmtId="0" fontId="18" fillId="18" borderId="218" xfId="7" applyFont="1" applyFill="1" applyBorder="1" applyAlignment="1">
      <alignment shrinkToFit="1"/>
    </xf>
    <xf numFmtId="0" fontId="18" fillId="18" borderId="25" xfId="7" applyFont="1" applyFill="1" applyBorder="1" applyAlignment="1">
      <alignment shrinkToFit="1"/>
    </xf>
    <xf numFmtId="0" fontId="18" fillId="18" borderId="48" xfId="7" applyFont="1" applyFill="1" applyBorder="1" applyAlignment="1">
      <alignment shrinkToFit="1"/>
    </xf>
    <xf numFmtId="0" fontId="18" fillId="0" borderId="28" xfId="7" applyFont="1" applyBorder="1" applyAlignment="1">
      <alignment horizontal="distributed" vertical="center"/>
    </xf>
    <xf numFmtId="0" fontId="18" fillId="0" borderId="48" xfId="7" applyFont="1" applyBorder="1" applyAlignment="1">
      <alignment horizontal="distributed" vertical="center"/>
    </xf>
    <xf numFmtId="0" fontId="18" fillId="0" borderId="23" xfId="7" applyFont="1" applyBorder="1" applyAlignment="1">
      <alignment horizontal="distributed" vertical="center"/>
    </xf>
    <xf numFmtId="0" fontId="18" fillId="0" borderId="50" xfId="7" applyFont="1" applyBorder="1" applyAlignment="1">
      <alignment horizontal="distributed" vertical="center"/>
    </xf>
    <xf numFmtId="0" fontId="18" fillId="18" borderId="28" xfId="7" applyFont="1" applyFill="1" applyBorder="1" applyAlignment="1">
      <alignment horizontal="right" vertical="center" shrinkToFit="1"/>
    </xf>
    <xf numFmtId="0" fontId="18" fillId="18" borderId="25" xfId="7" applyFont="1" applyFill="1" applyBorder="1" applyAlignment="1">
      <alignment horizontal="right" vertical="center" shrinkToFit="1"/>
    </xf>
    <xf numFmtId="0" fontId="18" fillId="18" borderId="23" xfId="7" applyFont="1" applyFill="1" applyBorder="1" applyAlignment="1">
      <alignment horizontal="right" vertical="center" shrinkToFit="1"/>
    </xf>
    <xf numFmtId="0" fontId="18" fillId="18" borderId="42" xfId="7" applyFont="1" applyFill="1" applyBorder="1" applyAlignment="1">
      <alignment horizontal="right" vertical="center" shrinkToFit="1"/>
    </xf>
    <xf numFmtId="0" fontId="16" fillId="18" borderId="25" xfId="7" applyFont="1" applyFill="1" applyBorder="1" applyAlignment="1">
      <alignment horizontal="right" vertical="center" shrinkToFit="1"/>
    </xf>
    <xf numFmtId="0" fontId="16" fillId="18" borderId="42" xfId="7" applyFont="1" applyFill="1" applyBorder="1" applyAlignment="1">
      <alignment horizontal="right" vertical="center" shrinkToFit="1"/>
    </xf>
    <xf numFmtId="0" fontId="16" fillId="18" borderId="48" xfId="7" applyFont="1" applyFill="1" applyBorder="1" applyAlignment="1">
      <alignment horizontal="right" vertical="center" shrinkToFit="1"/>
    </xf>
    <xf numFmtId="0" fontId="16" fillId="18" borderId="50" xfId="7" applyFont="1" applyFill="1" applyBorder="1" applyAlignment="1">
      <alignment horizontal="right" vertical="center" shrinkToFit="1"/>
    </xf>
    <xf numFmtId="0" fontId="18" fillId="18" borderId="23" xfId="7" applyFont="1" applyFill="1" applyBorder="1" applyAlignment="1">
      <alignment horizontal="left" shrinkToFit="1"/>
    </xf>
    <xf numFmtId="0" fontId="18" fillId="18" borderId="222" xfId="7" applyFont="1" applyFill="1" applyBorder="1" applyAlignment="1">
      <alignment horizontal="left" shrinkToFit="1"/>
    </xf>
    <xf numFmtId="0" fontId="18" fillId="18" borderId="42" xfId="7" applyFont="1" applyFill="1" applyBorder="1" applyAlignment="1">
      <alignment horizontal="left" shrinkToFit="1"/>
    </xf>
    <xf numFmtId="0" fontId="18" fillId="18" borderId="50" xfId="7" applyFont="1" applyFill="1" applyBorder="1" applyAlignment="1">
      <alignment horizontal="left" shrinkToFit="1"/>
    </xf>
    <xf numFmtId="0" fontId="18" fillId="18" borderId="220" xfId="7" applyFont="1" applyFill="1" applyBorder="1" applyAlignment="1">
      <alignment horizontal="left" vertical="center" shrinkToFit="1"/>
    </xf>
    <xf numFmtId="0" fontId="18" fillId="18" borderId="218" xfId="7" applyFont="1" applyFill="1" applyBorder="1" applyAlignment="1">
      <alignment horizontal="left" vertical="center" shrinkToFit="1"/>
    </xf>
    <xf numFmtId="0" fontId="18" fillId="18" borderId="221" xfId="7" applyFont="1" applyFill="1" applyBorder="1" applyAlignment="1">
      <alignment horizontal="left" vertical="center" shrinkToFit="1"/>
    </xf>
    <xf numFmtId="0" fontId="18" fillId="18" borderId="222" xfId="7" applyFont="1" applyFill="1" applyBorder="1" applyAlignment="1">
      <alignment horizontal="left" vertical="center" shrinkToFit="1"/>
    </xf>
    <xf numFmtId="0" fontId="18" fillId="18" borderId="0" xfId="7" applyFont="1" applyFill="1" applyAlignment="1">
      <alignment horizontal="left" vertical="center" shrinkToFit="1"/>
    </xf>
    <xf numFmtId="0" fontId="10" fillId="0" borderId="0" xfId="7" applyAlignment="1">
      <alignment vertical="center"/>
    </xf>
    <xf numFmtId="0" fontId="18" fillId="18" borderId="0" xfId="7" applyFont="1" applyFill="1" applyAlignment="1">
      <alignment horizontal="center"/>
    </xf>
    <xf numFmtId="0" fontId="18" fillId="18" borderId="219" xfId="7" applyFont="1" applyFill="1" applyBorder="1" applyAlignment="1">
      <alignment horizontal="left" vertical="center" shrinkToFit="1"/>
    </xf>
    <xf numFmtId="0" fontId="18" fillId="18" borderId="227" xfId="7" applyFont="1" applyFill="1" applyBorder="1" applyAlignment="1">
      <alignment horizontal="left" vertical="center" shrinkToFit="1"/>
    </xf>
    <xf numFmtId="0" fontId="18" fillId="18" borderId="0" xfId="7" applyFont="1" applyFill="1" applyBorder="1" applyAlignment="1">
      <alignment horizontal="left" vertical="center" shrinkToFit="1"/>
    </xf>
    <xf numFmtId="0" fontId="18" fillId="18" borderId="243" xfId="7" applyFont="1" applyFill="1" applyBorder="1" applyAlignment="1">
      <alignment horizontal="left" vertical="center" shrinkToFit="1"/>
    </xf>
    <xf numFmtId="0" fontId="18" fillId="18" borderId="223" xfId="7" applyFont="1" applyFill="1" applyBorder="1" applyAlignment="1">
      <alignment horizontal="left" vertical="center" shrinkToFit="1"/>
    </xf>
    <xf numFmtId="49" fontId="24" fillId="0" borderId="0" xfId="7" applyNumberFormat="1" applyFont="1"/>
    <xf numFmtId="0" fontId="25" fillId="0" borderId="0" xfId="7" applyFont="1" applyAlignment="1">
      <alignment horizontal="distributed" vertical="justify"/>
    </xf>
    <xf numFmtId="49" fontId="18" fillId="18" borderId="0" xfId="7" applyNumberFormat="1" applyFont="1" applyFill="1" applyAlignment="1">
      <alignment horizontal="center"/>
    </xf>
    <xf numFmtId="0" fontId="18" fillId="18" borderId="0" xfId="7" applyNumberFormat="1" applyFont="1" applyFill="1" applyAlignment="1">
      <alignment horizontal="center"/>
    </xf>
    <xf numFmtId="0" fontId="18" fillId="0" borderId="227" xfId="7" applyFont="1" applyBorder="1" applyAlignment="1">
      <alignment horizontal="distributed" vertical="center"/>
    </xf>
    <xf numFmtId="0" fontId="18" fillId="0" borderId="0" xfId="7" applyFont="1" applyBorder="1" applyAlignment="1">
      <alignment horizontal="distributed" vertical="center"/>
    </xf>
    <xf numFmtId="0" fontId="18" fillId="0" borderId="243" xfId="7" applyFont="1" applyBorder="1" applyAlignment="1">
      <alignment horizontal="distributed" vertical="center"/>
    </xf>
    <xf numFmtId="0" fontId="18" fillId="18" borderId="28" xfId="7" applyFont="1" applyFill="1" applyBorder="1" applyAlignment="1">
      <alignment horizontal="left" vertical="center"/>
    </xf>
    <xf numFmtId="0" fontId="18" fillId="18" borderId="218" xfId="7" applyFont="1" applyFill="1" applyBorder="1" applyAlignment="1">
      <alignment horizontal="left" vertical="center"/>
    </xf>
    <xf numFmtId="0" fontId="18" fillId="18" borderId="25" xfId="7" applyFont="1" applyFill="1" applyBorder="1" applyAlignment="1">
      <alignment horizontal="left" vertical="center"/>
    </xf>
    <xf numFmtId="0" fontId="18" fillId="18" borderId="48" xfId="7" applyFont="1" applyFill="1" applyBorder="1" applyAlignment="1">
      <alignment horizontal="left" vertical="center"/>
    </xf>
    <xf numFmtId="0" fontId="18" fillId="18" borderId="23" xfId="7" applyFont="1" applyFill="1" applyBorder="1" applyAlignment="1">
      <alignment horizontal="left" vertical="center"/>
    </xf>
    <xf numFmtId="0" fontId="18" fillId="18" borderId="222" xfId="7" applyFont="1" applyFill="1" applyBorder="1" applyAlignment="1">
      <alignment horizontal="left" vertical="center"/>
    </xf>
    <xf numFmtId="0" fontId="18" fillId="18" borderId="42" xfId="7" applyFont="1" applyFill="1" applyBorder="1" applyAlignment="1">
      <alignment horizontal="left" vertical="center"/>
    </xf>
    <xf numFmtId="0" fontId="18" fillId="18" borderId="50" xfId="7" applyFont="1" applyFill="1" applyBorder="1" applyAlignment="1">
      <alignment horizontal="left" vertical="center"/>
    </xf>
    <xf numFmtId="0" fontId="18" fillId="18" borderId="220" xfId="7" applyFont="1" applyFill="1" applyBorder="1" applyAlignment="1">
      <alignment horizontal="center" vertical="center" shrinkToFit="1"/>
    </xf>
    <xf numFmtId="0" fontId="18" fillId="18" borderId="218" xfId="7" applyFont="1" applyFill="1" applyBorder="1" applyAlignment="1">
      <alignment horizontal="center" vertical="center" shrinkToFit="1"/>
    </xf>
    <xf numFmtId="0" fontId="18" fillId="18" borderId="219" xfId="7" applyFont="1" applyFill="1" applyBorder="1" applyAlignment="1">
      <alignment horizontal="center" vertical="center" shrinkToFit="1"/>
    </xf>
    <xf numFmtId="0" fontId="18" fillId="18" borderId="221" xfId="7" applyFont="1" applyFill="1" applyBorder="1" applyAlignment="1">
      <alignment horizontal="center" vertical="center" shrinkToFit="1"/>
    </xf>
    <xf numFmtId="0" fontId="18" fillId="18" borderId="222" xfId="7" applyFont="1" applyFill="1" applyBorder="1" applyAlignment="1">
      <alignment horizontal="center" vertical="center" shrinkToFit="1"/>
    </xf>
    <xf numFmtId="0" fontId="18" fillId="18" borderId="223" xfId="7" applyFont="1" applyFill="1" applyBorder="1" applyAlignment="1">
      <alignment horizontal="center" vertical="center" shrinkToFit="1"/>
    </xf>
    <xf numFmtId="0" fontId="18" fillId="0" borderId="220" xfId="7" applyFont="1" applyBorder="1" applyAlignment="1">
      <alignment horizontal="distributed" vertical="center"/>
    </xf>
    <xf numFmtId="0" fontId="18" fillId="0" borderId="218" xfId="7" applyFont="1" applyBorder="1" applyAlignment="1">
      <alignment horizontal="distributed" vertical="center"/>
    </xf>
    <xf numFmtId="0" fontId="18" fillId="0" borderId="221" xfId="7" applyFont="1" applyBorder="1" applyAlignment="1">
      <alignment horizontal="distributed" vertical="center"/>
    </xf>
    <xf numFmtId="0" fontId="18" fillId="0" borderId="222" xfId="7" applyFont="1" applyBorder="1" applyAlignment="1">
      <alignment horizontal="distributed" vertical="center"/>
    </xf>
    <xf numFmtId="0" fontId="23" fillId="0" borderId="220" xfId="7" applyFont="1" applyBorder="1" applyAlignment="1">
      <alignment horizontal="distributed" vertical="justify"/>
    </xf>
    <xf numFmtId="0" fontId="23" fillId="0" borderId="218" xfId="7" applyFont="1" applyBorder="1" applyAlignment="1">
      <alignment horizontal="distributed" vertical="justify"/>
    </xf>
    <xf numFmtId="0" fontId="18" fillId="0" borderId="221" xfId="7" applyFont="1" applyBorder="1" applyAlignment="1">
      <alignment horizontal="distributed" vertical="justify"/>
    </xf>
    <xf numFmtId="0" fontId="18" fillId="0" borderId="222" xfId="7" applyFont="1" applyBorder="1" applyAlignment="1">
      <alignment horizontal="distributed" vertical="justify"/>
    </xf>
    <xf numFmtId="0" fontId="18" fillId="18" borderId="28" xfId="7" applyFont="1" applyFill="1" applyBorder="1" applyAlignment="1">
      <alignment horizontal="center" vertical="center"/>
    </xf>
    <xf numFmtId="0" fontId="18" fillId="18" borderId="218" xfId="7" applyFont="1" applyFill="1" applyBorder="1" applyAlignment="1">
      <alignment horizontal="center" vertical="center"/>
    </xf>
    <xf numFmtId="0" fontId="18" fillId="18" borderId="25" xfId="7" applyFont="1" applyFill="1" applyBorder="1" applyAlignment="1">
      <alignment horizontal="center" vertical="center"/>
    </xf>
    <xf numFmtId="0" fontId="18" fillId="18" borderId="48" xfId="7" applyFont="1" applyFill="1" applyBorder="1" applyAlignment="1">
      <alignment horizontal="center" vertical="center"/>
    </xf>
    <xf numFmtId="0" fontId="18" fillId="18" borderId="23" xfId="7" applyFont="1" applyFill="1" applyBorder="1" applyAlignment="1">
      <alignment horizontal="center" vertical="center"/>
    </xf>
    <xf numFmtId="0" fontId="18" fillId="18" borderId="222" xfId="7" applyFont="1" applyFill="1" applyBorder="1" applyAlignment="1">
      <alignment horizontal="center" vertical="center"/>
    </xf>
    <xf numFmtId="0" fontId="18" fillId="18" borderId="42" xfId="7" applyFont="1" applyFill="1" applyBorder="1" applyAlignment="1">
      <alignment horizontal="center" vertical="center"/>
    </xf>
    <xf numFmtId="0" fontId="18" fillId="18" borderId="50" xfId="7" applyFont="1" applyFill="1" applyBorder="1" applyAlignment="1">
      <alignment horizontal="center" vertical="center"/>
    </xf>
    <xf numFmtId="0" fontId="18" fillId="18" borderId="28" xfId="7" applyFont="1" applyFill="1" applyBorder="1" applyAlignment="1">
      <alignment horizontal="center" vertical="center" shrinkToFit="1"/>
    </xf>
    <xf numFmtId="0" fontId="18" fillId="18" borderId="25" xfId="7" applyFont="1" applyFill="1" applyBorder="1" applyAlignment="1">
      <alignment horizontal="center" vertical="center" shrinkToFit="1"/>
    </xf>
    <xf numFmtId="0" fontId="18" fillId="18" borderId="48" xfId="7" applyFont="1" applyFill="1" applyBorder="1" applyAlignment="1">
      <alignment horizontal="center" vertical="center" shrinkToFit="1"/>
    </xf>
    <xf numFmtId="0" fontId="18" fillId="18" borderId="23" xfId="7" applyFont="1" applyFill="1" applyBorder="1" applyAlignment="1">
      <alignment horizontal="center" vertical="center" shrinkToFit="1"/>
    </xf>
    <xf numFmtId="0" fontId="18" fillId="18" borderId="42" xfId="7" applyFont="1" applyFill="1" applyBorder="1" applyAlignment="1">
      <alignment horizontal="center" vertical="center" shrinkToFit="1"/>
    </xf>
    <xf numFmtId="0" fontId="18" fillId="18" borderId="50" xfId="7" applyFont="1" applyFill="1" applyBorder="1" applyAlignment="1">
      <alignment horizontal="center" vertical="center" shrinkToFit="1"/>
    </xf>
    <xf numFmtId="0" fontId="164" fillId="0" borderId="0" xfId="7" applyFont="1" applyAlignment="1">
      <alignment horizontal="distributed"/>
    </xf>
    <xf numFmtId="0" fontId="25" fillId="18" borderId="22" xfId="7" applyFont="1" applyFill="1" applyBorder="1" applyAlignment="1">
      <alignment horizontal="center"/>
    </xf>
    <xf numFmtId="0" fontId="25" fillId="18" borderId="0" xfId="7" applyFont="1" applyFill="1" applyAlignment="1">
      <alignment horizontal="center"/>
    </xf>
    <xf numFmtId="0" fontId="18" fillId="0" borderId="49" xfId="7" applyFont="1" applyBorder="1" applyAlignment="1">
      <alignment horizontal="distributed" vertical="justify"/>
    </xf>
    <xf numFmtId="0" fontId="18" fillId="0" borderId="22" xfId="7" applyFont="1" applyBorder="1" applyAlignment="1">
      <alignment horizontal="distributed" vertical="justify"/>
    </xf>
    <xf numFmtId="0" fontId="10" fillId="0" borderId="0" xfId="7" applyAlignment="1">
      <alignment horizontal="distributed" vertical="justify"/>
    </xf>
    <xf numFmtId="0" fontId="10" fillId="0" borderId="49" xfId="7" applyBorder="1" applyAlignment="1">
      <alignment horizontal="distributed" vertical="justify"/>
    </xf>
    <xf numFmtId="0" fontId="18" fillId="0" borderId="28" xfId="7" applyFont="1" applyBorder="1" applyAlignment="1">
      <alignment horizontal="center" vertical="center"/>
    </xf>
    <xf numFmtId="0" fontId="18" fillId="0" borderId="25" xfId="7" applyFont="1" applyBorder="1" applyAlignment="1">
      <alignment horizontal="center" vertical="center"/>
    </xf>
    <xf numFmtId="0" fontId="18" fillId="0" borderId="48" xfId="7" applyFont="1" applyBorder="1" applyAlignment="1">
      <alignment horizontal="center" vertical="center"/>
    </xf>
    <xf numFmtId="0" fontId="18" fillId="0" borderId="22" xfId="7" applyFont="1" applyBorder="1" applyAlignment="1">
      <alignment horizontal="center" vertical="center"/>
    </xf>
    <xf numFmtId="0" fontId="18" fillId="0" borderId="49" xfId="7" applyFont="1" applyBorder="1" applyAlignment="1">
      <alignment horizontal="center" vertical="center"/>
    </xf>
    <xf numFmtId="0" fontId="18" fillId="0" borderId="23" xfId="7" applyFont="1" applyBorder="1" applyAlignment="1">
      <alignment horizontal="center" vertical="center"/>
    </xf>
    <xf numFmtId="0" fontId="18" fillId="0" borderId="42" xfId="7" applyFont="1" applyBorder="1" applyAlignment="1">
      <alignment horizontal="center" vertical="center"/>
    </xf>
    <xf numFmtId="0" fontId="18" fillId="0" borderId="50" xfId="7" applyFont="1" applyBorder="1" applyAlignment="1">
      <alignment horizontal="center" vertical="center"/>
    </xf>
    <xf numFmtId="0" fontId="18" fillId="0" borderId="28" xfId="7" applyFont="1" applyBorder="1" applyAlignment="1">
      <alignment horizontal="center" vertical="center" wrapText="1"/>
    </xf>
    <xf numFmtId="0" fontId="10" fillId="0" borderId="25" xfId="7" applyBorder="1" applyAlignment="1">
      <alignment horizontal="center" vertical="center" wrapText="1"/>
    </xf>
    <xf numFmtId="0" fontId="10" fillId="0" borderId="48" xfId="7" applyBorder="1" applyAlignment="1">
      <alignment horizontal="center" vertical="center" wrapText="1"/>
    </xf>
    <xf numFmtId="0" fontId="10" fillId="0" borderId="22" xfId="7" applyBorder="1" applyAlignment="1">
      <alignment horizontal="center" vertical="center" wrapText="1"/>
    </xf>
    <xf numFmtId="0" fontId="10" fillId="0" borderId="0" xfId="7" applyAlignment="1">
      <alignment horizontal="center" vertical="center" wrapText="1"/>
    </xf>
    <xf numFmtId="0" fontId="10" fillId="0" borderId="49" xfId="7" applyBorder="1" applyAlignment="1">
      <alignment horizontal="center" vertical="center" wrapText="1"/>
    </xf>
    <xf numFmtId="0" fontId="10" fillId="0" borderId="23" xfId="7" applyBorder="1" applyAlignment="1">
      <alignment horizontal="center" vertical="center" wrapText="1"/>
    </xf>
    <xf numFmtId="0" fontId="10" fillId="0" borderId="42" xfId="7" applyBorder="1" applyAlignment="1">
      <alignment horizontal="center" vertical="center" wrapText="1"/>
    </xf>
    <xf numFmtId="0" fontId="10" fillId="0" borderId="50" xfId="7" applyBorder="1" applyAlignment="1">
      <alignment horizontal="center" vertical="center" wrapText="1"/>
    </xf>
    <xf numFmtId="0" fontId="24" fillId="18" borderId="220" xfId="7" applyFont="1" applyFill="1" applyBorder="1" applyAlignment="1">
      <alignment horizontal="center" vertical="center" shrinkToFit="1"/>
    </xf>
    <xf numFmtId="0" fontId="24" fillId="18" borderId="218" xfId="7" applyFont="1" applyFill="1" applyBorder="1" applyAlignment="1">
      <alignment horizontal="center" vertical="center" shrinkToFit="1"/>
    </xf>
    <xf numFmtId="0" fontId="24" fillId="18" borderId="219" xfId="7" applyFont="1" applyFill="1" applyBorder="1" applyAlignment="1">
      <alignment horizontal="center" vertical="center" shrinkToFit="1"/>
    </xf>
    <xf numFmtId="0" fontId="24" fillId="18" borderId="227" xfId="7" applyFont="1" applyFill="1" applyBorder="1" applyAlignment="1">
      <alignment horizontal="center" vertical="center" shrinkToFit="1"/>
    </xf>
    <xf numFmtId="0" fontId="24" fillId="18" borderId="0" xfId="7" applyFont="1" applyFill="1" applyBorder="1" applyAlignment="1">
      <alignment horizontal="center" vertical="center" shrinkToFit="1"/>
    </xf>
    <xf numFmtId="0" fontId="24" fillId="18" borderId="243" xfId="7" applyFont="1" applyFill="1" applyBorder="1" applyAlignment="1">
      <alignment horizontal="center" vertical="center" shrinkToFit="1"/>
    </xf>
    <xf numFmtId="0" fontId="24" fillId="18" borderId="221" xfId="7" applyFont="1" applyFill="1" applyBorder="1" applyAlignment="1">
      <alignment horizontal="center" vertical="center" shrinkToFit="1"/>
    </xf>
    <xf numFmtId="0" fontId="24" fillId="18" borderId="222" xfId="7" applyFont="1" applyFill="1" applyBorder="1" applyAlignment="1">
      <alignment horizontal="center" vertical="center" shrinkToFit="1"/>
    </xf>
    <xf numFmtId="0" fontId="24" fillId="18" borderId="223" xfId="7" applyFont="1" applyFill="1" applyBorder="1" applyAlignment="1">
      <alignment horizontal="center" vertical="center" shrinkToFit="1"/>
    </xf>
    <xf numFmtId="0" fontId="25" fillId="18" borderId="0" xfId="7" applyFont="1" applyFill="1" applyAlignment="1">
      <alignment shrinkToFit="1"/>
    </xf>
    <xf numFmtId="0" fontId="24" fillId="18" borderId="0" xfId="7" applyFont="1" applyFill="1" applyAlignment="1">
      <alignment horizontal="center"/>
    </xf>
    <xf numFmtId="0" fontId="10" fillId="0" borderId="0" xfId="7" applyAlignment="1">
      <alignment horizontal="distributed" vertical="center"/>
    </xf>
    <xf numFmtId="49" fontId="24" fillId="18" borderId="0" xfId="7" applyNumberFormat="1" applyFont="1" applyFill="1" applyAlignment="1">
      <alignment horizontal="center"/>
    </xf>
    <xf numFmtId="0" fontId="25" fillId="0" borderId="0" xfId="7" applyFont="1" applyAlignment="1">
      <alignment horizontal="center" vertical="justify"/>
    </xf>
    <xf numFmtId="0" fontId="18" fillId="18" borderId="58" xfId="7" applyFont="1" applyFill="1" applyBorder="1" applyAlignment="1">
      <alignment horizontal="center" vertical="center" shrinkToFit="1"/>
    </xf>
    <xf numFmtId="0" fontId="19" fillId="18" borderId="52" xfId="7" applyFont="1" applyFill="1" applyBorder="1" applyAlignment="1">
      <alignment horizontal="center" vertical="center"/>
    </xf>
    <xf numFmtId="0" fontId="19" fillId="18" borderId="53" xfId="7" applyFont="1" applyFill="1" applyBorder="1" applyAlignment="1">
      <alignment horizontal="center" vertical="center"/>
    </xf>
    <xf numFmtId="0" fontId="18" fillId="18" borderId="52" xfId="7" applyFont="1" applyFill="1" applyBorder="1" applyAlignment="1">
      <alignment horizontal="center" vertical="center" shrinkToFit="1"/>
    </xf>
    <xf numFmtId="0" fontId="18" fillId="18" borderId="53" xfId="7" applyFont="1" applyFill="1" applyBorder="1" applyAlignment="1">
      <alignment horizontal="center" vertical="center" shrinkToFit="1"/>
    </xf>
    <xf numFmtId="0" fontId="23" fillId="18" borderId="52" xfId="7" applyFont="1" applyFill="1" applyBorder="1" applyAlignment="1">
      <alignment horizontal="center" vertical="center" shrinkToFit="1"/>
    </xf>
    <xf numFmtId="0" fontId="23" fillId="18" borderId="53" xfId="7" applyFont="1" applyFill="1" applyBorder="1" applyAlignment="1">
      <alignment horizontal="center" vertical="center" shrinkToFit="1"/>
    </xf>
    <xf numFmtId="0" fontId="18" fillId="0" borderId="28" xfId="7" applyFont="1" applyBorder="1" applyAlignment="1">
      <alignment horizontal="distributed" vertical="justify"/>
    </xf>
    <xf numFmtId="0" fontId="18" fillId="0" borderId="48" xfId="7" applyFont="1" applyBorder="1" applyAlignment="1">
      <alignment horizontal="distributed" vertical="justify"/>
    </xf>
    <xf numFmtId="0" fontId="18" fillId="0" borderId="23" xfId="7" applyFont="1" applyBorder="1" applyAlignment="1">
      <alignment horizontal="distributed" vertical="justify"/>
    </xf>
    <xf numFmtId="0" fontId="18" fillId="0" borderId="50" xfId="7" applyFont="1" applyBorder="1" applyAlignment="1">
      <alignment horizontal="distributed" vertical="justify"/>
    </xf>
    <xf numFmtId="0" fontId="19" fillId="0" borderId="28" xfId="7" applyFont="1" applyBorder="1" applyAlignment="1">
      <alignment horizontal="center" vertical="center" wrapText="1"/>
    </xf>
    <xf numFmtId="0" fontId="19" fillId="0" borderId="48" xfId="7" applyFont="1" applyBorder="1" applyAlignment="1">
      <alignment horizontal="center" vertical="center" wrapText="1"/>
    </xf>
    <xf numFmtId="0" fontId="19" fillId="0" borderId="23" xfId="7" applyFont="1" applyBorder="1" applyAlignment="1">
      <alignment horizontal="center" vertical="center" wrapText="1"/>
    </xf>
    <xf numFmtId="0" fontId="19" fillId="0" borderId="50" xfId="7" applyFont="1" applyBorder="1" applyAlignment="1">
      <alignment horizontal="center" vertical="center" wrapText="1"/>
    </xf>
    <xf numFmtId="0" fontId="19" fillId="0" borderId="28" xfId="7" applyFont="1" applyBorder="1" applyAlignment="1">
      <alignment horizontal="center" vertical="distributed"/>
    </xf>
    <xf numFmtId="0" fontId="19" fillId="0" borderId="48" xfId="7" applyFont="1" applyBorder="1" applyAlignment="1">
      <alignment horizontal="center" vertical="distributed"/>
    </xf>
    <xf numFmtId="0" fontId="19" fillId="0" borderId="23" xfId="7" applyFont="1" applyBorder="1" applyAlignment="1">
      <alignment horizontal="center" vertical="distributed"/>
    </xf>
    <xf numFmtId="0" fontId="19" fillId="0" borderId="50" xfId="7" applyFont="1" applyBorder="1" applyAlignment="1">
      <alignment horizontal="center" vertical="distributed"/>
    </xf>
    <xf numFmtId="0" fontId="10" fillId="0" borderId="227" xfId="7" applyFont="1" applyBorder="1" applyAlignment="1">
      <alignment horizontal="center"/>
    </xf>
    <xf numFmtId="0" fontId="10" fillId="0" borderId="243" xfId="7" applyFont="1" applyBorder="1" applyAlignment="1">
      <alignment horizontal="center"/>
    </xf>
    <xf numFmtId="0" fontId="18" fillId="0" borderId="0" xfId="7" applyFont="1" applyBorder="1" applyAlignment="1">
      <alignment horizontal="distributed"/>
    </xf>
    <xf numFmtId="0" fontId="18" fillId="18" borderId="0" xfId="7" applyNumberFormat="1" applyFont="1" applyFill="1" applyBorder="1" applyAlignment="1">
      <alignment horizontal="left" vertical="center"/>
    </xf>
    <xf numFmtId="0" fontId="18" fillId="18" borderId="222" xfId="7" applyNumberFormat="1" applyFont="1" applyFill="1" applyBorder="1" applyAlignment="1">
      <alignment horizontal="left" vertical="center"/>
    </xf>
    <xf numFmtId="0" fontId="18" fillId="18" borderId="0" xfId="7" applyNumberFormat="1" applyFont="1" applyFill="1" applyBorder="1" applyAlignment="1">
      <alignment horizontal="center" vertical="center"/>
    </xf>
    <xf numFmtId="0" fontId="18" fillId="18" borderId="222" xfId="7" applyNumberFormat="1" applyFont="1" applyFill="1" applyBorder="1" applyAlignment="1">
      <alignment horizontal="center" vertical="center"/>
    </xf>
    <xf numFmtId="0" fontId="18" fillId="18" borderId="0" xfId="7" applyNumberFormat="1" applyFont="1" applyFill="1" applyBorder="1" applyAlignment="1">
      <alignment horizontal="right" vertical="center"/>
    </xf>
    <xf numFmtId="0" fontId="18" fillId="18" borderId="222" xfId="7" applyNumberFormat="1" applyFont="1" applyFill="1" applyBorder="1" applyAlignment="1">
      <alignment horizontal="right" vertical="center"/>
    </xf>
    <xf numFmtId="0" fontId="18" fillId="0" borderId="0" xfId="7" applyFont="1" applyBorder="1" applyAlignment="1">
      <alignment horizontal="right" vertical="center"/>
    </xf>
    <xf numFmtId="0" fontId="18" fillId="0" borderId="0" xfId="7" quotePrefix="1" applyFont="1" applyBorder="1" applyAlignment="1">
      <alignment horizontal="left" vertical="center"/>
    </xf>
    <xf numFmtId="0" fontId="18" fillId="0" borderId="0" xfId="7" applyFont="1" applyBorder="1" applyAlignment="1">
      <alignment horizontal="left" vertical="center"/>
    </xf>
    <xf numFmtId="0" fontId="18" fillId="0" borderId="0" xfId="7" applyFont="1" applyBorder="1" applyAlignment="1">
      <alignment horizontal="distributed" vertical="justify"/>
    </xf>
    <xf numFmtId="0" fontId="25" fillId="0" borderId="0" xfId="7" applyFont="1" applyAlignment="1">
      <alignment horizontal="center" vertical="center"/>
    </xf>
    <xf numFmtId="0" fontId="23" fillId="0" borderId="227" xfId="7" applyFont="1" applyBorder="1" applyAlignment="1" applyProtection="1">
      <alignment horizontal="center" vertical="center"/>
      <protection locked="0"/>
    </xf>
    <xf numFmtId="0" fontId="23" fillId="0" borderId="0" xfId="7" applyFont="1" applyBorder="1" applyAlignment="1" applyProtection="1">
      <alignment horizontal="center" vertical="center"/>
      <protection locked="0"/>
    </xf>
    <xf numFmtId="0" fontId="23" fillId="0" borderId="243" xfId="7" applyFont="1" applyBorder="1" applyAlignment="1" applyProtection="1">
      <alignment horizontal="center" vertical="center"/>
      <protection locked="0"/>
    </xf>
    <xf numFmtId="0" fontId="18" fillId="0" borderId="227" xfId="7" applyFont="1" applyBorder="1" applyAlignment="1" applyProtection="1">
      <alignment horizontal="center" vertical="center"/>
      <protection locked="0"/>
    </xf>
    <xf numFmtId="0" fontId="18" fillId="0" borderId="0" xfId="7" applyFont="1" applyBorder="1" applyAlignment="1" applyProtection="1">
      <alignment horizontal="center" vertical="center"/>
      <protection locked="0"/>
    </xf>
    <xf numFmtId="0" fontId="18" fillId="0" borderId="243" xfId="7" applyFont="1" applyBorder="1" applyAlignment="1" applyProtection="1">
      <alignment horizontal="center" vertical="center"/>
      <protection locked="0"/>
    </xf>
    <xf numFmtId="0" fontId="16" fillId="18" borderId="0" xfId="7" applyFont="1" applyFill="1" applyBorder="1" applyAlignment="1">
      <alignment horizontal="distributed" shrinkToFit="1"/>
    </xf>
    <xf numFmtId="0" fontId="16" fillId="0" borderId="0" xfId="7" quotePrefix="1" applyFont="1" applyBorder="1" applyAlignment="1">
      <alignment horizontal="left" vertical="center"/>
    </xf>
    <xf numFmtId="0" fontId="16" fillId="0" borderId="0" xfId="7" applyFont="1" applyBorder="1" applyAlignment="1">
      <alignment horizontal="left" vertical="center"/>
    </xf>
    <xf numFmtId="0" fontId="16" fillId="0" borderId="0" xfId="7" applyFont="1" applyBorder="1" applyAlignment="1">
      <alignment horizontal="distributed" vertical="center"/>
    </xf>
    <xf numFmtId="0" fontId="18" fillId="18" borderId="0" xfId="7" applyFont="1" applyFill="1" applyBorder="1" applyAlignment="1">
      <alignment horizontal="right"/>
    </xf>
    <xf numFmtId="49" fontId="18" fillId="0" borderId="22" xfId="7" applyNumberFormat="1" applyFont="1" applyBorder="1" applyAlignment="1">
      <alignment horizontal="distributed" vertical="justify" textRotation="255"/>
    </xf>
    <xf numFmtId="49" fontId="18" fillId="0" borderId="49" xfId="7" applyNumberFormat="1" applyFont="1" applyBorder="1" applyAlignment="1">
      <alignment horizontal="distributed" vertical="justify" textRotation="255"/>
    </xf>
    <xf numFmtId="49" fontId="18" fillId="0" borderId="22" xfId="7" applyNumberFormat="1" applyFont="1" applyBorder="1" applyAlignment="1">
      <alignment vertical="distributed" textRotation="255"/>
    </xf>
    <xf numFmtId="49" fontId="18" fillId="0" borderId="49" xfId="7" applyNumberFormat="1" applyFont="1" applyBorder="1" applyAlignment="1">
      <alignment vertical="distributed" textRotation="255"/>
    </xf>
    <xf numFmtId="0" fontId="23" fillId="0" borderId="23" xfId="7" applyFont="1" applyBorder="1" applyAlignment="1">
      <alignment horizontal="center" vertical="center"/>
    </xf>
    <xf numFmtId="0" fontId="23" fillId="0" borderId="42" xfId="7" applyFont="1" applyBorder="1" applyAlignment="1">
      <alignment horizontal="center" vertical="center"/>
    </xf>
    <xf numFmtId="0" fontId="23" fillId="0" borderId="50" xfId="7" applyFont="1" applyBorder="1" applyAlignment="1">
      <alignment horizontal="center" vertical="center"/>
    </xf>
    <xf numFmtId="0" fontId="23" fillId="0" borderId="22" xfId="7" applyFont="1" applyBorder="1" applyAlignment="1">
      <alignment horizontal="right" vertical="center"/>
    </xf>
    <xf numFmtId="0" fontId="23" fillId="0" borderId="0" xfId="7" applyFont="1" applyAlignment="1">
      <alignment horizontal="right" vertical="center"/>
    </xf>
    <xf numFmtId="0" fontId="23" fillId="0" borderId="49" xfId="7" applyFont="1" applyBorder="1" applyAlignment="1">
      <alignment horizontal="right" vertical="center"/>
    </xf>
    <xf numFmtId="0" fontId="23" fillId="0" borderId="28" xfId="7" applyFont="1" applyBorder="1" applyAlignment="1">
      <alignment horizontal="right" vertical="center"/>
    </xf>
    <xf numFmtId="0" fontId="23" fillId="0" borderId="25" xfId="7" applyFont="1" applyBorder="1" applyAlignment="1">
      <alignment horizontal="right" vertical="center"/>
    </xf>
    <xf numFmtId="0" fontId="23" fillId="0" borderId="48" xfId="7" applyFont="1" applyBorder="1" applyAlignment="1">
      <alignment horizontal="right" vertical="center"/>
    </xf>
    <xf numFmtId="0" fontId="24" fillId="0" borderId="0" xfId="7" applyFont="1" applyAlignment="1">
      <alignment horizontal="center" vertical="justify"/>
    </xf>
    <xf numFmtId="0" fontId="25" fillId="0" borderId="0" xfId="7" applyFont="1" applyAlignment="1">
      <alignment horizontal="distributed" vertical="center"/>
    </xf>
    <xf numFmtId="49" fontId="18" fillId="0" borderId="47" xfId="7" applyNumberFormat="1" applyFont="1" applyBorder="1" applyAlignment="1">
      <alignment vertical="top" textRotation="255"/>
    </xf>
    <xf numFmtId="0" fontId="126" fillId="0" borderId="44" xfId="7" applyFont="1" applyBorder="1" applyAlignment="1">
      <alignment vertical="top" textRotation="255"/>
    </xf>
    <xf numFmtId="0" fontId="126" fillId="0" borderId="47" xfId="7" applyFont="1" applyBorder="1" applyAlignment="1">
      <alignment vertical="top" textRotation="255"/>
    </xf>
    <xf numFmtId="0" fontId="126" fillId="0" borderId="46" xfId="7" applyFont="1" applyBorder="1" applyAlignment="1">
      <alignment vertical="top" textRotation="255"/>
    </xf>
    <xf numFmtId="0" fontId="24" fillId="18" borderId="0" xfId="7" applyNumberFormat="1" applyFont="1" applyFill="1" applyAlignment="1">
      <alignment horizontal="center"/>
    </xf>
    <xf numFmtId="0" fontId="25" fillId="18" borderId="0" xfId="7" applyFont="1" applyFill="1" applyAlignment="1">
      <alignment horizontal="left" vertical="center" shrinkToFit="1"/>
    </xf>
    <xf numFmtId="0" fontId="131" fillId="0" borderId="0" xfId="7" applyFont="1" applyAlignment="1">
      <alignment horizontal="distributed" vertical="center"/>
    </xf>
    <xf numFmtId="0" fontId="23" fillId="0" borderId="28" xfId="7" applyFont="1" applyBorder="1" applyAlignment="1">
      <alignment horizontal="distributed" vertical="justify"/>
    </xf>
    <xf numFmtId="0" fontId="23" fillId="0" borderId="25" xfId="7" applyFont="1" applyBorder="1" applyAlignment="1">
      <alignment horizontal="distributed" vertical="justify"/>
    </xf>
    <xf numFmtId="0" fontId="10" fillId="18" borderId="0" xfId="7" applyFill="1" applyAlignment="1">
      <alignment shrinkToFit="1"/>
    </xf>
    <xf numFmtId="0" fontId="23" fillId="0" borderId="22" xfId="7" applyFont="1" applyBorder="1" applyAlignment="1">
      <alignment horizontal="distributed" vertical="justify"/>
    </xf>
    <xf numFmtId="0" fontId="23" fillId="0" borderId="0" xfId="7" applyFont="1" applyAlignment="1">
      <alignment horizontal="distributed" vertical="justify"/>
    </xf>
    <xf numFmtId="0" fontId="10" fillId="0" borderId="25" xfId="7" applyBorder="1" applyAlignment="1">
      <alignment horizontal="distributed" vertical="center"/>
    </xf>
    <xf numFmtId="0" fontId="10" fillId="0" borderId="42" xfId="7" applyBorder="1" applyAlignment="1">
      <alignment horizontal="distributed" vertical="center"/>
    </xf>
    <xf numFmtId="0" fontId="18" fillId="0" borderId="22" xfId="7" applyFont="1" applyBorder="1" applyAlignment="1">
      <alignment horizontal="distributed" vertical="center"/>
    </xf>
    <xf numFmtId="0" fontId="18" fillId="0" borderId="49" xfId="7" applyFont="1" applyBorder="1" applyAlignment="1">
      <alignment horizontal="distributed" vertical="center"/>
    </xf>
    <xf numFmtId="0" fontId="18" fillId="0" borderId="52" xfId="7" applyFont="1" applyBorder="1" applyAlignment="1">
      <alignment horizontal="distributed" vertical="center"/>
    </xf>
    <xf numFmtId="0" fontId="18" fillId="0" borderId="53" xfId="7" applyFont="1" applyBorder="1" applyAlignment="1">
      <alignment horizontal="distributed" vertical="center"/>
    </xf>
    <xf numFmtId="0" fontId="25" fillId="0" borderId="0" xfId="7" applyFont="1" applyBorder="1" applyAlignment="1">
      <alignment horizontal="distributed" vertical="center"/>
    </xf>
    <xf numFmtId="0" fontId="120" fillId="18" borderId="227" xfId="7" applyFont="1" applyFill="1" applyBorder="1" applyAlignment="1">
      <alignment horizontal="left" shrinkToFit="1"/>
    </xf>
    <xf numFmtId="0" fontId="120" fillId="18" borderId="0" xfId="7" applyFont="1" applyFill="1" applyBorder="1" applyAlignment="1">
      <alignment horizontal="left" shrinkToFit="1"/>
    </xf>
    <xf numFmtId="0" fontId="120" fillId="18" borderId="243" xfId="7" applyFont="1" applyFill="1" applyBorder="1" applyAlignment="1">
      <alignment horizontal="left" shrinkToFit="1"/>
    </xf>
    <xf numFmtId="0" fontId="120" fillId="18" borderId="221" xfId="7" applyNumberFormat="1" applyFont="1" applyFill="1" applyBorder="1" applyAlignment="1">
      <alignment horizontal="left" shrinkToFit="1"/>
    </xf>
    <xf numFmtId="0" fontId="120" fillId="18" borderId="222" xfId="7" applyNumberFormat="1" applyFont="1" applyFill="1" applyBorder="1" applyAlignment="1">
      <alignment horizontal="left" shrinkToFit="1"/>
    </xf>
    <xf numFmtId="0" fontId="120" fillId="18" borderId="223" xfId="7" applyNumberFormat="1" applyFont="1" applyFill="1" applyBorder="1" applyAlignment="1">
      <alignment horizontal="left" shrinkToFit="1"/>
    </xf>
    <xf numFmtId="0" fontId="117" fillId="18" borderId="220" xfId="7" applyNumberFormat="1" applyFont="1" applyFill="1" applyBorder="1" applyAlignment="1">
      <alignment horizontal="left" vertical="center" wrapText="1"/>
    </xf>
    <xf numFmtId="0" fontId="117" fillId="18" borderId="218" xfId="7" applyNumberFormat="1" applyFont="1" applyFill="1" applyBorder="1" applyAlignment="1">
      <alignment horizontal="left" vertical="center" wrapText="1"/>
    </xf>
    <xf numFmtId="0" fontId="117" fillId="18" borderId="219" xfId="7" applyNumberFormat="1" applyFont="1" applyFill="1" applyBorder="1" applyAlignment="1">
      <alignment horizontal="left" vertical="center" wrapText="1"/>
    </xf>
    <xf numFmtId="0" fontId="117" fillId="18" borderId="227" xfId="7" applyNumberFormat="1" applyFont="1" applyFill="1" applyBorder="1" applyAlignment="1">
      <alignment horizontal="left" vertical="center" wrapText="1"/>
    </xf>
    <xf numFmtId="0" fontId="117" fillId="18" borderId="0" xfId="7" applyNumberFormat="1" applyFont="1" applyFill="1" applyBorder="1" applyAlignment="1">
      <alignment horizontal="left" vertical="center" wrapText="1"/>
    </xf>
    <xf numFmtId="0" fontId="117" fillId="18" borderId="243" xfId="7" applyNumberFormat="1" applyFont="1" applyFill="1" applyBorder="1" applyAlignment="1">
      <alignment horizontal="left" vertical="center" wrapText="1"/>
    </xf>
    <xf numFmtId="0" fontId="117" fillId="18" borderId="227" xfId="7" applyFont="1" applyFill="1" applyBorder="1" applyAlignment="1">
      <alignment horizontal="left" vertical="center" shrinkToFit="1"/>
    </xf>
    <xf numFmtId="0" fontId="117" fillId="18" borderId="0" xfId="7" applyFont="1" applyFill="1" applyBorder="1" applyAlignment="1">
      <alignment horizontal="left" vertical="center" shrinkToFit="1"/>
    </xf>
    <xf numFmtId="0" fontId="117" fillId="18" borderId="243" xfId="7" applyFont="1" applyFill="1" applyBorder="1" applyAlignment="1">
      <alignment horizontal="left" vertical="center" shrinkToFit="1"/>
    </xf>
    <xf numFmtId="0" fontId="117" fillId="18" borderId="221" xfId="7" applyNumberFormat="1" applyFont="1" applyFill="1" applyBorder="1" applyAlignment="1">
      <alignment horizontal="left" vertical="center" wrapText="1"/>
    </xf>
    <xf numFmtId="0" fontId="117" fillId="18" borderId="222" xfId="7" applyNumberFormat="1" applyFont="1" applyFill="1" applyBorder="1" applyAlignment="1">
      <alignment horizontal="left" vertical="center" wrapText="1"/>
    </xf>
    <xf numFmtId="0" fontId="117" fillId="18" borderId="223" xfId="7" applyNumberFormat="1" applyFont="1" applyFill="1" applyBorder="1" applyAlignment="1">
      <alignment horizontal="left" vertical="center" wrapText="1"/>
    </xf>
    <xf numFmtId="0" fontId="117" fillId="18" borderId="220" xfId="7" applyNumberFormat="1" applyFont="1" applyFill="1" applyBorder="1" applyAlignment="1">
      <alignment horizontal="center" vertical="center" wrapText="1" shrinkToFit="1"/>
    </xf>
    <xf numFmtId="0" fontId="117" fillId="18" borderId="218" xfId="7" applyNumberFormat="1" applyFont="1" applyFill="1" applyBorder="1" applyAlignment="1">
      <alignment horizontal="center" vertical="center" wrapText="1" shrinkToFit="1"/>
    </xf>
    <xf numFmtId="0" fontId="117" fillId="18" borderId="219" xfId="7" applyNumberFormat="1" applyFont="1" applyFill="1" applyBorder="1" applyAlignment="1">
      <alignment horizontal="center" vertical="center" wrapText="1" shrinkToFit="1"/>
    </xf>
    <xf numFmtId="0" fontId="117" fillId="18" borderId="227" xfId="7" applyNumberFormat="1" applyFont="1" applyFill="1" applyBorder="1" applyAlignment="1">
      <alignment horizontal="center" vertical="center" wrapText="1" shrinkToFit="1"/>
    </xf>
    <xf numFmtId="0" fontId="117" fillId="18" borderId="0" xfId="7" applyNumberFormat="1" applyFont="1" applyFill="1" applyBorder="1" applyAlignment="1">
      <alignment horizontal="center" vertical="center" wrapText="1" shrinkToFit="1"/>
    </xf>
    <xf numFmtId="0" fontId="117" fillId="18" borderId="243" xfId="7" applyNumberFormat="1" applyFont="1" applyFill="1" applyBorder="1" applyAlignment="1">
      <alignment horizontal="center" vertical="center" wrapText="1" shrinkToFit="1"/>
    </xf>
    <xf numFmtId="0" fontId="117" fillId="18" borderId="227" xfId="7" applyNumberFormat="1" applyFont="1" applyFill="1" applyBorder="1" applyAlignment="1">
      <alignment horizontal="left" vertical="center" shrinkToFit="1"/>
    </xf>
    <xf numFmtId="0" fontId="117" fillId="18" borderId="0" xfId="7" applyNumberFormat="1" applyFont="1" applyFill="1" applyBorder="1" applyAlignment="1">
      <alignment horizontal="left" vertical="center" shrinkToFit="1"/>
    </xf>
    <xf numFmtId="0" fontId="117" fillId="18" borderId="243" xfId="7" applyNumberFormat="1" applyFont="1" applyFill="1" applyBorder="1" applyAlignment="1">
      <alignment horizontal="left" vertical="center" shrinkToFit="1"/>
    </xf>
    <xf numFmtId="0" fontId="117" fillId="18" borderId="221" xfId="7" applyNumberFormat="1" applyFont="1" applyFill="1" applyBorder="1" applyAlignment="1">
      <alignment horizontal="left" vertical="center" shrinkToFit="1"/>
    </xf>
    <xf numFmtId="0" fontId="117" fillId="18" borderId="222" xfId="7" applyNumberFormat="1" applyFont="1" applyFill="1" applyBorder="1" applyAlignment="1">
      <alignment horizontal="left" vertical="center" shrinkToFit="1"/>
    </xf>
    <xf numFmtId="0" fontId="117" fillId="18" borderId="223" xfId="7" applyNumberFormat="1" applyFont="1" applyFill="1" applyBorder="1" applyAlignment="1">
      <alignment horizontal="left" vertical="center" shrinkToFit="1"/>
    </xf>
    <xf numFmtId="0" fontId="117" fillId="18" borderId="220" xfId="7" applyNumberFormat="1" applyFont="1" applyFill="1" applyBorder="1" applyAlignment="1">
      <alignment horizontal="center" vertical="center" wrapText="1"/>
    </xf>
    <xf numFmtId="0" fontId="117" fillId="18" borderId="218" xfId="7" applyNumberFormat="1" applyFont="1" applyFill="1" applyBorder="1" applyAlignment="1">
      <alignment horizontal="center" vertical="center" wrapText="1"/>
    </xf>
    <xf numFmtId="0" fontId="117" fillId="18" borderId="219" xfId="7" applyNumberFormat="1" applyFont="1" applyFill="1" applyBorder="1" applyAlignment="1">
      <alignment horizontal="center" vertical="center" wrapText="1"/>
    </xf>
    <xf numFmtId="0" fontId="117" fillId="18" borderId="227" xfId="7" applyNumberFormat="1" applyFont="1" applyFill="1" applyBorder="1" applyAlignment="1">
      <alignment horizontal="center" vertical="center" wrapText="1"/>
    </xf>
    <xf numFmtId="0" fontId="117" fillId="18" borderId="0" xfId="7" applyNumberFormat="1" applyFont="1" applyFill="1" applyBorder="1" applyAlignment="1">
      <alignment horizontal="center" vertical="center" wrapText="1"/>
    </xf>
    <xf numFmtId="0" fontId="117" fillId="18" borderId="243" xfId="7" applyNumberFormat="1" applyFont="1" applyFill="1" applyBorder="1" applyAlignment="1">
      <alignment horizontal="center" vertical="center" wrapText="1"/>
    </xf>
    <xf numFmtId="0" fontId="117" fillId="18" borderId="221" xfId="7" applyNumberFormat="1" applyFont="1" applyFill="1" applyBorder="1" applyAlignment="1">
      <alignment horizontal="center" vertical="center" wrapText="1"/>
    </xf>
    <xf numFmtId="0" fontId="117" fillId="18" borderId="222" xfId="7" applyNumberFormat="1" applyFont="1" applyFill="1" applyBorder="1" applyAlignment="1">
      <alignment horizontal="center" vertical="center" wrapText="1"/>
    </xf>
    <xf numFmtId="0" fontId="117" fillId="18" borderId="223" xfId="7" applyNumberFormat="1" applyFont="1" applyFill="1" applyBorder="1" applyAlignment="1">
      <alignment horizontal="center" vertical="center" wrapText="1"/>
    </xf>
    <xf numFmtId="0" fontId="117" fillId="18" borderId="221" xfId="7" applyNumberFormat="1" applyFont="1" applyFill="1" applyBorder="1" applyAlignment="1">
      <alignment horizontal="center" wrapText="1"/>
    </xf>
    <xf numFmtId="0" fontId="117" fillId="18" borderId="222" xfId="7" applyNumberFormat="1" applyFont="1" applyFill="1" applyBorder="1" applyAlignment="1">
      <alignment horizontal="center" wrapText="1"/>
    </xf>
    <xf numFmtId="0" fontId="117" fillId="18" borderId="223" xfId="7" applyNumberFormat="1" applyFont="1" applyFill="1" applyBorder="1" applyAlignment="1">
      <alignment horizontal="center" wrapText="1"/>
    </xf>
    <xf numFmtId="0" fontId="117" fillId="18" borderId="220" xfId="7" applyNumberFormat="1" applyFont="1" applyFill="1" applyBorder="1" applyAlignment="1">
      <alignment horizontal="center" vertical="center" shrinkToFit="1"/>
    </xf>
    <xf numFmtId="0" fontId="117" fillId="18" borderId="218" xfId="7" applyNumberFormat="1" applyFont="1" applyFill="1" applyBorder="1" applyAlignment="1">
      <alignment horizontal="center" vertical="center" shrinkToFit="1"/>
    </xf>
    <xf numFmtId="0" fontId="117" fillId="18" borderId="219" xfId="7" applyNumberFormat="1" applyFont="1" applyFill="1" applyBorder="1" applyAlignment="1">
      <alignment horizontal="center" vertical="center" shrinkToFit="1"/>
    </xf>
    <xf numFmtId="0" fontId="117" fillId="18" borderId="227" xfId="7" applyNumberFormat="1" applyFont="1" applyFill="1" applyBorder="1" applyAlignment="1">
      <alignment horizontal="center" vertical="center" shrinkToFit="1"/>
    </xf>
    <xf numFmtId="0" fontId="117" fillId="18" borderId="0" xfId="7" applyNumberFormat="1" applyFont="1" applyFill="1" applyBorder="1" applyAlignment="1">
      <alignment horizontal="center" vertical="center" shrinkToFit="1"/>
    </xf>
    <xf numFmtId="0" fontId="117" fillId="18" borderId="243" xfId="7" applyNumberFormat="1" applyFont="1" applyFill="1" applyBorder="1" applyAlignment="1">
      <alignment horizontal="center" vertical="center" shrinkToFit="1"/>
    </xf>
    <xf numFmtId="0" fontId="117" fillId="18" borderId="227" xfId="7" applyFont="1" applyFill="1" applyBorder="1" applyAlignment="1">
      <alignment horizontal="right" vertical="center" wrapText="1"/>
    </xf>
    <xf numFmtId="0" fontId="117" fillId="18" borderId="0" xfId="7" applyFont="1" applyFill="1" applyBorder="1" applyAlignment="1">
      <alignment horizontal="right" vertical="center" wrapText="1"/>
    </xf>
    <xf numFmtId="0" fontId="117" fillId="18" borderId="243" xfId="7" applyFont="1" applyFill="1" applyBorder="1" applyAlignment="1">
      <alignment horizontal="right" vertical="center" wrapText="1"/>
    </xf>
    <xf numFmtId="0" fontId="123" fillId="18" borderId="227" xfId="7" applyFont="1" applyFill="1" applyBorder="1" applyAlignment="1">
      <alignment horizontal="right" wrapText="1"/>
    </xf>
    <xf numFmtId="0" fontId="123" fillId="18" borderId="0" xfId="7" applyFont="1" applyFill="1" applyBorder="1" applyAlignment="1">
      <alignment horizontal="right" wrapText="1"/>
    </xf>
    <xf numFmtId="0" fontId="123" fillId="18" borderId="243" xfId="7" applyFont="1" applyFill="1" applyBorder="1" applyAlignment="1">
      <alignment horizontal="right" wrapText="1"/>
    </xf>
    <xf numFmtId="0" fontId="117" fillId="18" borderId="227" xfId="7" applyFont="1" applyFill="1" applyBorder="1" applyAlignment="1">
      <alignment horizontal="right" wrapText="1"/>
    </xf>
    <xf numFmtId="0" fontId="117" fillId="18" borderId="0" xfId="7" applyFont="1" applyFill="1" applyBorder="1" applyAlignment="1">
      <alignment horizontal="right" wrapText="1"/>
    </xf>
    <xf numFmtId="0" fontId="117" fillId="18" borderId="243" xfId="7" applyFont="1" applyFill="1" applyBorder="1" applyAlignment="1">
      <alignment horizontal="right" wrapText="1"/>
    </xf>
    <xf numFmtId="0" fontId="117" fillId="18" borderId="221" xfId="7" applyFont="1" applyFill="1" applyBorder="1" applyAlignment="1">
      <alignment horizontal="right" wrapText="1"/>
    </xf>
    <xf numFmtId="0" fontId="117" fillId="18" borderId="222" xfId="7" applyFont="1" applyFill="1" applyBorder="1" applyAlignment="1">
      <alignment horizontal="right" wrapText="1"/>
    </xf>
    <xf numFmtId="0" fontId="117" fillId="18" borderId="223" xfId="7" applyFont="1" applyFill="1" applyBorder="1" applyAlignment="1">
      <alignment horizontal="right" wrapText="1"/>
    </xf>
    <xf numFmtId="0" fontId="18" fillId="18" borderId="222" xfId="7" applyFont="1" applyFill="1" applyBorder="1" applyAlignment="1">
      <alignment horizontal="right"/>
    </xf>
    <xf numFmtId="49" fontId="128" fillId="0" borderId="0" xfId="7" applyNumberFormat="1" applyFont="1" applyAlignment="1">
      <alignment horizontal="distributed"/>
    </xf>
    <xf numFmtId="0" fontId="24" fillId="0" borderId="0" xfId="7" applyFont="1" applyAlignment="1">
      <alignment horizontal="center"/>
    </xf>
    <xf numFmtId="0" fontId="18" fillId="18" borderId="221" xfId="7" applyFont="1" applyFill="1" applyBorder="1" applyAlignment="1">
      <alignment horizontal="right"/>
    </xf>
    <xf numFmtId="0" fontId="18" fillId="18" borderId="222" xfId="7" applyNumberFormat="1" applyFont="1" applyFill="1" applyBorder="1" applyAlignment="1">
      <alignment horizontal="right" shrinkToFit="1"/>
    </xf>
    <xf numFmtId="0" fontId="127" fillId="0" borderId="0" xfId="7" applyFont="1" applyAlignment="1">
      <alignment horizontal="center" vertical="center"/>
    </xf>
    <xf numFmtId="0" fontId="25" fillId="0" borderId="0" xfId="7" quotePrefix="1" applyFont="1" applyAlignment="1">
      <alignment horizontal="center"/>
    </xf>
    <xf numFmtId="0" fontId="18" fillId="18" borderId="222" xfId="7" applyFont="1" applyFill="1" applyBorder="1" applyAlignment="1" applyProtection="1">
      <alignment horizontal="left" shrinkToFit="1"/>
    </xf>
    <xf numFmtId="0" fontId="165" fillId="0" borderId="85" xfId="7" applyFont="1" applyFill="1" applyBorder="1" applyAlignment="1" applyProtection="1">
      <alignment horizontal="distributed" vertical="center"/>
    </xf>
    <xf numFmtId="0" fontId="165" fillId="0" borderId="15" xfId="7" applyFont="1" applyFill="1" applyBorder="1" applyAlignment="1" applyProtection="1">
      <alignment horizontal="distributed" vertical="center"/>
    </xf>
    <xf numFmtId="0" fontId="165" fillId="0" borderId="251" xfId="7" applyFont="1" applyFill="1" applyBorder="1" applyAlignment="1" applyProtection="1">
      <alignment horizontal="center" vertical="center"/>
    </xf>
    <xf numFmtId="0" fontId="165" fillId="0" borderId="254" xfId="7" applyFont="1" applyFill="1" applyBorder="1" applyAlignment="1" applyProtection="1">
      <alignment horizontal="center" vertical="center"/>
    </xf>
    <xf numFmtId="0" fontId="18" fillId="0" borderId="0" xfId="7" applyFont="1" applyFill="1" applyBorder="1" applyAlignment="1" applyProtection="1">
      <alignment horizontal="left" vertical="center"/>
    </xf>
    <xf numFmtId="0" fontId="165" fillId="0" borderId="251" xfId="7" applyFont="1" applyFill="1" applyBorder="1" applyAlignment="1" applyProtection="1">
      <alignment horizontal="distributed" vertical="center"/>
    </xf>
    <xf numFmtId="0" fontId="165" fillId="0" borderId="254" xfId="7" applyFont="1" applyFill="1" applyBorder="1" applyAlignment="1" applyProtection="1">
      <alignment horizontal="distributed" vertical="center"/>
    </xf>
    <xf numFmtId="0" fontId="18" fillId="0" borderId="265" xfId="7" applyFont="1" applyFill="1" applyBorder="1" applyAlignment="1" applyProtection="1">
      <alignment vertical="center" wrapText="1"/>
    </xf>
    <xf numFmtId="0" fontId="18" fillId="0" borderId="0" xfId="7" applyFont="1" applyFill="1" applyBorder="1" applyAlignment="1" applyProtection="1">
      <alignment vertical="center" wrapText="1"/>
    </xf>
  </cellXfs>
  <cellStyles count="17">
    <cellStyle name="ハイパーリンク" xfId="1" builtinId="8"/>
    <cellStyle name="ハイパーリンク 2" xfId="9" xr:uid="{EFA00B89-5B53-4E24-AE70-ED3A6114B0D5}"/>
    <cellStyle name="ハイパーリンク 3" xfId="16" xr:uid="{CF94B6D9-071B-41B2-90F7-25E94F4F94A5}"/>
    <cellStyle name="桁区切り 2" xfId="10" xr:uid="{9D3566C8-1019-4B18-9EA6-24C92934A6A4}"/>
    <cellStyle name="桁区切り 3" xfId="12" xr:uid="{E49514DA-D973-40AD-85BA-A7268FB76742}"/>
    <cellStyle name="標準" xfId="0" builtinId="0"/>
    <cellStyle name="標準 2" xfId="2" xr:uid="{00000000-0005-0000-0000-000002000000}"/>
    <cellStyle name="標準 2 2" xfId="14" xr:uid="{E0C187B7-08EC-4372-B774-FA167A272F62}"/>
    <cellStyle name="標準 3" xfId="3" xr:uid="{00000000-0005-0000-0000-000003000000}"/>
    <cellStyle name="標準 4" xfId="7" xr:uid="{E4A804C0-5577-450C-8F7B-37608B33B9A9}"/>
    <cellStyle name="標準 5" xfId="8" xr:uid="{D26371D0-D744-4159-9F42-83E58F19DAAB}"/>
    <cellStyle name="標準 6" xfId="11" xr:uid="{CCF33CC4-8DEC-4B25-843B-38F6284E3BD6}"/>
    <cellStyle name="標準 7" xfId="15" xr:uid="{A90355C2-3296-431D-AD65-462C02799FF9}"/>
    <cellStyle name="標準_Sheet1" xfId="13" xr:uid="{21492C83-D1D3-4D72-B441-CA7514F22719}"/>
    <cellStyle name="標準_変更届ver2" xfId="4" xr:uid="{00000000-0005-0000-0000-000004000000}"/>
    <cellStyle name="良い 2" xfId="5" xr:uid="{00000000-0005-0000-0000-000005000000}"/>
    <cellStyle name="良い 2 2" xfId="6" xr:uid="{00000000-0005-0000-0000-000006000000}"/>
  </cellStyles>
  <dxfs count="0"/>
  <tableStyles count="0" defaultTableStyle="TableStyleMedium2" defaultPivotStyle="PivotStyleLight16"/>
  <colors>
    <mruColors>
      <color rgb="FFFF9999"/>
      <color rgb="FFFF7C8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5</xdr:col>
      <xdr:colOff>97971</xdr:colOff>
      <xdr:row>5</xdr:row>
      <xdr:rowOff>232683</xdr:rowOff>
    </xdr:to>
    <xdr:pic>
      <xdr:nvPicPr>
        <xdr:cNvPr id="2" name="図 12">
          <a:extLst>
            <a:ext uri="{FF2B5EF4-FFF2-40B4-BE49-F238E27FC236}">
              <a16:creationId xmlns:a16="http://schemas.microsoft.com/office/drawing/2014/main" id="{DC90447C-B711-42F7-A469-A4CC4B12C1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76225"/>
          <a:ext cx="898071" cy="1147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39</xdr:col>
      <xdr:colOff>133350</xdr:colOff>
      <xdr:row>1</xdr:row>
      <xdr:rowOff>85725</xdr:rowOff>
    </xdr:from>
    <xdr:to>
      <xdr:col>44</xdr:col>
      <xdr:colOff>38100</xdr:colOff>
      <xdr:row>7</xdr:row>
      <xdr:rowOff>114300</xdr:rowOff>
    </xdr:to>
    <xdr:sp macro="" textlink="">
      <xdr:nvSpPr>
        <xdr:cNvPr id="2" name="Oval 2">
          <a:extLst>
            <a:ext uri="{FF2B5EF4-FFF2-40B4-BE49-F238E27FC236}">
              <a16:creationId xmlns:a16="http://schemas.microsoft.com/office/drawing/2014/main" id="{00000000-0008-0000-0B00-000002000000}"/>
            </a:ext>
          </a:extLst>
        </xdr:cNvPr>
        <xdr:cNvSpPr>
          <a:spLocks noChangeAspect="1" noChangeArrowheads="1"/>
        </xdr:cNvSpPr>
      </xdr:nvSpPr>
      <xdr:spPr bwMode="auto">
        <a:xfrm>
          <a:off x="26879550" y="219075"/>
          <a:ext cx="3333750"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46</xdr:col>
      <xdr:colOff>34293</xdr:colOff>
      <xdr:row>2</xdr:row>
      <xdr:rowOff>95246</xdr:rowOff>
    </xdr:from>
    <xdr:to>
      <xdr:col>51</xdr:col>
      <xdr:colOff>93240</xdr:colOff>
      <xdr:row>8</xdr:row>
      <xdr:rowOff>8011</xdr:rowOff>
    </xdr:to>
    <xdr:sp macro="" textlink="">
      <xdr:nvSpPr>
        <xdr:cNvPr id="2" name="円/楕円 1">
          <a:extLst>
            <a:ext uri="{FF2B5EF4-FFF2-40B4-BE49-F238E27FC236}">
              <a16:creationId xmlns:a16="http://schemas.microsoft.com/office/drawing/2014/main" id="{00000000-0008-0000-0D00-000002000000}"/>
            </a:ext>
          </a:extLst>
        </xdr:cNvPr>
        <xdr:cNvSpPr>
          <a:spLocks/>
        </xdr:cNvSpPr>
      </xdr:nvSpPr>
      <xdr:spPr>
        <a:xfrm>
          <a:off x="6606543" y="476246"/>
          <a:ext cx="779096" cy="7776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219075</xdr:colOff>
      <xdr:row>7</xdr:row>
      <xdr:rowOff>123825</xdr:rowOff>
    </xdr:from>
    <xdr:to>
      <xdr:col>4</xdr:col>
      <xdr:colOff>476250</xdr:colOff>
      <xdr:row>17</xdr:row>
      <xdr:rowOff>123825</xdr:rowOff>
    </xdr:to>
    <xdr:sp macro="" textlink="">
      <xdr:nvSpPr>
        <xdr:cNvPr id="4" name="正方形/長方形 3">
          <a:extLst>
            <a:ext uri="{FF2B5EF4-FFF2-40B4-BE49-F238E27FC236}">
              <a16:creationId xmlns:a16="http://schemas.microsoft.com/office/drawing/2014/main" id="{6015BF7A-29AB-4AC0-B249-FAEA8F4DD54A}"/>
            </a:ext>
          </a:extLst>
        </xdr:cNvPr>
        <xdr:cNvSpPr/>
      </xdr:nvSpPr>
      <xdr:spPr bwMode="auto">
        <a:xfrm>
          <a:off x="1266825" y="4543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57150</xdr:colOff>
      <xdr:row>25</xdr:row>
      <xdr:rowOff>104775</xdr:rowOff>
    </xdr:from>
    <xdr:to>
      <xdr:col>9</xdr:col>
      <xdr:colOff>190500</xdr:colOff>
      <xdr:row>25</xdr:row>
      <xdr:rowOff>104775</xdr:rowOff>
    </xdr:to>
    <xdr:sp macro="" textlink="">
      <xdr:nvSpPr>
        <xdr:cNvPr id="2" name="Line 4">
          <a:extLst>
            <a:ext uri="{FF2B5EF4-FFF2-40B4-BE49-F238E27FC236}">
              <a16:creationId xmlns:a16="http://schemas.microsoft.com/office/drawing/2014/main" id="{00000000-0008-0000-0E00-000002000000}"/>
            </a:ext>
          </a:extLst>
        </xdr:cNvPr>
        <xdr:cNvSpPr>
          <a:spLocks noChangeShapeType="1"/>
        </xdr:cNvSpPr>
      </xdr:nvSpPr>
      <xdr:spPr bwMode="auto">
        <a:xfrm>
          <a:off x="1962150" y="509587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112939</xdr:colOff>
      <xdr:row>51</xdr:row>
      <xdr:rowOff>0</xdr:rowOff>
    </xdr:from>
    <xdr:to>
      <xdr:col>31</xdr:col>
      <xdr:colOff>164703</xdr:colOff>
      <xdr:row>51</xdr:row>
      <xdr:rowOff>0</xdr:rowOff>
    </xdr:to>
    <xdr:sp macro="" textlink="">
      <xdr:nvSpPr>
        <xdr:cNvPr id="3" name="Text Box 41">
          <a:extLst>
            <a:ext uri="{FF2B5EF4-FFF2-40B4-BE49-F238E27FC236}">
              <a16:creationId xmlns:a16="http://schemas.microsoft.com/office/drawing/2014/main" id="{00000000-0008-0000-0E00-000003000000}"/>
            </a:ext>
          </a:extLst>
        </xdr:cNvPr>
        <xdr:cNvSpPr txBox="1">
          <a:spLocks noChangeArrowheads="1"/>
        </xdr:cNvSpPr>
      </xdr:nvSpPr>
      <xdr:spPr bwMode="auto">
        <a:xfrm>
          <a:off x="6618514" y="10201275"/>
          <a:ext cx="270839"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51</xdr:row>
      <xdr:rowOff>0</xdr:rowOff>
    </xdr:from>
    <xdr:to>
      <xdr:col>31</xdr:col>
      <xdr:colOff>219036</xdr:colOff>
      <xdr:row>51</xdr:row>
      <xdr:rowOff>0</xdr:rowOff>
    </xdr:to>
    <xdr:sp macro="" textlink="">
      <xdr:nvSpPr>
        <xdr:cNvPr id="4" name="Text Box 64">
          <a:extLst>
            <a:ext uri="{FF2B5EF4-FFF2-40B4-BE49-F238E27FC236}">
              <a16:creationId xmlns:a16="http://schemas.microsoft.com/office/drawing/2014/main" id="{00000000-0008-0000-0E00-000004000000}"/>
            </a:ext>
          </a:extLst>
        </xdr:cNvPr>
        <xdr:cNvSpPr txBox="1">
          <a:spLocks noChangeArrowheads="1"/>
        </xdr:cNvSpPr>
      </xdr:nvSpPr>
      <xdr:spPr bwMode="auto">
        <a:xfrm>
          <a:off x="6618514" y="10201275"/>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51</xdr:row>
      <xdr:rowOff>0</xdr:rowOff>
    </xdr:from>
    <xdr:to>
      <xdr:col>31</xdr:col>
      <xdr:colOff>84364</xdr:colOff>
      <xdr:row>51</xdr:row>
      <xdr:rowOff>0</xdr:rowOff>
    </xdr:to>
    <xdr:sp macro="" textlink="">
      <xdr:nvSpPr>
        <xdr:cNvPr id="5" name="Text Box 71">
          <a:extLst>
            <a:ext uri="{FF2B5EF4-FFF2-40B4-BE49-F238E27FC236}">
              <a16:creationId xmlns:a16="http://schemas.microsoft.com/office/drawing/2014/main" id="{00000000-0008-0000-0E00-000005000000}"/>
            </a:ext>
          </a:extLst>
        </xdr:cNvPr>
        <xdr:cNvSpPr txBox="1">
          <a:spLocks noChangeArrowheads="1"/>
        </xdr:cNvSpPr>
      </xdr:nvSpPr>
      <xdr:spPr bwMode="auto">
        <a:xfrm>
          <a:off x="6628039" y="10201275"/>
          <a:ext cx="1809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51</xdr:row>
      <xdr:rowOff>0</xdr:rowOff>
    </xdr:from>
    <xdr:to>
      <xdr:col>31</xdr:col>
      <xdr:colOff>84364</xdr:colOff>
      <xdr:row>51</xdr:row>
      <xdr:rowOff>0</xdr:rowOff>
    </xdr:to>
    <xdr:sp macro="" textlink="">
      <xdr:nvSpPr>
        <xdr:cNvPr id="6" name="Text Box 86">
          <a:extLst>
            <a:ext uri="{FF2B5EF4-FFF2-40B4-BE49-F238E27FC236}">
              <a16:creationId xmlns:a16="http://schemas.microsoft.com/office/drawing/2014/main" id="{00000000-0008-0000-0E00-000006000000}"/>
            </a:ext>
          </a:extLst>
        </xdr:cNvPr>
        <xdr:cNvSpPr txBox="1">
          <a:spLocks noChangeArrowheads="1"/>
        </xdr:cNvSpPr>
      </xdr:nvSpPr>
      <xdr:spPr bwMode="auto">
        <a:xfrm>
          <a:off x="6628039" y="10201275"/>
          <a:ext cx="1809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51</xdr:row>
      <xdr:rowOff>0</xdr:rowOff>
    </xdr:from>
    <xdr:to>
      <xdr:col>31</xdr:col>
      <xdr:colOff>112939</xdr:colOff>
      <xdr:row>51</xdr:row>
      <xdr:rowOff>0</xdr:rowOff>
    </xdr:to>
    <xdr:sp macro="" textlink="">
      <xdr:nvSpPr>
        <xdr:cNvPr id="7" name="Text Box 87">
          <a:extLst>
            <a:ext uri="{FF2B5EF4-FFF2-40B4-BE49-F238E27FC236}">
              <a16:creationId xmlns:a16="http://schemas.microsoft.com/office/drawing/2014/main" id="{00000000-0008-0000-0E00-000007000000}"/>
            </a:ext>
          </a:extLst>
        </xdr:cNvPr>
        <xdr:cNvSpPr txBox="1">
          <a:spLocks noChangeArrowheads="1"/>
        </xdr:cNvSpPr>
      </xdr:nvSpPr>
      <xdr:spPr bwMode="auto">
        <a:xfrm>
          <a:off x="6628039" y="10201275"/>
          <a:ext cx="209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51</xdr:row>
      <xdr:rowOff>0</xdr:rowOff>
    </xdr:from>
    <xdr:to>
      <xdr:col>31</xdr:col>
      <xdr:colOff>108896</xdr:colOff>
      <xdr:row>51</xdr:row>
      <xdr:rowOff>0</xdr:rowOff>
    </xdr:to>
    <xdr:sp macro="" textlink="">
      <xdr:nvSpPr>
        <xdr:cNvPr id="8" name="Text Box 88">
          <a:extLst>
            <a:ext uri="{FF2B5EF4-FFF2-40B4-BE49-F238E27FC236}">
              <a16:creationId xmlns:a16="http://schemas.microsoft.com/office/drawing/2014/main" id="{00000000-0008-0000-0E00-000008000000}"/>
            </a:ext>
          </a:extLst>
        </xdr:cNvPr>
        <xdr:cNvSpPr txBox="1">
          <a:spLocks noChangeArrowheads="1"/>
        </xdr:cNvSpPr>
      </xdr:nvSpPr>
      <xdr:spPr bwMode="auto">
        <a:xfrm>
          <a:off x="6618514" y="10201275"/>
          <a:ext cx="21503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51</xdr:row>
      <xdr:rowOff>0</xdr:rowOff>
    </xdr:from>
    <xdr:to>
      <xdr:col>31</xdr:col>
      <xdr:colOff>108939</xdr:colOff>
      <xdr:row>51</xdr:row>
      <xdr:rowOff>0</xdr:rowOff>
    </xdr:to>
    <xdr:sp macro="" textlink="">
      <xdr:nvSpPr>
        <xdr:cNvPr id="9" name="Text Box 97">
          <a:extLst>
            <a:ext uri="{FF2B5EF4-FFF2-40B4-BE49-F238E27FC236}">
              <a16:creationId xmlns:a16="http://schemas.microsoft.com/office/drawing/2014/main" id="{00000000-0008-0000-0E00-000009000000}"/>
            </a:ext>
          </a:extLst>
        </xdr:cNvPr>
        <xdr:cNvSpPr txBox="1">
          <a:spLocks noChangeArrowheads="1"/>
        </xdr:cNvSpPr>
      </xdr:nvSpPr>
      <xdr:spPr bwMode="auto">
        <a:xfrm>
          <a:off x="6628039" y="10201275"/>
          <a:ext cx="205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51</xdr:row>
      <xdr:rowOff>0</xdr:rowOff>
    </xdr:from>
    <xdr:to>
      <xdr:col>32</xdr:col>
      <xdr:colOff>66761</xdr:colOff>
      <xdr:row>51</xdr:row>
      <xdr:rowOff>0</xdr:rowOff>
    </xdr:to>
    <xdr:sp macro="" textlink="">
      <xdr:nvSpPr>
        <xdr:cNvPr id="10" name="Text Box 102">
          <a:extLst>
            <a:ext uri="{FF2B5EF4-FFF2-40B4-BE49-F238E27FC236}">
              <a16:creationId xmlns:a16="http://schemas.microsoft.com/office/drawing/2014/main" id="{00000000-0008-0000-0E00-00000A000000}"/>
            </a:ext>
          </a:extLst>
        </xdr:cNvPr>
        <xdr:cNvSpPr txBox="1">
          <a:spLocks noChangeArrowheads="1"/>
        </xdr:cNvSpPr>
      </xdr:nvSpPr>
      <xdr:spPr bwMode="auto">
        <a:xfrm>
          <a:off x="6618514" y="10201275"/>
          <a:ext cx="3919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51</xdr:row>
      <xdr:rowOff>0</xdr:rowOff>
    </xdr:from>
    <xdr:to>
      <xdr:col>32</xdr:col>
      <xdr:colOff>66761</xdr:colOff>
      <xdr:row>51</xdr:row>
      <xdr:rowOff>0</xdr:rowOff>
    </xdr:to>
    <xdr:sp macro="" textlink="">
      <xdr:nvSpPr>
        <xdr:cNvPr id="11" name="Text Box 115">
          <a:extLst>
            <a:ext uri="{FF2B5EF4-FFF2-40B4-BE49-F238E27FC236}">
              <a16:creationId xmlns:a16="http://schemas.microsoft.com/office/drawing/2014/main" id="{00000000-0008-0000-0E00-00000B000000}"/>
            </a:ext>
          </a:extLst>
        </xdr:cNvPr>
        <xdr:cNvSpPr txBox="1">
          <a:spLocks noChangeArrowheads="1"/>
        </xdr:cNvSpPr>
      </xdr:nvSpPr>
      <xdr:spPr bwMode="auto">
        <a:xfrm>
          <a:off x="6618514" y="10201275"/>
          <a:ext cx="3919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108857</xdr:colOff>
      <xdr:row>51</xdr:row>
      <xdr:rowOff>0</xdr:rowOff>
    </xdr:from>
    <xdr:to>
      <xdr:col>32</xdr:col>
      <xdr:colOff>28598</xdr:colOff>
      <xdr:row>51</xdr:row>
      <xdr:rowOff>0</xdr:rowOff>
    </xdr:to>
    <xdr:sp macro="" textlink="">
      <xdr:nvSpPr>
        <xdr:cNvPr id="12" name="Text Box 116">
          <a:extLst>
            <a:ext uri="{FF2B5EF4-FFF2-40B4-BE49-F238E27FC236}">
              <a16:creationId xmlns:a16="http://schemas.microsoft.com/office/drawing/2014/main" id="{00000000-0008-0000-0E00-00000C000000}"/>
            </a:ext>
          </a:extLst>
        </xdr:cNvPr>
        <xdr:cNvSpPr txBox="1">
          <a:spLocks noChangeArrowheads="1"/>
        </xdr:cNvSpPr>
      </xdr:nvSpPr>
      <xdr:spPr bwMode="auto">
        <a:xfrm>
          <a:off x="6614432" y="10201275"/>
          <a:ext cx="357891"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51</xdr:row>
      <xdr:rowOff>0</xdr:rowOff>
    </xdr:from>
    <xdr:to>
      <xdr:col>32</xdr:col>
      <xdr:colOff>28726</xdr:colOff>
      <xdr:row>51</xdr:row>
      <xdr:rowOff>0</xdr:rowOff>
    </xdr:to>
    <xdr:sp macro="" textlink="">
      <xdr:nvSpPr>
        <xdr:cNvPr id="13" name="Text Box 132">
          <a:extLst>
            <a:ext uri="{FF2B5EF4-FFF2-40B4-BE49-F238E27FC236}">
              <a16:creationId xmlns:a16="http://schemas.microsoft.com/office/drawing/2014/main" id="{00000000-0008-0000-0E00-00000D000000}"/>
            </a:ext>
          </a:extLst>
        </xdr:cNvPr>
        <xdr:cNvSpPr txBox="1">
          <a:spLocks noChangeArrowheads="1"/>
        </xdr:cNvSpPr>
      </xdr:nvSpPr>
      <xdr:spPr bwMode="auto">
        <a:xfrm>
          <a:off x="6628039" y="10201275"/>
          <a:ext cx="34441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112939</xdr:colOff>
      <xdr:row>39</xdr:row>
      <xdr:rowOff>9525</xdr:rowOff>
    </xdr:from>
    <xdr:to>
      <xdr:col>30</xdr:col>
      <xdr:colOff>193357</xdr:colOff>
      <xdr:row>40</xdr:row>
      <xdr:rowOff>142875</xdr:rowOff>
    </xdr:to>
    <xdr:sp macro="" textlink="">
      <xdr:nvSpPr>
        <xdr:cNvPr id="14" name="Text Box 133">
          <a:extLst>
            <a:ext uri="{FF2B5EF4-FFF2-40B4-BE49-F238E27FC236}">
              <a16:creationId xmlns:a16="http://schemas.microsoft.com/office/drawing/2014/main" id="{00000000-0008-0000-0E00-00000E000000}"/>
            </a:ext>
          </a:extLst>
        </xdr:cNvPr>
        <xdr:cNvSpPr txBox="1">
          <a:spLocks noChangeArrowheads="1"/>
        </xdr:cNvSpPr>
      </xdr:nvSpPr>
      <xdr:spPr bwMode="auto">
        <a:xfrm>
          <a:off x="6399439" y="7686675"/>
          <a:ext cx="299493" cy="3333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112939</xdr:colOff>
      <xdr:row>33</xdr:row>
      <xdr:rowOff>190500</xdr:rowOff>
    </xdr:from>
    <xdr:to>
      <xdr:col>30</xdr:col>
      <xdr:colOff>84364</xdr:colOff>
      <xdr:row>35</xdr:row>
      <xdr:rowOff>142875</xdr:rowOff>
    </xdr:to>
    <xdr:sp macro="" textlink="">
      <xdr:nvSpPr>
        <xdr:cNvPr id="15" name="Text Box 134">
          <a:extLst>
            <a:ext uri="{FF2B5EF4-FFF2-40B4-BE49-F238E27FC236}">
              <a16:creationId xmlns:a16="http://schemas.microsoft.com/office/drawing/2014/main" id="{00000000-0008-0000-0E00-00000F000000}"/>
            </a:ext>
          </a:extLst>
        </xdr:cNvPr>
        <xdr:cNvSpPr txBox="1">
          <a:spLocks noChangeArrowheads="1"/>
        </xdr:cNvSpPr>
      </xdr:nvSpPr>
      <xdr:spPr bwMode="auto">
        <a:xfrm>
          <a:off x="6399439" y="6667500"/>
          <a:ext cx="190500" cy="3524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38100</xdr:colOff>
      <xdr:row>21</xdr:row>
      <xdr:rowOff>9525</xdr:rowOff>
    </xdr:from>
    <xdr:to>
      <xdr:col>3</xdr:col>
      <xdr:colOff>38100</xdr:colOff>
      <xdr:row>22</xdr:row>
      <xdr:rowOff>9525</xdr:rowOff>
    </xdr:to>
    <xdr:sp macro="" textlink="">
      <xdr:nvSpPr>
        <xdr:cNvPr id="16" name="Text Box 135">
          <a:extLst>
            <a:ext uri="{FF2B5EF4-FFF2-40B4-BE49-F238E27FC236}">
              <a16:creationId xmlns:a16="http://schemas.microsoft.com/office/drawing/2014/main" id="{00000000-0008-0000-0E00-000010000000}"/>
            </a:ext>
          </a:extLst>
        </xdr:cNvPr>
        <xdr:cNvSpPr txBox="1">
          <a:spLocks noChangeArrowheads="1"/>
        </xdr:cNvSpPr>
      </xdr:nvSpPr>
      <xdr:spPr bwMode="auto">
        <a:xfrm>
          <a:off x="257175" y="4200525"/>
          <a:ext cx="361950" cy="200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8</xdr:col>
      <xdr:colOff>122464</xdr:colOff>
      <xdr:row>21</xdr:row>
      <xdr:rowOff>9525</xdr:rowOff>
    </xdr:from>
    <xdr:to>
      <xdr:col>10</xdr:col>
      <xdr:colOff>9486</xdr:colOff>
      <xdr:row>21</xdr:row>
      <xdr:rowOff>171450</xdr:rowOff>
    </xdr:to>
    <xdr:sp macro="" textlink="">
      <xdr:nvSpPr>
        <xdr:cNvPr id="17" name="Text Box 136">
          <a:extLst>
            <a:ext uri="{FF2B5EF4-FFF2-40B4-BE49-F238E27FC236}">
              <a16:creationId xmlns:a16="http://schemas.microsoft.com/office/drawing/2014/main" id="{00000000-0008-0000-0E00-000011000000}"/>
            </a:ext>
          </a:extLst>
        </xdr:cNvPr>
        <xdr:cNvSpPr txBox="1">
          <a:spLocks noChangeArrowheads="1"/>
        </xdr:cNvSpPr>
      </xdr:nvSpPr>
      <xdr:spPr bwMode="auto">
        <a:xfrm>
          <a:off x="1808389" y="4200525"/>
          <a:ext cx="325172" cy="1619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51</xdr:row>
      <xdr:rowOff>0</xdr:rowOff>
    </xdr:from>
    <xdr:to>
      <xdr:col>31</xdr:col>
      <xdr:colOff>164703</xdr:colOff>
      <xdr:row>51</xdr:row>
      <xdr:rowOff>0</xdr:rowOff>
    </xdr:to>
    <xdr:sp macro="" textlink="">
      <xdr:nvSpPr>
        <xdr:cNvPr id="18" name="Text Box 140">
          <a:extLst>
            <a:ext uri="{FF2B5EF4-FFF2-40B4-BE49-F238E27FC236}">
              <a16:creationId xmlns:a16="http://schemas.microsoft.com/office/drawing/2014/main" id="{00000000-0008-0000-0E00-000012000000}"/>
            </a:ext>
          </a:extLst>
        </xdr:cNvPr>
        <xdr:cNvSpPr txBox="1">
          <a:spLocks noChangeArrowheads="1"/>
        </xdr:cNvSpPr>
      </xdr:nvSpPr>
      <xdr:spPr bwMode="auto">
        <a:xfrm>
          <a:off x="6618514" y="10201275"/>
          <a:ext cx="270839"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51</xdr:row>
      <xdr:rowOff>0</xdr:rowOff>
    </xdr:from>
    <xdr:to>
      <xdr:col>31</xdr:col>
      <xdr:colOff>164703</xdr:colOff>
      <xdr:row>51</xdr:row>
      <xdr:rowOff>0</xdr:rowOff>
    </xdr:to>
    <xdr:sp macro="" textlink="">
      <xdr:nvSpPr>
        <xdr:cNvPr id="19" name="Text Box 144">
          <a:extLst>
            <a:ext uri="{FF2B5EF4-FFF2-40B4-BE49-F238E27FC236}">
              <a16:creationId xmlns:a16="http://schemas.microsoft.com/office/drawing/2014/main" id="{00000000-0008-0000-0E00-000013000000}"/>
            </a:ext>
          </a:extLst>
        </xdr:cNvPr>
        <xdr:cNvSpPr txBox="1">
          <a:spLocks noChangeArrowheads="1"/>
        </xdr:cNvSpPr>
      </xdr:nvSpPr>
      <xdr:spPr bwMode="auto">
        <a:xfrm>
          <a:off x="6618514" y="10201275"/>
          <a:ext cx="270839"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51</xdr:row>
      <xdr:rowOff>0</xdr:rowOff>
    </xdr:from>
    <xdr:to>
      <xdr:col>31</xdr:col>
      <xdr:colOff>164703</xdr:colOff>
      <xdr:row>51</xdr:row>
      <xdr:rowOff>0</xdr:rowOff>
    </xdr:to>
    <xdr:sp macro="" textlink="">
      <xdr:nvSpPr>
        <xdr:cNvPr id="20" name="Text Box 148">
          <a:extLst>
            <a:ext uri="{FF2B5EF4-FFF2-40B4-BE49-F238E27FC236}">
              <a16:creationId xmlns:a16="http://schemas.microsoft.com/office/drawing/2014/main" id="{00000000-0008-0000-0E00-000014000000}"/>
            </a:ext>
          </a:extLst>
        </xdr:cNvPr>
        <xdr:cNvSpPr txBox="1">
          <a:spLocks noChangeArrowheads="1"/>
        </xdr:cNvSpPr>
      </xdr:nvSpPr>
      <xdr:spPr bwMode="auto">
        <a:xfrm>
          <a:off x="6618514" y="10201275"/>
          <a:ext cx="270839"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51</xdr:row>
      <xdr:rowOff>0</xdr:rowOff>
    </xdr:from>
    <xdr:to>
      <xdr:col>31</xdr:col>
      <xdr:colOff>164703</xdr:colOff>
      <xdr:row>51</xdr:row>
      <xdr:rowOff>0</xdr:rowOff>
    </xdr:to>
    <xdr:sp macro="" textlink="">
      <xdr:nvSpPr>
        <xdr:cNvPr id="21" name="Text Box 152">
          <a:extLst>
            <a:ext uri="{FF2B5EF4-FFF2-40B4-BE49-F238E27FC236}">
              <a16:creationId xmlns:a16="http://schemas.microsoft.com/office/drawing/2014/main" id="{00000000-0008-0000-0E00-000015000000}"/>
            </a:ext>
          </a:extLst>
        </xdr:cNvPr>
        <xdr:cNvSpPr txBox="1">
          <a:spLocks noChangeArrowheads="1"/>
        </xdr:cNvSpPr>
      </xdr:nvSpPr>
      <xdr:spPr bwMode="auto">
        <a:xfrm>
          <a:off x="6618514" y="10201275"/>
          <a:ext cx="270839"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122464</xdr:colOff>
      <xdr:row>23</xdr:row>
      <xdr:rowOff>95250</xdr:rowOff>
    </xdr:from>
    <xdr:to>
      <xdr:col>16</xdr:col>
      <xdr:colOff>9486</xdr:colOff>
      <xdr:row>24</xdr:row>
      <xdr:rowOff>47625</xdr:rowOff>
    </xdr:to>
    <xdr:sp macro="" textlink="">
      <xdr:nvSpPr>
        <xdr:cNvPr id="22" name="Text Box 159">
          <a:extLst>
            <a:ext uri="{FF2B5EF4-FFF2-40B4-BE49-F238E27FC236}">
              <a16:creationId xmlns:a16="http://schemas.microsoft.com/office/drawing/2014/main" id="{00000000-0008-0000-0E00-000016000000}"/>
            </a:ext>
          </a:extLst>
        </xdr:cNvPr>
        <xdr:cNvSpPr txBox="1">
          <a:spLocks noChangeArrowheads="1"/>
        </xdr:cNvSpPr>
      </xdr:nvSpPr>
      <xdr:spPr bwMode="auto">
        <a:xfrm>
          <a:off x="3122839" y="4686300"/>
          <a:ext cx="325172" cy="1524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122464</xdr:colOff>
      <xdr:row>25</xdr:row>
      <xdr:rowOff>9525</xdr:rowOff>
    </xdr:from>
    <xdr:to>
      <xdr:col>16</xdr:col>
      <xdr:colOff>9486</xdr:colOff>
      <xdr:row>25</xdr:row>
      <xdr:rowOff>171450</xdr:rowOff>
    </xdr:to>
    <xdr:sp macro="" textlink="">
      <xdr:nvSpPr>
        <xdr:cNvPr id="23" name="Text Box 160">
          <a:extLst>
            <a:ext uri="{FF2B5EF4-FFF2-40B4-BE49-F238E27FC236}">
              <a16:creationId xmlns:a16="http://schemas.microsoft.com/office/drawing/2014/main" id="{00000000-0008-0000-0E00-000017000000}"/>
            </a:ext>
          </a:extLst>
        </xdr:cNvPr>
        <xdr:cNvSpPr txBox="1">
          <a:spLocks noChangeArrowheads="1"/>
        </xdr:cNvSpPr>
      </xdr:nvSpPr>
      <xdr:spPr bwMode="auto">
        <a:xfrm>
          <a:off x="3122839" y="5000625"/>
          <a:ext cx="325172" cy="1619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122464</xdr:colOff>
      <xdr:row>26</xdr:row>
      <xdr:rowOff>114300</xdr:rowOff>
    </xdr:from>
    <xdr:to>
      <xdr:col>16</xdr:col>
      <xdr:colOff>9486</xdr:colOff>
      <xdr:row>27</xdr:row>
      <xdr:rowOff>171450</xdr:rowOff>
    </xdr:to>
    <xdr:sp macro="" textlink="">
      <xdr:nvSpPr>
        <xdr:cNvPr id="24" name="Text Box 161">
          <a:extLst>
            <a:ext uri="{FF2B5EF4-FFF2-40B4-BE49-F238E27FC236}">
              <a16:creationId xmlns:a16="http://schemas.microsoft.com/office/drawing/2014/main" id="{00000000-0008-0000-0E00-000018000000}"/>
            </a:ext>
          </a:extLst>
        </xdr:cNvPr>
        <xdr:cNvSpPr txBox="1">
          <a:spLocks noChangeArrowheads="1"/>
        </xdr:cNvSpPr>
      </xdr:nvSpPr>
      <xdr:spPr bwMode="auto">
        <a:xfrm>
          <a:off x="3122839" y="5305425"/>
          <a:ext cx="325172" cy="2571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19</xdr:col>
      <xdr:colOff>9525</xdr:colOff>
      <xdr:row>36</xdr:row>
      <xdr:rowOff>95250</xdr:rowOff>
    </xdr:from>
    <xdr:to>
      <xdr:col>19</xdr:col>
      <xdr:colOff>209550</xdr:colOff>
      <xdr:row>36</xdr:row>
      <xdr:rowOff>95250</xdr:rowOff>
    </xdr:to>
    <xdr:sp macro="" textlink="">
      <xdr:nvSpPr>
        <xdr:cNvPr id="25" name="Line 163">
          <a:extLst>
            <a:ext uri="{FF2B5EF4-FFF2-40B4-BE49-F238E27FC236}">
              <a16:creationId xmlns:a16="http://schemas.microsoft.com/office/drawing/2014/main" id="{00000000-0008-0000-0E00-000019000000}"/>
            </a:ext>
          </a:extLst>
        </xdr:cNvPr>
        <xdr:cNvSpPr>
          <a:spLocks noChangeShapeType="1"/>
        </xdr:cNvSpPr>
      </xdr:nvSpPr>
      <xdr:spPr bwMode="auto">
        <a:xfrm>
          <a:off x="4105275" y="7172325"/>
          <a:ext cx="200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36</xdr:row>
      <xdr:rowOff>114300</xdr:rowOff>
    </xdr:from>
    <xdr:to>
      <xdr:col>26</xdr:col>
      <xdr:colOff>209550</xdr:colOff>
      <xdr:row>36</xdr:row>
      <xdr:rowOff>114300</xdr:rowOff>
    </xdr:to>
    <xdr:sp macro="" textlink="">
      <xdr:nvSpPr>
        <xdr:cNvPr id="26" name="Line 164">
          <a:extLst>
            <a:ext uri="{FF2B5EF4-FFF2-40B4-BE49-F238E27FC236}">
              <a16:creationId xmlns:a16="http://schemas.microsoft.com/office/drawing/2014/main" id="{00000000-0008-0000-0E00-00001A000000}"/>
            </a:ext>
          </a:extLst>
        </xdr:cNvPr>
        <xdr:cNvSpPr>
          <a:spLocks noChangeShapeType="1"/>
        </xdr:cNvSpPr>
      </xdr:nvSpPr>
      <xdr:spPr bwMode="auto">
        <a:xfrm>
          <a:off x="5629275" y="7191375"/>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112939</xdr:colOff>
      <xdr:row>50</xdr:row>
      <xdr:rowOff>9525</xdr:rowOff>
    </xdr:from>
    <xdr:to>
      <xdr:col>30</xdr:col>
      <xdr:colOff>193357</xdr:colOff>
      <xdr:row>51</xdr:row>
      <xdr:rowOff>142875</xdr:rowOff>
    </xdr:to>
    <xdr:sp macro="" textlink="">
      <xdr:nvSpPr>
        <xdr:cNvPr id="27" name="Text Box 165">
          <a:extLst>
            <a:ext uri="{FF2B5EF4-FFF2-40B4-BE49-F238E27FC236}">
              <a16:creationId xmlns:a16="http://schemas.microsoft.com/office/drawing/2014/main" id="{00000000-0008-0000-0E00-00001B000000}"/>
            </a:ext>
          </a:extLst>
        </xdr:cNvPr>
        <xdr:cNvSpPr txBox="1">
          <a:spLocks noChangeArrowheads="1"/>
        </xdr:cNvSpPr>
      </xdr:nvSpPr>
      <xdr:spPr bwMode="auto">
        <a:xfrm>
          <a:off x="6399439" y="10010775"/>
          <a:ext cx="299493" cy="3333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30</xdr:col>
      <xdr:colOff>112939</xdr:colOff>
      <xdr:row>0</xdr:row>
      <xdr:rowOff>0</xdr:rowOff>
    </xdr:from>
    <xdr:to>
      <xdr:col>31</xdr:col>
      <xdr:colOff>170089</xdr:colOff>
      <xdr:row>0</xdr:row>
      <xdr:rowOff>0</xdr:rowOff>
    </xdr:to>
    <xdr:sp macro="" textlink="">
      <xdr:nvSpPr>
        <xdr:cNvPr id="2" name="Text Box 41">
          <a:extLst>
            <a:ext uri="{FF2B5EF4-FFF2-40B4-BE49-F238E27FC236}">
              <a16:creationId xmlns:a16="http://schemas.microsoft.com/office/drawing/2014/main" id="{00000000-0008-0000-1000-000002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141514</xdr:colOff>
      <xdr:row>0</xdr:row>
      <xdr:rowOff>0</xdr:rowOff>
    </xdr:from>
    <xdr:to>
      <xdr:col>31</xdr:col>
      <xdr:colOff>19061</xdr:colOff>
      <xdr:row>0</xdr:row>
      <xdr:rowOff>0</xdr:rowOff>
    </xdr:to>
    <xdr:sp macro="" textlink="">
      <xdr:nvSpPr>
        <xdr:cNvPr id="3" name="Text Box 51">
          <a:extLst>
            <a:ext uri="{FF2B5EF4-FFF2-40B4-BE49-F238E27FC236}">
              <a16:creationId xmlns:a16="http://schemas.microsoft.com/office/drawing/2014/main" id="{00000000-0008-0000-1000-000003000000}"/>
            </a:ext>
          </a:extLst>
        </xdr:cNvPr>
        <xdr:cNvSpPr txBox="1">
          <a:spLocks noChangeArrowheads="1"/>
        </xdr:cNvSpPr>
      </xdr:nvSpPr>
      <xdr:spPr bwMode="auto">
        <a:xfrm>
          <a:off x="6437539" y="0"/>
          <a:ext cx="315697"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a:t>
          </a:r>
        </a:p>
      </xdr:txBody>
    </xdr:sp>
    <xdr:clientData/>
  </xdr:twoCellAnchor>
  <xdr:twoCellAnchor>
    <xdr:from>
      <xdr:col>13</xdr:col>
      <xdr:colOff>0</xdr:colOff>
      <xdr:row>10</xdr:row>
      <xdr:rowOff>95250</xdr:rowOff>
    </xdr:from>
    <xdr:to>
      <xdr:col>14</xdr:col>
      <xdr:colOff>9525</xdr:colOff>
      <xdr:row>10</xdr:row>
      <xdr:rowOff>95250</xdr:rowOff>
    </xdr:to>
    <xdr:sp macro="" textlink="">
      <xdr:nvSpPr>
        <xdr:cNvPr id="4" name="Line 56">
          <a:extLst>
            <a:ext uri="{FF2B5EF4-FFF2-40B4-BE49-F238E27FC236}">
              <a16:creationId xmlns:a16="http://schemas.microsoft.com/office/drawing/2014/main" id="{00000000-0008-0000-1000-000004000000}"/>
            </a:ext>
          </a:extLst>
        </xdr:cNvPr>
        <xdr:cNvSpPr>
          <a:spLocks noChangeShapeType="1"/>
        </xdr:cNvSpPr>
      </xdr:nvSpPr>
      <xdr:spPr bwMode="auto">
        <a:xfrm flipV="1">
          <a:off x="2790825" y="219075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11</xdr:row>
      <xdr:rowOff>190500</xdr:rowOff>
    </xdr:from>
    <xdr:to>
      <xdr:col>17</xdr:col>
      <xdr:colOff>152400</xdr:colOff>
      <xdr:row>11</xdr:row>
      <xdr:rowOff>190500</xdr:rowOff>
    </xdr:to>
    <xdr:sp macro="" textlink="">
      <xdr:nvSpPr>
        <xdr:cNvPr id="5" name="Line 60">
          <a:extLst>
            <a:ext uri="{FF2B5EF4-FFF2-40B4-BE49-F238E27FC236}">
              <a16:creationId xmlns:a16="http://schemas.microsoft.com/office/drawing/2014/main" id="{00000000-0008-0000-1000-000005000000}"/>
            </a:ext>
          </a:extLst>
        </xdr:cNvPr>
        <xdr:cNvSpPr>
          <a:spLocks noChangeShapeType="1"/>
        </xdr:cNvSpPr>
      </xdr:nvSpPr>
      <xdr:spPr bwMode="auto">
        <a:xfrm>
          <a:off x="3286125" y="2495550"/>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38100</xdr:colOff>
      <xdr:row>11</xdr:row>
      <xdr:rowOff>190500</xdr:rowOff>
    </xdr:from>
    <xdr:to>
      <xdr:col>23</xdr:col>
      <xdr:colOff>142875</xdr:colOff>
      <xdr:row>11</xdr:row>
      <xdr:rowOff>190500</xdr:rowOff>
    </xdr:to>
    <xdr:sp macro="" textlink="">
      <xdr:nvSpPr>
        <xdr:cNvPr id="6" name="Line 61">
          <a:extLst>
            <a:ext uri="{FF2B5EF4-FFF2-40B4-BE49-F238E27FC236}">
              <a16:creationId xmlns:a16="http://schemas.microsoft.com/office/drawing/2014/main" id="{00000000-0008-0000-1000-000006000000}"/>
            </a:ext>
          </a:extLst>
        </xdr:cNvPr>
        <xdr:cNvSpPr>
          <a:spLocks noChangeShapeType="1"/>
        </xdr:cNvSpPr>
      </xdr:nvSpPr>
      <xdr:spPr bwMode="auto">
        <a:xfrm flipV="1">
          <a:off x="4581525" y="2495550"/>
          <a:ext cx="542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76200</xdr:colOff>
      <xdr:row>11</xdr:row>
      <xdr:rowOff>190500</xdr:rowOff>
    </xdr:from>
    <xdr:to>
      <xdr:col>28</xdr:col>
      <xdr:colOff>142875</xdr:colOff>
      <xdr:row>11</xdr:row>
      <xdr:rowOff>190500</xdr:rowOff>
    </xdr:to>
    <xdr:sp macro="" textlink="">
      <xdr:nvSpPr>
        <xdr:cNvPr id="7" name="Line 62">
          <a:extLst>
            <a:ext uri="{FF2B5EF4-FFF2-40B4-BE49-F238E27FC236}">
              <a16:creationId xmlns:a16="http://schemas.microsoft.com/office/drawing/2014/main" id="{00000000-0008-0000-1000-000007000000}"/>
            </a:ext>
          </a:extLst>
        </xdr:cNvPr>
        <xdr:cNvSpPr>
          <a:spLocks noChangeShapeType="1"/>
        </xdr:cNvSpPr>
      </xdr:nvSpPr>
      <xdr:spPr bwMode="auto">
        <a:xfrm>
          <a:off x="5715000" y="2495550"/>
          <a:ext cx="504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112939</xdr:colOff>
      <xdr:row>15</xdr:row>
      <xdr:rowOff>9525</xdr:rowOff>
    </xdr:from>
    <xdr:to>
      <xdr:col>31</xdr:col>
      <xdr:colOff>108896</xdr:colOff>
      <xdr:row>16</xdr:row>
      <xdr:rowOff>19050</xdr:rowOff>
    </xdr:to>
    <xdr:sp macro="" textlink="">
      <xdr:nvSpPr>
        <xdr:cNvPr id="8" name="Text Box 64">
          <a:extLst>
            <a:ext uri="{FF2B5EF4-FFF2-40B4-BE49-F238E27FC236}">
              <a16:creationId xmlns:a16="http://schemas.microsoft.com/office/drawing/2014/main" id="{00000000-0008-0000-1000-000008000000}"/>
            </a:ext>
          </a:extLst>
        </xdr:cNvPr>
        <xdr:cNvSpPr txBox="1">
          <a:spLocks noChangeArrowheads="1"/>
        </xdr:cNvSpPr>
      </xdr:nvSpPr>
      <xdr:spPr bwMode="auto">
        <a:xfrm>
          <a:off x="6628039" y="3152775"/>
          <a:ext cx="215032" cy="2190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12</xdr:col>
      <xdr:colOff>0</xdr:colOff>
      <xdr:row>19</xdr:row>
      <xdr:rowOff>104775</xdr:rowOff>
    </xdr:from>
    <xdr:to>
      <xdr:col>13</xdr:col>
      <xdr:colOff>0</xdr:colOff>
      <xdr:row>19</xdr:row>
      <xdr:rowOff>104775</xdr:rowOff>
    </xdr:to>
    <xdr:sp macro="" textlink="">
      <xdr:nvSpPr>
        <xdr:cNvPr id="9" name="Line 65">
          <a:extLst>
            <a:ext uri="{FF2B5EF4-FFF2-40B4-BE49-F238E27FC236}">
              <a16:creationId xmlns:a16="http://schemas.microsoft.com/office/drawing/2014/main" id="{00000000-0008-0000-1000-000009000000}"/>
            </a:ext>
          </a:extLst>
        </xdr:cNvPr>
        <xdr:cNvSpPr>
          <a:spLocks noChangeShapeType="1"/>
        </xdr:cNvSpPr>
      </xdr:nvSpPr>
      <xdr:spPr bwMode="auto">
        <a:xfrm>
          <a:off x="2571750" y="408622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19</xdr:row>
      <xdr:rowOff>95250</xdr:rowOff>
    </xdr:from>
    <xdr:to>
      <xdr:col>20</xdr:col>
      <xdr:colOff>0</xdr:colOff>
      <xdr:row>19</xdr:row>
      <xdr:rowOff>95250</xdr:rowOff>
    </xdr:to>
    <xdr:sp macro="" textlink="">
      <xdr:nvSpPr>
        <xdr:cNvPr id="10" name="Line 66">
          <a:extLst>
            <a:ext uri="{FF2B5EF4-FFF2-40B4-BE49-F238E27FC236}">
              <a16:creationId xmlns:a16="http://schemas.microsoft.com/office/drawing/2014/main" id="{00000000-0008-0000-1000-00000A000000}"/>
            </a:ext>
          </a:extLst>
        </xdr:cNvPr>
        <xdr:cNvSpPr>
          <a:spLocks noChangeShapeType="1"/>
        </xdr:cNvSpPr>
      </xdr:nvSpPr>
      <xdr:spPr bwMode="auto">
        <a:xfrm>
          <a:off x="4114800" y="407670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22</xdr:row>
      <xdr:rowOff>95250</xdr:rowOff>
    </xdr:from>
    <xdr:to>
      <xdr:col>12</xdr:col>
      <xdr:colOff>0</xdr:colOff>
      <xdr:row>22</xdr:row>
      <xdr:rowOff>95250</xdr:rowOff>
    </xdr:to>
    <xdr:sp macro="" textlink="">
      <xdr:nvSpPr>
        <xdr:cNvPr id="11" name="Line 69">
          <a:extLst>
            <a:ext uri="{FF2B5EF4-FFF2-40B4-BE49-F238E27FC236}">
              <a16:creationId xmlns:a16="http://schemas.microsoft.com/office/drawing/2014/main" id="{00000000-0008-0000-1000-00000B000000}"/>
            </a:ext>
          </a:extLst>
        </xdr:cNvPr>
        <xdr:cNvSpPr>
          <a:spLocks noChangeShapeType="1"/>
        </xdr:cNvSpPr>
      </xdr:nvSpPr>
      <xdr:spPr bwMode="auto">
        <a:xfrm>
          <a:off x="2352675" y="47053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22</xdr:row>
      <xdr:rowOff>95250</xdr:rowOff>
    </xdr:from>
    <xdr:to>
      <xdr:col>12</xdr:col>
      <xdr:colOff>0</xdr:colOff>
      <xdr:row>22</xdr:row>
      <xdr:rowOff>95250</xdr:rowOff>
    </xdr:to>
    <xdr:sp macro="" textlink="">
      <xdr:nvSpPr>
        <xdr:cNvPr id="12" name="Line 70">
          <a:extLst>
            <a:ext uri="{FF2B5EF4-FFF2-40B4-BE49-F238E27FC236}">
              <a16:creationId xmlns:a16="http://schemas.microsoft.com/office/drawing/2014/main" id="{00000000-0008-0000-1000-00000C000000}"/>
            </a:ext>
          </a:extLst>
        </xdr:cNvPr>
        <xdr:cNvSpPr>
          <a:spLocks noChangeShapeType="1"/>
        </xdr:cNvSpPr>
      </xdr:nvSpPr>
      <xdr:spPr bwMode="auto">
        <a:xfrm>
          <a:off x="2352675" y="47053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122464</xdr:colOff>
      <xdr:row>22</xdr:row>
      <xdr:rowOff>9525</xdr:rowOff>
    </xdr:from>
    <xdr:to>
      <xdr:col>31</xdr:col>
      <xdr:colOff>84364</xdr:colOff>
      <xdr:row>23</xdr:row>
      <xdr:rowOff>38100</xdr:rowOff>
    </xdr:to>
    <xdr:sp macro="" textlink="">
      <xdr:nvSpPr>
        <xdr:cNvPr id="13" name="Text Box 71">
          <a:extLst>
            <a:ext uri="{FF2B5EF4-FFF2-40B4-BE49-F238E27FC236}">
              <a16:creationId xmlns:a16="http://schemas.microsoft.com/office/drawing/2014/main" id="{00000000-0008-0000-1000-00000D000000}"/>
            </a:ext>
          </a:extLst>
        </xdr:cNvPr>
        <xdr:cNvSpPr txBox="1">
          <a:spLocks noChangeArrowheads="1"/>
        </xdr:cNvSpPr>
      </xdr:nvSpPr>
      <xdr:spPr bwMode="auto">
        <a:xfrm>
          <a:off x="6637564" y="4619625"/>
          <a:ext cx="180975" cy="2381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12</xdr:col>
      <xdr:colOff>0</xdr:colOff>
      <xdr:row>26</xdr:row>
      <xdr:rowOff>104775</xdr:rowOff>
    </xdr:from>
    <xdr:to>
      <xdr:col>13</xdr:col>
      <xdr:colOff>0</xdr:colOff>
      <xdr:row>26</xdr:row>
      <xdr:rowOff>104775</xdr:rowOff>
    </xdr:to>
    <xdr:sp macro="" textlink="">
      <xdr:nvSpPr>
        <xdr:cNvPr id="14" name="Line 72">
          <a:extLst>
            <a:ext uri="{FF2B5EF4-FFF2-40B4-BE49-F238E27FC236}">
              <a16:creationId xmlns:a16="http://schemas.microsoft.com/office/drawing/2014/main" id="{00000000-0008-0000-1000-00000E000000}"/>
            </a:ext>
          </a:extLst>
        </xdr:cNvPr>
        <xdr:cNvSpPr>
          <a:spLocks noChangeShapeType="1"/>
        </xdr:cNvSpPr>
      </xdr:nvSpPr>
      <xdr:spPr bwMode="auto">
        <a:xfrm>
          <a:off x="2571750" y="55530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26</xdr:row>
      <xdr:rowOff>95250</xdr:rowOff>
    </xdr:from>
    <xdr:to>
      <xdr:col>20</xdr:col>
      <xdr:colOff>0</xdr:colOff>
      <xdr:row>26</xdr:row>
      <xdr:rowOff>95250</xdr:rowOff>
    </xdr:to>
    <xdr:sp macro="" textlink="">
      <xdr:nvSpPr>
        <xdr:cNvPr id="15" name="Line 73">
          <a:extLst>
            <a:ext uri="{FF2B5EF4-FFF2-40B4-BE49-F238E27FC236}">
              <a16:creationId xmlns:a16="http://schemas.microsoft.com/office/drawing/2014/main" id="{00000000-0008-0000-1000-00000F000000}"/>
            </a:ext>
          </a:extLst>
        </xdr:cNvPr>
        <xdr:cNvSpPr>
          <a:spLocks noChangeShapeType="1"/>
        </xdr:cNvSpPr>
      </xdr:nvSpPr>
      <xdr:spPr bwMode="auto">
        <a:xfrm>
          <a:off x="4114800" y="554355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95250</xdr:rowOff>
    </xdr:from>
    <xdr:to>
      <xdr:col>12</xdr:col>
      <xdr:colOff>0</xdr:colOff>
      <xdr:row>29</xdr:row>
      <xdr:rowOff>95250</xdr:rowOff>
    </xdr:to>
    <xdr:sp macro="" textlink="">
      <xdr:nvSpPr>
        <xdr:cNvPr id="16" name="Line 76">
          <a:extLst>
            <a:ext uri="{FF2B5EF4-FFF2-40B4-BE49-F238E27FC236}">
              <a16:creationId xmlns:a16="http://schemas.microsoft.com/office/drawing/2014/main" id="{00000000-0008-0000-1000-000010000000}"/>
            </a:ext>
          </a:extLst>
        </xdr:cNvPr>
        <xdr:cNvSpPr>
          <a:spLocks noChangeShapeType="1"/>
        </xdr:cNvSpPr>
      </xdr:nvSpPr>
      <xdr:spPr bwMode="auto">
        <a:xfrm>
          <a:off x="2352675" y="61722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95250</xdr:rowOff>
    </xdr:from>
    <xdr:to>
      <xdr:col>12</xdr:col>
      <xdr:colOff>0</xdr:colOff>
      <xdr:row>29</xdr:row>
      <xdr:rowOff>95250</xdr:rowOff>
    </xdr:to>
    <xdr:sp macro="" textlink="">
      <xdr:nvSpPr>
        <xdr:cNvPr id="17" name="Line 77">
          <a:extLst>
            <a:ext uri="{FF2B5EF4-FFF2-40B4-BE49-F238E27FC236}">
              <a16:creationId xmlns:a16="http://schemas.microsoft.com/office/drawing/2014/main" id="{00000000-0008-0000-1000-000011000000}"/>
            </a:ext>
          </a:extLst>
        </xdr:cNvPr>
        <xdr:cNvSpPr>
          <a:spLocks noChangeShapeType="1"/>
        </xdr:cNvSpPr>
      </xdr:nvSpPr>
      <xdr:spPr bwMode="auto">
        <a:xfrm>
          <a:off x="2352675" y="61722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32</xdr:row>
      <xdr:rowOff>104775</xdr:rowOff>
    </xdr:from>
    <xdr:to>
      <xdr:col>13</xdr:col>
      <xdr:colOff>0</xdr:colOff>
      <xdr:row>32</xdr:row>
      <xdr:rowOff>104775</xdr:rowOff>
    </xdr:to>
    <xdr:sp macro="" textlink="">
      <xdr:nvSpPr>
        <xdr:cNvPr id="18" name="Line 78">
          <a:extLst>
            <a:ext uri="{FF2B5EF4-FFF2-40B4-BE49-F238E27FC236}">
              <a16:creationId xmlns:a16="http://schemas.microsoft.com/office/drawing/2014/main" id="{00000000-0008-0000-1000-000012000000}"/>
            </a:ext>
          </a:extLst>
        </xdr:cNvPr>
        <xdr:cNvSpPr>
          <a:spLocks noChangeShapeType="1"/>
        </xdr:cNvSpPr>
      </xdr:nvSpPr>
      <xdr:spPr bwMode="auto">
        <a:xfrm>
          <a:off x="2571750" y="68103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32</xdr:row>
      <xdr:rowOff>95250</xdr:rowOff>
    </xdr:from>
    <xdr:to>
      <xdr:col>20</xdr:col>
      <xdr:colOff>0</xdr:colOff>
      <xdr:row>32</xdr:row>
      <xdr:rowOff>95250</xdr:rowOff>
    </xdr:to>
    <xdr:sp macro="" textlink="">
      <xdr:nvSpPr>
        <xdr:cNvPr id="19" name="Line 79">
          <a:extLst>
            <a:ext uri="{FF2B5EF4-FFF2-40B4-BE49-F238E27FC236}">
              <a16:creationId xmlns:a16="http://schemas.microsoft.com/office/drawing/2014/main" id="{00000000-0008-0000-1000-000013000000}"/>
            </a:ext>
          </a:extLst>
        </xdr:cNvPr>
        <xdr:cNvSpPr>
          <a:spLocks noChangeShapeType="1"/>
        </xdr:cNvSpPr>
      </xdr:nvSpPr>
      <xdr:spPr bwMode="auto">
        <a:xfrm>
          <a:off x="4114800" y="680085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35</xdr:row>
      <xdr:rowOff>95250</xdr:rowOff>
    </xdr:from>
    <xdr:to>
      <xdr:col>12</xdr:col>
      <xdr:colOff>0</xdr:colOff>
      <xdr:row>35</xdr:row>
      <xdr:rowOff>95250</xdr:rowOff>
    </xdr:to>
    <xdr:sp macro="" textlink="">
      <xdr:nvSpPr>
        <xdr:cNvPr id="20" name="Line 80">
          <a:extLst>
            <a:ext uri="{FF2B5EF4-FFF2-40B4-BE49-F238E27FC236}">
              <a16:creationId xmlns:a16="http://schemas.microsoft.com/office/drawing/2014/main" id="{00000000-0008-0000-1000-000014000000}"/>
            </a:ext>
          </a:extLst>
        </xdr:cNvPr>
        <xdr:cNvSpPr>
          <a:spLocks noChangeShapeType="1"/>
        </xdr:cNvSpPr>
      </xdr:nvSpPr>
      <xdr:spPr bwMode="auto">
        <a:xfrm>
          <a:off x="2352675" y="74295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35</xdr:row>
      <xdr:rowOff>95250</xdr:rowOff>
    </xdr:from>
    <xdr:to>
      <xdr:col>12</xdr:col>
      <xdr:colOff>0</xdr:colOff>
      <xdr:row>35</xdr:row>
      <xdr:rowOff>95250</xdr:rowOff>
    </xdr:to>
    <xdr:sp macro="" textlink="">
      <xdr:nvSpPr>
        <xdr:cNvPr id="21" name="Line 81">
          <a:extLst>
            <a:ext uri="{FF2B5EF4-FFF2-40B4-BE49-F238E27FC236}">
              <a16:creationId xmlns:a16="http://schemas.microsoft.com/office/drawing/2014/main" id="{00000000-0008-0000-1000-000015000000}"/>
            </a:ext>
          </a:extLst>
        </xdr:cNvPr>
        <xdr:cNvSpPr>
          <a:spLocks noChangeShapeType="1"/>
        </xdr:cNvSpPr>
      </xdr:nvSpPr>
      <xdr:spPr bwMode="auto">
        <a:xfrm>
          <a:off x="2352675" y="74295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38</xdr:row>
      <xdr:rowOff>104775</xdr:rowOff>
    </xdr:from>
    <xdr:to>
      <xdr:col>13</xdr:col>
      <xdr:colOff>0</xdr:colOff>
      <xdr:row>38</xdr:row>
      <xdr:rowOff>104775</xdr:rowOff>
    </xdr:to>
    <xdr:sp macro="" textlink="">
      <xdr:nvSpPr>
        <xdr:cNvPr id="22" name="Line 82">
          <a:extLst>
            <a:ext uri="{FF2B5EF4-FFF2-40B4-BE49-F238E27FC236}">
              <a16:creationId xmlns:a16="http://schemas.microsoft.com/office/drawing/2014/main" id="{00000000-0008-0000-1000-000016000000}"/>
            </a:ext>
          </a:extLst>
        </xdr:cNvPr>
        <xdr:cNvSpPr>
          <a:spLocks noChangeShapeType="1"/>
        </xdr:cNvSpPr>
      </xdr:nvSpPr>
      <xdr:spPr bwMode="auto">
        <a:xfrm>
          <a:off x="2571750" y="80676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38</xdr:row>
      <xdr:rowOff>95250</xdr:rowOff>
    </xdr:from>
    <xdr:to>
      <xdr:col>20</xdr:col>
      <xdr:colOff>0</xdr:colOff>
      <xdr:row>38</xdr:row>
      <xdr:rowOff>95250</xdr:rowOff>
    </xdr:to>
    <xdr:sp macro="" textlink="">
      <xdr:nvSpPr>
        <xdr:cNvPr id="23" name="Line 83">
          <a:extLst>
            <a:ext uri="{FF2B5EF4-FFF2-40B4-BE49-F238E27FC236}">
              <a16:creationId xmlns:a16="http://schemas.microsoft.com/office/drawing/2014/main" id="{00000000-0008-0000-1000-000017000000}"/>
            </a:ext>
          </a:extLst>
        </xdr:cNvPr>
        <xdr:cNvSpPr>
          <a:spLocks noChangeShapeType="1"/>
        </xdr:cNvSpPr>
      </xdr:nvSpPr>
      <xdr:spPr bwMode="auto">
        <a:xfrm>
          <a:off x="4114800" y="805815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95250</xdr:rowOff>
    </xdr:from>
    <xdr:to>
      <xdr:col>12</xdr:col>
      <xdr:colOff>0</xdr:colOff>
      <xdr:row>41</xdr:row>
      <xdr:rowOff>95250</xdr:rowOff>
    </xdr:to>
    <xdr:sp macro="" textlink="">
      <xdr:nvSpPr>
        <xdr:cNvPr id="24" name="Line 84">
          <a:extLst>
            <a:ext uri="{FF2B5EF4-FFF2-40B4-BE49-F238E27FC236}">
              <a16:creationId xmlns:a16="http://schemas.microsoft.com/office/drawing/2014/main" id="{00000000-0008-0000-1000-000018000000}"/>
            </a:ext>
          </a:extLst>
        </xdr:cNvPr>
        <xdr:cNvSpPr>
          <a:spLocks noChangeShapeType="1"/>
        </xdr:cNvSpPr>
      </xdr:nvSpPr>
      <xdr:spPr bwMode="auto">
        <a:xfrm>
          <a:off x="2352675" y="86868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95250</xdr:rowOff>
    </xdr:from>
    <xdr:to>
      <xdr:col>12</xdr:col>
      <xdr:colOff>0</xdr:colOff>
      <xdr:row>41</xdr:row>
      <xdr:rowOff>95250</xdr:rowOff>
    </xdr:to>
    <xdr:sp macro="" textlink="">
      <xdr:nvSpPr>
        <xdr:cNvPr id="25" name="Line 85">
          <a:extLst>
            <a:ext uri="{FF2B5EF4-FFF2-40B4-BE49-F238E27FC236}">
              <a16:creationId xmlns:a16="http://schemas.microsoft.com/office/drawing/2014/main" id="{00000000-0008-0000-1000-000019000000}"/>
            </a:ext>
          </a:extLst>
        </xdr:cNvPr>
        <xdr:cNvSpPr>
          <a:spLocks noChangeShapeType="1"/>
        </xdr:cNvSpPr>
      </xdr:nvSpPr>
      <xdr:spPr bwMode="auto">
        <a:xfrm>
          <a:off x="2352675" y="86868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122464</xdr:colOff>
      <xdr:row>29</xdr:row>
      <xdr:rowOff>24493</xdr:rowOff>
    </xdr:from>
    <xdr:to>
      <xdr:col>31</xdr:col>
      <xdr:colOff>84364</xdr:colOff>
      <xdr:row>30</xdr:row>
      <xdr:rowOff>133438</xdr:rowOff>
    </xdr:to>
    <xdr:sp macro="" textlink="">
      <xdr:nvSpPr>
        <xdr:cNvPr id="26" name="Text Box 86">
          <a:extLst>
            <a:ext uri="{FF2B5EF4-FFF2-40B4-BE49-F238E27FC236}">
              <a16:creationId xmlns:a16="http://schemas.microsoft.com/office/drawing/2014/main" id="{00000000-0008-0000-1000-00001A000000}"/>
            </a:ext>
          </a:extLst>
        </xdr:cNvPr>
        <xdr:cNvSpPr txBox="1">
          <a:spLocks noChangeArrowheads="1"/>
        </xdr:cNvSpPr>
      </xdr:nvSpPr>
      <xdr:spPr bwMode="auto">
        <a:xfrm>
          <a:off x="6637564" y="6101443"/>
          <a:ext cx="180975" cy="31849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35</xdr:row>
      <xdr:rowOff>0</xdr:rowOff>
    </xdr:from>
    <xdr:to>
      <xdr:col>31</xdr:col>
      <xdr:colOff>112939</xdr:colOff>
      <xdr:row>36</xdr:row>
      <xdr:rowOff>9525</xdr:rowOff>
    </xdr:to>
    <xdr:sp macro="" textlink="">
      <xdr:nvSpPr>
        <xdr:cNvPr id="27" name="Text Box 87">
          <a:extLst>
            <a:ext uri="{FF2B5EF4-FFF2-40B4-BE49-F238E27FC236}">
              <a16:creationId xmlns:a16="http://schemas.microsoft.com/office/drawing/2014/main" id="{00000000-0008-0000-1000-00001B000000}"/>
            </a:ext>
          </a:extLst>
        </xdr:cNvPr>
        <xdr:cNvSpPr txBox="1">
          <a:spLocks noChangeArrowheads="1"/>
        </xdr:cNvSpPr>
      </xdr:nvSpPr>
      <xdr:spPr bwMode="auto">
        <a:xfrm>
          <a:off x="6637564" y="7334250"/>
          <a:ext cx="209550" cy="2190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41</xdr:row>
      <xdr:rowOff>19050</xdr:rowOff>
    </xdr:from>
    <xdr:to>
      <xdr:col>31</xdr:col>
      <xdr:colOff>108896</xdr:colOff>
      <xdr:row>42</xdr:row>
      <xdr:rowOff>9525</xdr:rowOff>
    </xdr:to>
    <xdr:sp macro="" textlink="">
      <xdr:nvSpPr>
        <xdr:cNvPr id="28" name="Text Box 88">
          <a:extLst>
            <a:ext uri="{FF2B5EF4-FFF2-40B4-BE49-F238E27FC236}">
              <a16:creationId xmlns:a16="http://schemas.microsoft.com/office/drawing/2014/main" id="{00000000-0008-0000-1000-00001C000000}"/>
            </a:ext>
          </a:extLst>
        </xdr:cNvPr>
        <xdr:cNvSpPr txBox="1">
          <a:spLocks noChangeArrowheads="1"/>
        </xdr:cNvSpPr>
      </xdr:nvSpPr>
      <xdr:spPr bwMode="auto">
        <a:xfrm>
          <a:off x="6628039" y="8610600"/>
          <a:ext cx="215032" cy="200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48</xdr:row>
      <xdr:rowOff>0</xdr:rowOff>
    </xdr:from>
    <xdr:to>
      <xdr:col>31</xdr:col>
      <xdr:colOff>108939</xdr:colOff>
      <xdr:row>48</xdr:row>
      <xdr:rowOff>0</xdr:rowOff>
    </xdr:to>
    <xdr:sp macro="" textlink="">
      <xdr:nvSpPr>
        <xdr:cNvPr id="29" name="Text Box 97">
          <a:extLst>
            <a:ext uri="{FF2B5EF4-FFF2-40B4-BE49-F238E27FC236}">
              <a16:creationId xmlns:a16="http://schemas.microsoft.com/office/drawing/2014/main" id="{00000000-0008-0000-1000-00001D000000}"/>
            </a:ext>
          </a:extLst>
        </xdr:cNvPr>
        <xdr:cNvSpPr txBox="1">
          <a:spLocks noChangeArrowheads="1"/>
        </xdr:cNvSpPr>
      </xdr:nvSpPr>
      <xdr:spPr bwMode="auto">
        <a:xfrm>
          <a:off x="6637564" y="10058400"/>
          <a:ext cx="205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48</xdr:row>
      <xdr:rowOff>0</xdr:rowOff>
    </xdr:from>
    <xdr:to>
      <xdr:col>32</xdr:col>
      <xdr:colOff>61189</xdr:colOff>
      <xdr:row>48</xdr:row>
      <xdr:rowOff>0</xdr:rowOff>
    </xdr:to>
    <xdr:sp macro="" textlink="">
      <xdr:nvSpPr>
        <xdr:cNvPr id="30" name="Text Box 102">
          <a:extLst>
            <a:ext uri="{FF2B5EF4-FFF2-40B4-BE49-F238E27FC236}">
              <a16:creationId xmlns:a16="http://schemas.microsoft.com/office/drawing/2014/main" id="{00000000-0008-0000-1000-00001E000000}"/>
            </a:ext>
          </a:extLst>
        </xdr:cNvPr>
        <xdr:cNvSpPr txBox="1">
          <a:spLocks noChangeArrowheads="1"/>
        </xdr:cNvSpPr>
      </xdr:nvSpPr>
      <xdr:spPr bwMode="auto">
        <a:xfrm>
          <a:off x="6628039" y="10058400"/>
          <a:ext cx="386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48</xdr:row>
      <xdr:rowOff>0</xdr:rowOff>
    </xdr:from>
    <xdr:to>
      <xdr:col>32</xdr:col>
      <xdr:colOff>61189</xdr:colOff>
      <xdr:row>48</xdr:row>
      <xdr:rowOff>0</xdr:rowOff>
    </xdr:to>
    <xdr:sp macro="" textlink="">
      <xdr:nvSpPr>
        <xdr:cNvPr id="31" name="Text Box 115">
          <a:extLst>
            <a:ext uri="{FF2B5EF4-FFF2-40B4-BE49-F238E27FC236}">
              <a16:creationId xmlns:a16="http://schemas.microsoft.com/office/drawing/2014/main" id="{00000000-0008-0000-1000-00001F000000}"/>
            </a:ext>
          </a:extLst>
        </xdr:cNvPr>
        <xdr:cNvSpPr txBox="1">
          <a:spLocks noChangeArrowheads="1"/>
        </xdr:cNvSpPr>
      </xdr:nvSpPr>
      <xdr:spPr bwMode="auto">
        <a:xfrm>
          <a:off x="6628039" y="10058400"/>
          <a:ext cx="386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108857</xdr:colOff>
      <xdr:row>48</xdr:row>
      <xdr:rowOff>0</xdr:rowOff>
    </xdr:from>
    <xdr:to>
      <xdr:col>32</xdr:col>
      <xdr:colOff>13607</xdr:colOff>
      <xdr:row>48</xdr:row>
      <xdr:rowOff>0</xdr:rowOff>
    </xdr:to>
    <xdr:sp macro="" textlink="">
      <xdr:nvSpPr>
        <xdr:cNvPr id="32" name="Text Box 116">
          <a:extLst>
            <a:ext uri="{FF2B5EF4-FFF2-40B4-BE49-F238E27FC236}">
              <a16:creationId xmlns:a16="http://schemas.microsoft.com/office/drawing/2014/main" id="{00000000-0008-0000-1000-000020000000}"/>
            </a:ext>
          </a:extLst>
        </xdr:cNvPr>
        <xdr:cNvSpPr txBox="1">
          <a:spLocks noChangeArrowheads="1"/>
        </xdr:cNvSpPr>
      </xdr:nvSpPr>
      <xdr:spPr bwMode="auto">
        <a:xfrm>
          <a:off x="6623957" y="10058400"/>
          <a:ext cx="3429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28575</xdr:colOff>
      <xdr:row>48</xdr:row>
      <xdr:rowOff>0</xdr:rowOff>
    </xdr:from>
    <xdr:to>
      <xdr:col>3</xdr:col>
      <xdr:colOff>0</xdr:colOff>
      <xdr:row>48</xdr:row>
      <xdr:rowOff>0</xdr:rowOff>
    </xdr:to>
    <xdr:sp macro="" textlink="">
      <xdr:nvSpPr>
        <xdr:cNvPr id="33" name="Text Box 118">
          <a:extLst>
            <a:ext uri="{FF2B5EF4-FFF2-40B4-BE49-F238E27FC236}">
              <a16:creationId xmlns:a16="http://schemas.microsoft.com/office/drawing/2014/main" id="{00000000-0008-0000-1000-000021000000}"/>
            </a:ext>
          </a:extLst>
        </xdr:cNvPr>
        <xdr:cNvSpPr txBox="1">
          <a:spLocks noChangeArrowheads="1"/>
        </xdr:cNvSpPr>
      </xdr:nvSpPr>
      <xdr:spPr bwMode="auto">
        <a:xfrm>
          <a:off x="247650" y="10058400"/>
          <a:ext cx="3333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48</xdr:row>
      <xdr:rowOff>0</xdr:rowOff>
    </xdr:from>
    <xdr:to>
      <xdr:col>32</xdr:col>
      <xdr:colOff>13427</xdr:colOff>
      <xdr:row>48</xdr:row>
      <xdr:rowOff>0</xdr:rowOff>
    </xdr:to>
    <xdr:sp macro="" textlink="">
      <xdr:nvSpPr>
        <xdr:cNvPr id="34" name="Text Box 132">
          <a:extLst>
            <a:ext uri="{FF2B5EF4-FFF2-40B4-BE49-F238E27FC236}">
              <a16:creationId xmlns:a16="http://schemas.microsoft.com/office/drawing/2014/main" id="{00000000-0008-0000-1000-000022000000}"/>
            </a:ext>
          </a:extLst>
        </xdr:cNvPr>
        <xdr:cNvSpPr txBox="1">
          <a:spLocks noChangeArrowheads="1"/>
        </xdr:cNvSpPr>
      </xdr:nvSpPr>
      <xdr:spPr bwMode="auto">
        <a:xfrm>
          <a:off x="6637564" y="10058400"/>
          <a:ext cx="329113"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122464</xdr:colOff>
      <xdr:row>0</xdr:row>
      <xdr:rowOff>0</xdr:rowOff>
    </xdr:from>
    <xdr:to>
      <xdr:col>30</xdr:col>
      <xdr:colOff>202882</xdr:colOff>
      <xdr:row>0</xdr:row>
      <xdr:rowOff>0</xdr:rowOff>
    </xdr:to>
    <xdr:sp macro="" textlink="">
      <xdr:nvSpPr>
        <xdr:cNvPr id="35" name="Text Box 133">
          <a:extLst>
            <a:ext uri="{FF2B5EF4-FFF2-40B4-BE49-F238E27FC236}">
              <a16:creationId xmlns:a16="http://schemas.microsoft.com/office/drawing/2014/main" id="{00000000-0008-0000-1000-000023000000}"/>
            </a:ext>
          </a:extLst>
        </xdr:cNvPr>
        <xdr:cNvSpPr txBox="1">
          <a:spLocks noChangeArrowheads="1"/>
        </xdr:cNvSpPr>
      </xdr:nvSpPr>
      <xdr:spPr bwMode="auto">
        <a:xfrm>
          <a:off x="6418489" y="0"/>
          <a:ext cx="299493"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122464</xdr:colOff>
      <xdr:row>0</xdr:row>
      <xdr:rowOff>0</xdr:rowOff>
    </xdr:from>
    <xdr:to>
      <xdr:col>30</xdr:col>
      <xdr:colOff>202882</xdr:colOff>
      <xdr:row>0</xdr:row>
      <xdr:rowOff>0</xdr:rowOff>
    </xdr:to>
    <xdr:sp macro="" textlink="">
      <xdr:nvSpPr>
        <xdr:cNvPr id="36" name="Text Box 134">
          <a:extLst>
            <a:ext uri="{FF2B5EF4-FFF2-40B4-BE49-F238E27FC236}">
              <a16:creationId xmlns:a16="http://schemas.microsoft.com/office/drawing/2014/main" id="{00000000-0008-0000-1000-000024000000}"/>
            </a:ext>
          </a:extLst>
        </xdr:cNvPr>
        <xdr:cNvSpPr txBox="1">
          <a:spLocks noChangeArrowheads="1"/>
        </xdr:cNvSpPr>
      </xdr:nvSpPr>
      <xdr:spPr bwMode="auto">
        <a:xfrm>
          <a:off x="6418489" y="0"/>
          <a:ext cx="299493"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38100</xdr:colOff>
      <xdr:row>0</xdr:row>
      <xdr:rowOff>0</xdr:rowOff>
    </xdr:from>
    <xdr:to>
      <xdr:col>3</xdr:col>
      <xdr:colOff>38100</xdr:colOff>
      <xdr:row>0</xdr:row>
      <xdr:rowOff>0</xdr:rowOff>
    </xdr:to>
    <xdr:sp macro="" textlink="">
      <xdr:nvSpPr>
        <xdr:cNvPr id="37" name="Text Box 135">
          <a:extLst>
            <a:ext uri="{FF2B5EF4-FFF2-40B4-BE49-F238E27FC236}">
              <a16:creationId xmlns:a16="http://schemas.microsoft.com/office/drawing/2014/main" id="{00000000-0008-0000-1000-000025000000}"/>
            </a:ext>
          </a:extLst>
        </xdr:cNvPr>
        <xdr:cNvSpPr txBox="1">
          <a:spLocks noChangeArrowheads="1"/>
        </xdr:cNvSpPr>
      </xdr:nvSpPr>
      <xdr:spPr bwMode="auto">
        <a:xfrm>
          <a:off x="257175" y="0"/>
          <a:ext cx="3619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8</xdr:col>
      <xdr:colOff>122464</xdr:colOff>
      <xdr:row>0</xdr:row>
      <xdr:rowOff>0</xdr:rowOff>
    </xdr:from>
    <xdr:to>
      <xdr:col>10</xdr:col>
      <xdr:colOff>9486</xdr:colOff>
      <xdr:row>0</xdr:row>
      <xdr:rowOff>0</xdr:rowOff>
    </xdr:to>
    <xdr:sp macro="" textlink="">
      <xdr:nvSpPr>
        <xdr:cNvPr id="38" name="Text Box 136">
          <a:extLst>
            <a:ext uri="{FF2B5EF4-FFF2-40B4-BE49-F238E27FC236}">
              <a16:creationId xmlns:a16="http://schemas.microsoft.com/office/drawing/2014/main" id="{00000000-0008-0000-1000-000026000000}"/>
            </a:ext>
          </a:extLst>
        </xdr:cNvPr>
        <xdr:cNvSpPr txBox="1">
          <a:spLocks noChangeArrowheads="1"/>
        </xdr:cNvSpPr>
      </xdr:nvSpPr>
      <xdr:spPr bwMode="auto">
        <a:xfrm>
          <a:off x="1817914"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39" name="Text Box 140">
          <a:extLst>
            <a:ext uri="{FF2B5EF4-FFF2-40B4-BE49-F238E27FC236}">
              <a16:creationId xmlns:a16="http://schemas.microsoft.com/office/drawing/2014/main" id="{00000000-0008-0000-1000-000027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40" name="Text Box 144">
          <a:extLst>
            <a:ext uri="{FF2B5EF4-FFF2-40B4-BE49-F238E27FC236}">
              <a16:creationId xmlns:a16="http://schemas.microsoft.com/office/drawing/2014/main" id="{00000000-0008-0000-1000-000028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41" name="Text Box 148">
          <a:extLst>
            <a:ext uri="{FF2B5EF4-FFF2-40B4-BE49-F238E27FC236}">
              <a16:creationId xmlns:a16="http://schemas.microsoft.com/office/drawing/2014/main" id="{00000000-0008-0000-1000-000029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42" name="Text Box 152">
          <a:extLst>
            <a:ext uri="{FF2B5EF4-FFF2-40B4-BE49-F238E27FC236}">
              <a16:creationId xmlns:a16="http://schemas.microsoft.com/office/drawing/2014/main" id="{00000000-0008-0000-1000-00002A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21</xdr:col>
      <xdr:colOff>112939</xdr:colOff>
      <xdr:row>5</xdr:row>
      <xdr:rowOff>0</xdr:rowOff>
    </xdr:from>
    <xdr:to>
      <xdr:col>22</xdr:col>
      <xdr:colOff>84364</xdr:colOff>
      <xdr:row>5</xdr:row>
      <xdr:rowOff>190500</xdr:rowOff>
    </xdr:to>
    <xdr:sp macro="" textlink="">
      <xdr:nvSpPr>
        <xdr:cNvPr id="43" name="Text Box 155">
          <a:extLst>
            <a:ext uri="{FF2B5EF4-FFF2-40B4-BE49-F238E27FC236}">
              <a16:creationId xmlns:a16="http://schemas.microsoft.com/office/drawing/2014/main" id="{00000000-0008-0000-1000-00002B000000}"/>
            </a:ext>
          </a:extLst>
        </xdr:cNvPr>
        <xdr:cNvSpPr txBox="1">
          <a:spLocks noChangeArrowheads="1"/>
        </xdr:cNvSpPr>
      </xdr:nvSpPr>
      <xdr:spPr bwMode="auto">
        <a:xfrm>
          <a:off x="4656364" y="1047750"/>
          <a:ext cx="190500"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28575</xdr:colOff>
      <xdr:row>3</xdr:row>
      <xdr:rowOff>9525</xdr:rowOff>
    </xdr:from>
    <xdr:to>
      <xdr:col>2</xdr:col>
      <xdr:colOff>99495</xdr:colOff>
      <xdr:row>3</xdr:row>
      <xdr:rowOff>180975</xdr:rowOff>
    </xdr:to>
    <xdr:sp macro="" textlink="">
      <xdr:nvSpPr>
        <xdr:cNvPr id="44" name="Text Box 156">
          <a:extLst>
            <a:ext uri="{FF2B5EF4-FFF2-40B4-BE49-F238E27FC236}">
              <a16:creationId xmlns:a16="http://schemas.microsoft.com/office/drawing/2014/main" id="{00000000-0008-0000-1000-00002C000000}"/>
            </a:ext>
          </a:extLst>
        </xdr:cNvPr>
        <xdr:cNvSpPr txBox="1">
          <a:spLocks noChangeArrowheads="1"/>
        </xdr:cNvSpPr>
      </xdr:nvSpPr>
      <xdr:spPr bwMode="auto">
        <a:xfrm>
          <a:off x="247650" y="638175"/>
          <a:ext cx="204270" cy="1714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38100</xdr:colOff>
      <xdr:row>0</xdr:row>
      <xdr:rowOff>0</xdr:rowOff>
    </xdr:from>
    <xdr:to>
      <xdr:col>3</xdr:col>
      <xdr:colOff>42203</xdr:colOff>
      <xdr:row>0</xdr:row>
      <xdr:rowOff>0</xdr:rowOff>
    </xdr:to>
    <xdr:sp macro="" textlink="">
      <xdr:nvSpPr>
        <xdr:cNvPr id="45" name="Text Box 158">
          <a:extLst>
            <a:ext uri="{FF2B5EF4-FFF2-40B4-BE49-F238E27FC236}">
              <a16:creationId xmlns:a16="http://schemas.microsoft.com/office/drawing/2014/main" id="{00000000-0008-0000-1000-00002D000000}"/>
            </a:ext>
          </a:extLst>
        </xdr:cNvPr>
        <xdr:cNvSpPr txBox="1">
          <a:spLocks noChangeArrowheads="1"/>
        </xdr:cNvSpPr>
      </xdr:nvSpPr>
      <xdr:spPr bwMode="auto">
        <a:xfrm>
          <a:off x="257175" y="0"/>
          <a:ext cx="366053"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a:t>
          </a:r>
        </a:p>
      </xdr:txBody>
    </xdr:sp>
    <xdr:clientData/>
  </xdr:twoCellAnchor>
  <xdr:twoCellAnchor>
    <xdr:from>
      <xdr:col>14</xdr:col>
      <xdr:colOff>122464</xdr:colOff>
      <xdr:row>0</xdr:row>
      <xdr:rowOff>0</xdr:rowOff>
    </xdr:from>
    <xdr:to>
      <xdr:col>16</xdr:col>
      <xdr:colOff>9486</xdr:colOff>
      <xdr:row>0</xdr:row>
      <xdr:rowOff>0</xdr:rowOff>
    </xdr:to>
    <xdr:sp macro="" textlink="">
      <xdr:nvSpPr>
        <xdr:cNvPr id="46" name="Text Box 159">
          <a:extLst>
            <a:ext uri="{FF2B5EF4-FFF2-40B4-BE49-F238E27FC236}">
              <a16:creationId xmlns:a16="http://schemas.microsoft.com/office/drawing/2014/main" id="{00000000-0008-0000-1000-00002E000000}"/>
            </a:ext>
          </a:extLst>
        </xdr:cNvPr>
        <xdr:cNvSpPr txBox="1">
          <a:spLocks noChangeArrowheads="1"/>
        </xdr:cNvSpPr>
      </xdr:nvSpPr>
      <xdr:spPr bwMode="auto">
        <a:xfrm>
          <a:off x="3132364"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122464</xdr:colOff>
      <xdr:row>0</xdr:row>
      <xdr:rowOff>0</xdr:rowOff>
    </xdr:from>
    <xdr:to>
      <xdr:col>16</xdr:col>
      <xdr:colOff>9486</xdr:colOff>
      <xdr:row>0</xdr:row>
      <xdr:rowOff>0</xdr:rowOff>
    </xdr:to>
    <xdr:sp macro="" textlink="">
      <xdr:nvSpPr>
        <xdr:cNvPr id="47" name="Text Box 160">
          <a:extLst>
            <a:ext uri="{FF2B5EF4-FFF2-40B4-BE49-F238E27FC236}">
              <a16:creationId xmlns:a16="http://schemas.microsoft.com/office/drawing/2014/main" id="{00000000-0008-0000-1000-00002F000000}"/>
            </a:ext>
          </a:extLst>
        </xdr:cNvPr>
        <xdr:cNvSpPr txBox="1">
          <a:spLocks noChangeArrowheads="1"/>
        </xdr:cNvSpPr>
      </xdr:nvSpPr>
      <xdr:spPr bwMode="auto">
        <a:xfrm>
          <a:off x="3132364"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122464</xdr:colOff>
      <xdr:row>0</xdr:row>
      <xdr:rowOff>0</xdr:rowOff>
    </xdr:from>
    <xdr:to>
      <xdr:col>16</xdr:col>
      <xdr:colOff>9486</xdr:colOff>
      <xdr:row>0</xdr:row>
      <xdr:rowOff>0</xdr:rowOff>
    </xdr:to>
    <xdr:sp macro="" textlink="">
      <xdr:nvSpPr>
        <xdr:cNvPr id="48" name="Text Box 161">
          <a:extLst>
            <a:ext uri="{FF2B5EF4-FFF2-40B4-BE49-F238E27FC236}">
              <a16:creationId xmlns:a16="http://schemas.microsoft.com/office/drawing/2014/main" id="{00000000-0008-0000-1000-000030000000}"/>
            </a:ext>
          </a:extLst>
        </xdr:cNvPr>
        <xdr:cNvSpPr txBox="1">
          <a:spLocks noChangeArrowheads="1"/>
        </xdr:cNvSpPr>
      </xdr:nvSpPr>
      <xdr:spPr bwMode="auto">
        <a:xfrm>
          <a:off x="3132364"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17</xdr:col>
      <xdr:colOff>200025</xdr:colOff>
      <xdr:row>10</xdr:row>
      <xdr:rowOff>200025</xdr:rowOff>
    </xdr:from>
    <xdr:to>
      <xdr:col>18</xdr:col>
      <xdr:colOff>209550</xdr:colOff>
      <xdr:row>12</xdr:row>
      <xdr:rowOff>9525</xdr:rowOff>
    </xdr:to>
    <xdr:sp macro="" textlink="">
      <xdr:nvSpPr>
        <xdr:cNvPr id="49" name="円/楕円 48">
          <a:extLst>
            <a:ext uri="{FF2B5EF4-FFF2-40B4-BE49-F238E27FC236}">
              <a16:creationId xmlns:a16="http://schemas.microsoft.com/office/drawing/2014/main" id="{00000000-0008-0000-1000-000031000000}"/>
            </a:ext>
          </a:extLst>
        </xdr:cNvPr>
        <xdr:cNvSpPr>
          <a:spLocks noChangeArrowheads="1"/>
        </xdr:cNvSpPr>
      </xdr:nvSpPr>
      <xdr:spPr bwMode="auto">
        <a:xfrm>
          <a:off x="3867150" y="2295525"/>
          <a:ext cx="228600" cy="228600"/>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29</xdr:row>
      <xdr:rowOff>95250</xdr:rowOff>
    </xdr:from>
    <xdr:to>
      <xdr:col>12</xdr:col>
      <xdr:colOff>0</xdr:colOff>
      <xdr:row>29</xdr:row>
      <xdr:rowOff>95250</xdr:rowOff>
    </xdr:to>
    <xdr:sp macro="" textlink="">
      <xdr:nvSpPr>
        <xdr:cNvPr id="50" name="Line 69">
          <a:extLst>
            <a:ext uri="{FF2B5EF4-FFF2-40B4-BE49-F238E27FC236}">
              <a16:creationId xmlns:a16="http://schemas.microsoft.com/office/drawing/2014/main" id="{747FFB2C-EFB0-4F92-88F9-F680ACC08435}"/>
            </a:ext>
          </a:extLst>
        </xdr:cNvPr>
        <xdr:cNvSpPr>
          <a:spLocks noChangeShapeType="1"/>
        </xdr:cNvSpPr>
      </xdr:nvSpPr>
      <xdr:spPr bwMode="auto">
        <a:xfrm>
          <a:off x="2352675" y="47053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95250</xdr:rowOff>
    </xdr:from>
    <xdr:to>
      <xdr:col>12</xdr:col>
      <xdr:colOff>0</xdr:colOff>
      <xdr:row>29</xdr:row>
      <xdr:rowOff>95250</xdr:rowOff>
    </xdr:to>
    <xdr:sp macro="" textlink="">
      <xdr:nvSpPr>
        <xdr:cNvPr id="51" name="Line 70">
          <a:extLst>
            <a:ext uri="{FF2B5EF4-FFF2-40B4-BE49-F238E27FC236}">
              <a16:creationId xmlns:a16="http://schemas.microsoft.com/office/drawing/2014/main" id="{963E0106-7B58-4C8C-9936-D6C48C95943F}"/>
            </a:ext>
          </a:extLst>
        </xdr:cNvPr>
        <xdr:cNvSpPr>
          <a:spLocks noChangeShapeType="1"/>
        </xdr:cNvSpPr>
      </xdr:nvSpPr>
      <xdr:spPr bwMode="auto">
        <a:xfrm>
          <a:off x="2352675" y="47053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32</xdr:row>
      <xdr:rowOff>104775</xdr:rowOff>
    </xdr:from>
    <xdr:to>
      <xdr:col>13</xdr:col>
      <xdr:colOff>0</xdr:colOff>
      <xdr:row>32</xdr:row>
      <xdr:rowOff>104775</xdr:rowOff>
    </xdr:to>
    <xdr:sp macro="" textlink="">
      <xdr:nvSpPr>
        <xdr:cNvPr id="52" name="Line 72">
          <a:extLst>
            <a:ext uri="{FF2B5EF4-FFF2-40B4-BE49-F238E27FC236}">
              <a16:creationId xmlns:a16="http://schemas.microsoft.com/office/drawing/2014/main" id="{682DF523-D56A-46B4-8F0D-407AB7373B8F}"/>
            </a:ext>
          </a:extLst>
        </xdr:cNvPr>
        <xdr:cNvSpPr>
          <a:spLocks noChangeShapeType="1"/>
        </xdr:cNvSpPr>
      </xdr:nvSpPr>
      <xdr:spPr bwMode="auto">
        <a:xfrm>
          <a:off x="2571750" y="55530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38</xdr:row>
      <xdr:rowOff>104775</xdr:rowOff>
    </xdr:from>
    <xdr:to>
      <xdr:col>13</xdr:col>
      <xdr:colOff>0</xdr:colOff>
      <xdr:row>38</xdr:row>
      <xdr:rowOff>104775</xdr:rowOff>
    </xdr:to>
    <xdr:sp macro="" textlink="">
      <xdr:nvSpPr>
        <xdr:cNvPr id="53" name="Line 78">
          <a:extLst>
            <a:ext uri="{FF2B5EF4-FFF2-40B4-BE49-F238E27FC236}">
              <a16:creationId xmlns:a16="http://schemas.microsoft.com/office/drawing/2014/main" id="{5785FAEC-8CDD-4CB2-8384-B5F29204A0CC}"/>
            </a:ext>
          </a:extLst>
        </xdr:cNvPr>
        <xdr:cNvSpPr>
          <a:spLocks noChangeShapeType="1"/>
        </xdr:cNvSpPr>
      </xdr:nvSpPr>
      <xdr:spPr bwMode="auto">
        <a:xfrm>
          <a:off x="2571750" y="68103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38</xdr:row>
      <xdr:rowOff>104775</xdr:rowOff>
    </xdr:from>
    <xdr:to>
      <xdr:col>13</xdr:col>
      <xdr:colOff>0</xdr:colOff>
      <xdr:row>38</xdr:row>
      <xdr:rowOff>104775</xdr:rowOff>
    </xdr:to>
    <xdr:sp macro="" textlink="">
      <xdr:nvSpPr>
        <xdr:cNvPr id="54" name="Line 72">
          <a:extLst>
            <a:ext uri="{FF2B5EF4-FFF2-40B4-BE49-F238E27FC236}">
              <a16:creationId xmlns:a16="http://schemas.microsoft.com/office/drawing/2014/main" id="{445227FF-142F-49C2-B94C-ED4C66517E95}"/>
            </a:ext>
          </a:extLst>
        </xdr:cNvPr>
        <xdr:cNvSpPr>
          <a:spLocks noChangeShapeType="1"/>
        </xdr:cNvSpPr>
      </xdr:nvSpPr>
      <xdr:spPr bwMode="auto">
        <a:xfrm>
          <a:off x="2571750" y="68103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35</xdr:row>
      <xdr:rowOff>95250</xdr:rowOff>
    </xdr:from>
    <xdr:to>
      <xdr:col>12</xdr:col>
      <xdr:colOff>0</xdr:colOff>
      <xdr:row>35</xdr:row>
      <xdr:rowOff>95250</xdr:rowOff>
    </xdr:to>
    <xdr:sp macro="" textlink="">
      <xdr:nvSpPr>
        <xdr:cNvPr id="55" name="Line 76">
          <a:extLst>
            <a:ext uri="{FF2B5EF4-FFF2-40B4-BE49-F238E27FC236}">
              <a16:creationId xmlns:a16="http://schemas.microsoft.com/office/drawing/2014/main" id="{E617AD18-B8C4-413F-B40A-035C2896CDA3}"/>
            </a:ext>
          </a:extLst>
        </xdr:cNvPr>
        <xdr:cNvSpPr>
          <a:spLocks noChangeShapeType="1"/>
        </xdr:cNvSpPr>
      </xdr:nvSpPr>
      <xdr:spPr bwMode="auto">
        <a:xfrm>
          <a:off x="2352675" y="61722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35</xdr:row>
      <xdr:rowOff>95250</xdr:rowOff>
    </xdr:from>
    <xdr:to>
      <xdr:col>12</xdr:col>
      <xdr:colOff>0</xdr:colOff>
      <xdr:row>35</xdr:row>
      <xdr:rowOff>95250</xdr:rowOff>
    </xdr:to>
    <xdr:sp macro="" textlink="">
      <xdr:nvSpPr>
        <xdr:cNvPr id="56" name="Line 77">
          <a:extLst>
            <a:ext uri="{FF2B5EF4-FFF2-40B4-BE49-F238E27FC236}">
              <a16:creationId xmlns:a16="http://schemas.microsoft.com/office/drawing/2014/main" id="{27947C34-6574-4450-AE82-B3A927E94FB9}"/>
            </a:ext>
          </a:extLst>
        </xdr:cNvPr>
        <xdr:cNvSpPr>
          <a:spLocks noChangeShapeType="1"/>
        </xdr:cNvSpPr>
      </xdr:nvSpPr>
      <xdr:spPr bwMode="auto">
        <a:xfrm>
          <a:off x="2352675" y="61722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35</xdr:row>
      <xdr:rowOff>95250</xdr:rowOff>
    </xdr:from>
    <xdr:to>
      <xdr:col>12</xdr:col>
      <xdr:colOff>0</xdr:colOff>
      <xdr:row>35</xdr:row>
      <xdr:rowOff>95250</xdr:rowOff>
    </xdr:to>
    <xdr:sp macro="" textlink="">
      <xdr:nvSpPr>
        <xdr:cNvPr id="57" name="Line 69">
          <a:extLst>
            <a:ext uri="{FF2B5EF4-FFF2-40B4-BE49-F238E27FC236}">
              <a16:creationId xmlns:a16="http://schemas.microsoft.com/office/drawing/2014/main" id="{EFB57587-3EFA-4670-B4C4-B63DEDC78E44}"/>
            </a:ext>
          </a:extLst>
        </xdr:cNvPr>
        <xdr:cNvSpPr>
          <a:spLocks noChangeShapeType="1"/>
        </xdr:cNvSpPr>
      </xdr:nvSpPr>
      <xdr:spPr bwMode="auto">
        <a:xfrm>
          <a:off x="2352675" y="61722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35</xdr:row>
      <xdr:rowOff>95250</xdr:rowOff>
    </xdr:from>
    <xdr:to>
      <xdr:col>12</xdr:col>
      <xdr:colOff>0</xdr:colOff>
      <xdr:row>35</xdr:row>
      <xdr:rowOff>95250</xdr:rowOff>
    </xdr:to>
    <xdr:sp macro="" textlink="">
      <xdr:nvSpPr>
        <xdr:cNvPr id="58" name="Line 70">
          <a:extLst>
            <a:ext uri="{FF2B5EF4-FFF2-40B4-BE49-F238E27FC236}">
              <a16:creationId xmlns:a16="http://schemas.microsoft.com/office/drawing/2014/main" id="{C44B72D5-2AA7-4B8C-AF4C-6C410A2FFAAC}"/>
            </a:ext>
          </a:extLst>
        </xdr:cNvPr>
        <xdr:cNvSpPr>
          <a:spLocks noChangeShapeType="1"/>
        </xdr:cNvSpPr>
      </xdr:nvSpPr>
      <xdr:spPr bwMode="auto">
        <a:xfrm>
          <a:off x="2352675" y="61722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95250</xdr:rowOff>
    </xdr:from>
    <xdr:to>
      <xdr:col>12</xdr:col>
      <xdr:colOff>0</xdr:colOff>
      <xdr:row>41</xdr:row>
      <xdr:rowOff>95250</xdr:rowOff>
    </xdr:to>
    <xdr:sp macro="" textlink="">
      <xdr:nvSpPr>
        <xdr:cNvPr id="59" name="Line 80">
          <a:extLst>
            <a:ext uri="{FF2B5EF4-FFF2-40B4-BE49-F238E27FC236}">
              <a16:creationId xmlns:a16="http://schemas.microsoft.com/office/drawing/2014/main" id="{8F2AF915-D9BA-4C0A-96F8-6E3AA3C90B22}"/>
            </a:ext>
          </a:extLst>
        </xdr:cNvPr>
        <xdr:cNvSpPr>
          <a:spLocks noChangeShapeType="1"/>
        </xdr:cNvSpPr>
      </xdr:nvSpPr>
      <xdr:spPr bwMode="auto">
        <a:xfrm>
          <a:off x="2352675" y="74295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95250</xdr:rowOff>
    </xdr:from>
    <xdr:to>
      <xdr:col>12</xdr:col>
      <xdr:colOff>0</xdr:colOff>
      <xdr:row>41</xdr:row>
      <xdr:rowOff>95250</xdr:rowOff>
    </xdr:to>
    <xdr:sp macro="" textlink="">
      <xdr:nvSpPr>
        <xdr:cNvPr id="60" name="Line 81">
          <a:extLst>
            <a:ext uri="{FF2B5EF4-FFF2-40B4-BE49-F238E27FC236}">
              <a16:creationId xmlns:a16="http://schemas.microsoft.com/office/drawing/2014/main" id="{A8C92888-6C99-4AC1-8661-6C507B29C24E}"/>
            </a:ext>
          </a:extLst>
        </xdr:cNvPr>
        <xdr:cNvSpPr>
          <a:spLocks noChangeShapeType="1"/>
        </xdr:cNvSpPr>
      </xdr:nvSpPr>
      <xdr:spPr bwMode="auto">
        <a:xfrm>
          <a:off x="2352675" y="74295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95250</xdr:rowOff>
    </xdr:from>
    <xdr:to>
      <xdr:col>12</xdr:col>
      <xdr:colOff>0</xdr:colOff>
      <xdr:row>41</xdr:row>
      <xdr:rowOff>95250</xdr:rowOff>
    </xdr:to>
    <xdr:sp macro="" textlink="">
      <xdr:nvSpPr>
        <xdr:cNvPr id="61" name="Line 76">
          <a:extLst>
            <a:ext uri="{FF2B5EF4-FFF2-40B4-BE49-F238E27FC236}">
              <a16:creationId xmlns:a16="http://schemas.microsoft.com/office/drawing/2014/main" id="{A7D5D8E0-1B40-4AA5-81F7-B6CC74B752AC}"/>
            </a:ext>
          </a:extLst>
        </xdr:cNvPr>
        <xdr:cNvSpPr>
          <a:spLocks noChangeShapeType="1"/>
        </xdr:cNvSpPr>
      </xdr:nvSpPr>
      <xdr:spPr bwMode="auto">
        <a:xfrm>
          <a:off x="2352675" y="74295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95250</xdr:rowOff>
    </xdr:from>
    <xdr:to>
      <xdr:col>12</xdr:col>
      <xdr:colOff>0</xdr:colOff>
      <xdr:row>41</xdr:row>
      <xdr:rowOff>95250</xdr:rowOff>
    </xdr:to>
    <xdr:sp macro="" textlink="">
      <xdr:nvSpPr>
        <xdr:cNvPr id="62" name="Line 77">
          <a:extLst>
            <a:ext uri="{FF2B5EF4-FFF2-40B4-BE49-F238E27FC236}">
              <a16:creationId xmlns:a16="http://schemas.microsoft.com/office/drawing/2014/main" id="{A41AEB43-C271-401A-A12E-901C44E32250}"/>
            </a:ext>
          </a:extLst>
        </xdr:cNvPr>
        <xdr:cNvSpPr>
          <a:spLocks noChangeShapeType="1"/>
        </xdr:cNvSpPr>
      </xdr:nvSpPr>
      <xdr:spPr bwMode="auto">
        <a:xfrm>
          <a:off x="2352675" y="74295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95250</xdr:rowOff>
    </xdr:from>
    <xdr:to>
      <xdr:col>12</xdr:col>
      <xdr:colOff>0</xdr:colOff>
      <xdr:row>41</xdr:row>
      <xdr:rowOff>95250</xdr:rowOff>
    </xdr:to>
    <xdr:sp macro="" textlink="">
      <xdr:nvSpPr>
        <xdr:cNvPr id="63" name="Line 69">
          <a:extLst>
            <a:ext uri="{FF2B5EF4-FFF2-40B4-BE49-F238E27FC236}">
              <a16:creationId xmlns:a16="http://schemas.microsoft.com/office/drawing/2014/main" id="{D1FDFD46-FFA7-4CB3-A55E-555E9E29AA70}"/>
            </a:ext>
          </a:extLst>
        </xdr:cNvPr>
        <xdr:cNvSpPr>
          <a:spLocks noChangeShapeType="1"/>
        </xdr:cNvSpPr>
      </xdr:nvSpPr>
      <xdr:spPr bwMode="auto">
        <a:xfrm>
          <a:off x="2352675" y="74295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95250</xdr:rowOff>
    </xdr:from>
    <xdr:to>
      <xdr:col>12</xdr:col>
      <xdr:colOff>0</xdr:colOff>
      <xdr:row>41</xdr:row>
      <xdr:rowOff>95250</xdr:rowOff>
    </xdr:to>
    <xdr:sp macro="" textlink="">
      <xdr:nvSpPr>
        <xdr:cNvPr id="64" name="Line 70">
          <a:extLst>
            <a:ext uri="{FF2B5EF4-FFF2-40B4-BE49-F238E27FC236}">
              <a16:creationId xmlns:a16="http://schemas.microsoft.com/office/drawing/2014/main" id="{1089FFB8-B66B-45F7-A8E4-AD9BCB1382AE}"/>
            </a:ext>
          </a:extLst>
        </xdr:cNvPr>
        <xdr:cNvSpPr>
          <a:spLocks noChangeShapeType="1"/>
        </xdr:cNvSpPr>
      </xdr:nvSpPr>
      <xdr:spPr bwMode="auto">
        <a:xfrm>
          <a:off x="2352675" y="74295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30</xdr:col>
      <xdr:colOff>112939</xdr:colOff>
      <xdr:row>0</xdr:row>
      <xdr:rowOff>0</xdr:rowOff>
    </xdr:from>
    <xdr:to>
      <xdr:col>31</xdr:col>
      <xdr:colOff>170089</xdr:colOff>
      <xdr:row>0</xdr:row>
      <xdr:rowOff>0</xdr:rowOff>
    </xdr:to>
    <xdr:sp macro="" textlink="">
      <xdr:nvSpPr>
        <xdr:cNvPr id="2" name="Text Box 41">
          <a:extLst>
            <a:ext uri="{FF2B5EF4-FFF2-40B4-BE49-F238E27FC236}">
              <a16:creationId xmlns:a16="http://schemas.microsoft.com/office/drawing/2014/main" id="{00000000-0008-0000-1100-000002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141514</xdr:colOff>
      <xdr:row>0</xdr:row>
      <xdr:rowOff>0</xdr:rowOff>
    </xdr:from>
    <xdr:to>
      <xdr:col>31</xdr:col>
      <xdr:colOff>19061</xdr:colOff>
      <xdr:row>0</xdr:row>
      <xdr:rowOff>0</xdr:rowOff>
    </xdr:to>
    <xdr:sp macro="" textlink="">
      <xdr:nvSpPr>
        <xdr:cNvPr id="3" name="Text Box 51">
          <a:extLst>
            <a:ext uri="{FF2B5EF4-FFF2-40B4-BE49-F238E27FC236}">
              <a16:creationId xmlns:a16="http://schemas.microsoft.com/office/drawing/2014/main" id="{00000000-0008-0000-1100-000003000000}"/>
            </a:ext>
          </a:extLst>
        </xdr:cNvPr>
        <xdr:cNvSpPr txBox="1">
          <a:spLocks noChangeArrowheads="1"/>
        </xdr:cNvSpPr>
      </xdr:nvSpPr>
      <xdr:spPr bwMode="auto">
        <a:xfrm>
          <a:off x="6437539" y="0"/>
          <a:ext cx="315697"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219036</xdr:colOff>
      <xdr:row>0</xdr:row>
      <xdr:rowOff>0</xdr:rowOff>
    </xdr:to>
    <xdr:sp macro="" textlink="">
      <xdr:nvSpPr>
        <xdr:cNvPr id="4" name="Text Box 64">
          <a:extLst>
            <a:ext uri="{FF2B5EF4-FFF2-40B4-BE49-F238E27FC236}">
              <a16:creationId xmlns:a16="http://schemas.microsoft.com/office/drawing/2014/main" id="{00000000-0008-0000-1100-000004000000}"/>
            </a:ext>
          </a:extLst>
        </xdr:cNvPr>
        <xdr:cNvSpPr txBox="1">
          <a:spLocks noChangeArrowheads="1"/>
        </xdr:cNvSpPr>
      </xdr:nvSpPr>
      <xdr:spPr bwMode="auto">
        <a:xfrm>
          <a:off x="6628039"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84364</xdr:colOff>
      <xdr:row>0</xdr:row>
      <xdr:rowOff>0</xdr:rowOff>
    </xdr:to>
    <xdr:sp macro="" textlink="">
      <xdr:nvSpPr>
        <xdr:cNvPr id="5" name="Text Box 71">
          <a:extLst>
            <a:ext uri="{FF2B5EF4-FFF2-40B4-BE49-F238E27FC236}">
              <a16:creationId xmlns:a16="http://schemas.microsoft.com/office/drawing/2014/main" id="{00000000-0008-0000-1100-000005000000}"/>
            </a:ext>
          </a:extLst>
        </xdr:cNvPr>
        <xdr:cNvSpPr txBox="1">
          <a:spLocks noChangeArrowheads="1"/>
        </xdr:cNvSpPr>
      </xdr:nvSpPr>
      <xdr:spPr bwMode="auto">
        <a:xfrm>
          <a:off x="6637564" y="0"/>
          <a:ext cx="1809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84364</xdr:colOff>
      <xdr:row>0</xdr:row>
      <xdr:rowOff>0</xdr:rowOff>
    </xdr:to>
    <xdr:sp macro="" textlink="">
      <xdr:nvSpPr>
        <xdr:cNvPr id="6" name="Text Box 86">
          <a:extLst>
            <a:ext uri="{FF2B5EF4-FFF2-40B4-BE49-F238E27FC236}">
              <a16:creationId xmlns:a16="http://schemas.microsoft.com/office/drawing/2014/main" id="{00000000-0008-0000-1100-000006000000}"/>
            </a:ext>
          </a:extLst>
        </xdr:cNvPr>
        <xdr:cNvSpPr txBox="1">
          <a:spLocks noChangeArrowheads="1"/>
        </xdr:cNvSpPr>
      </xdr:nvSpPr>
      <xdr:spPr bwMode="auto">
        <a:xfrm>
          <a:off x="6637564" y="0"/>
          <a:ext cx="1809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112939</xdr:colOff>
      <xdr:row>0</xdr:row>
      <xdr:rowOff>0</xdr:rowOff>
    </xdr:to>
    <xdr:sp macro="" textlink="">
      <xdr:nvSpPr>
        <xdr:cNvPr id="7" name="Text Box 87">
          <a:extLst>
            <a:ext uri="{FF2B5EF4-FFF2-40B4-BE49-F238E27FC236}">
              <a16:creationId xmlns:a16="http://schemas.microsoft.com/office/drawing/2014/main" id="{00000000-0008-0000-1100-000007000000}"/>
            </a:ext>
          </a:extLst>
        </xdr:cNvPr>
        <xdr:cNvSpPr txBox="1">
          <a:spLocks noChangeArrowheads="1"/>
        </xdr:cNvSpPr>
      </xdr:nvSpPr>
      <xdr:spPr bwMode="auto">
        <a:xfrm>
          <a:off x="6637564" y="0"/>
          <a:ext cx="209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108896</xdr:colOff>
      <xdr:row>0</xdr:row>
      <xdr:rowOff>0</xdr:rowOff>
    </xdr:to>
    <xdr:sp macro="" textlink="">
      <xdr:nvSpPr>
        <xdr:cNvPr id="8" name="Text Box 88">
          <a:extLst>
            <a:ext uri="{FF2B5EF4-FFF2-40B4-BE49-F238E27FC236}">
              <a16:creationId xmlns:a16="http://schemas.microsoft.com/office/drawing/2014/main" id="{00000000-0008-0000-1100-000008000000}"/>
            </a:ext>
          </a:extLst>
        </xdr:cNvPr>
        <xdr:cNvSpPr txBox="1">
          <a:spLocks noChangeArrowheads="1"/>
        </xdr:cNvSpPr>
      </xdr:nvSpPr>
      <xdr:spPr bwMode="auto">
        <a:xfrm>
          <a:off x="6628039" y="0"/>
          <a:ext cx="21503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12</xdr:row>
      <xdr:rowOff>28575</xdr:rowOff>
    </xdr:from>
    <xdr:to>
      <xdr:col>31</xdr:col>
      <xdr:colOff>108939</xdr:colOff>
      <xdr:row>12</xdr:row>
      <xdr:rowOff>209550</xdr:rowOff>
    </xdr:to>
    <xdr:sp macro="" textlink="">
      <xdr:nvSpPr>
        <xdr:cNvPr id="9" name="Text Box 97">
          <a:extLst>
            <a:ext uri="{FF2B5EF4-FFF2-40B4-BE49-F238E27FC236}">
              <a16:creationId xmlns:a16="http://schemas.microsoft.com/office/drawing/2014/main" id="{00000000-0008-0000-1100-000009000000}"/>
            </a:ext>
          </a:extLst>
        </xdr:cNvPr>
        <xdr:cNvSpPr txBox="1">
          <a:spLocks noChangeArrowheads="1"/>
        </xdr:cNvSpPr>
      </xdr:nvSpPr>
      <xdr:spPr bwMode="auto">
        <a:xfrm>
          <a:off x="6637564" y="2771775"/>
          <a:ext cx="205550" cy="1809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18</xdr:row>
      <xdr:rowOff>9525</xdr:rowOff>
    </xdr:from>
    <xdr:to>
      <xdr:col>32</xdr:col>
      <xdr:colOff>61189</xdr:colOff>
      <xdr:row>26</xdr:row>
      <xdr:rowOff>219075</xdr:rowOff>
    </xdr:to>
    <xdr:sp macro="" textlink="">
      <xdr:nvSpPr>
        <xdr:cNvPr id="10" name="Text Box 102">
          <a:extLst>
            <a:ext uri="{FF2B5EF4-FFF2-40B4-BE49-F238E27FC236}">
              <a16:creationId xmlns:a16="http://schemas.microsoft.com/office/drawing/2014/main" id="{00000000-0008-0000-1100-00000A000000}"/>
            </a:ext>
          </a:extLst>
        </xdr:cNvPr>
        <xdr:cNvSpPr txBox="1">
          <a:spLocks noChangeArrowheads="1"/>
        </xdr:cNvSpPr>
      </xdr:nvSpPr>
      <xdr:spPr bwMode="auto">
        <a:xfrm>
          <a:off x="6628039" y="4124325"/>
          <a:ext cx="386400" cy="20383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12</xdr:col>
      <xdr:colOff>0</xdr:colOff>
      <xdr:row>27</xdr:row>
      <xdr:rowOff>104775</xdr:rowOff>
    </xdr:from>
    <xdr:to>
      <xdr:col>13</xdr:col>
      <xdr:colOff>0</xdr:colOff>
      <xdr:row>27</xdr:row>
      <xdr:rowOff>104775</xdr:rowOff>
    </xdr:to>
    <xdr:sp macro="" textlink="">
      <xdr:nvSpPr>
        <xdr:cNvPr id="11" name="Line 103">
          <a:extLst>
            <a:ext uri="{FF2B5EF4-FFF2-40B4-BE49-F238E27FC236}">
              <a16:creationId xmlns:a16="http://schemas.microsoft.com/office/drawing/2014/main" id="{00000000-0008-0000-1100-00000B000000}"/>
            </a:ext>
          </a:extLst>
        </xdr:cNvPr>
        <xdr:cNvSpPr>
          <a:spLocks noChangeShapeType="1"/>
        </xdr:cNvSpPr>
      </xdr:nvSpPr>
      <xdr:spPr bwMode="auto">
        <a:xfrm>
          <a:off x="2571750" y="62769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27</xdr:row>
      <xdr:rowOff>95250</xdr:rowOff>
    </xdr:from>
    <xdr:to>
      <xdr:col>20</xdr:col>
      <xdr:colOff>0</xdr:colOff>
      <xdr:row>27</xdr:row>
      <xdr:rowOff>95250</xdr:rowOff>
    </xdr:to>
    <xdr:sp macro="" textlink="">
      <xdr:nvSpPr>
        <xdr:cNvPr id="12" name="Line 104">
          <a:extLst>
            <a:ext uri="{FF2B5EF4-FFF2-40B4-BE49-F238E27FC236}">
              <a16:creationId xmlns:a16="http://schemas.microsoft.com/office/drawing/2014/main" id="{00000000-0008-0000-1100-00000C000000}"/>
            </a:ext>
          </a:extLst>
        </xdr:cNvPr>
        <xdr:cNvSpPr>
          <a:spLocks noChangeShapeType="1"/>
        </xdr:cNvSpPr>
      </xdr:nvSpPr>
      <xdr:spPr bwMode="auto">
        <a:xfrm>
          <a:off x="4114800" y="626745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13" name="Line 105">
          <a:extLst>
            <a:ext uri="{FF2B5EF4-FFF2-40B4-BE49-F238E27FC236}">
              <a16:creationId xmlns:a16="http://schemas.microsoft.com/office/drawing/2014/main" id="{00000000-0008-0000-1100-00000D000000}"/>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14" name="Line 106">
          <a:extLst>
            <a:ext uri="{FF2B5EF4-FFF2-40B4-BE49-F238E27FC236}">
              <a16:creationId xmlns:a16="http://schemas.microsoft.com/office/drawing/2014/main" id="{00000000-0008-0000-1100-00000E000000}"/>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104775</xdr:rowOff>
    </xdr:from>
    <xdr:to>
      <xdr:col>13</xdr:col>
      <xdr:colOff>0</xdr:colOff>
      <xdr:row>33</xdr:row>
      <xdr:rowOff>104775</xdr:rowOff>
    </xdr:to>
    <xdr:sp macro="" textlink="">
      <xdr:nvSpPr>
        <xdr:cNvPr id="15" name="Line 107">
          <a:extLst>
            <a:ext uri="{FF2B5EF4-FFF2-40B4-BE49-F238E27FC236}">
              <a16:creationId xmlns:a16="http://schemas.microsoft.com/office/drawing/2014/main" id="{00000000-0008-0000-1100-00000F000000}"/>
            </a:ext>
          </a:extLst>
        </xdr:cNvPr>
        <xdr:cNvSpPr>
          <a:spLocks noChangeShapeType="1"/>
        </xdr:cNvSpPr>
      </xdr:nvSpPr>
      <xdr:spPr bwMode="auto">
        <a:xfrm>
          <a:off x="2571750" y="76485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33</xdr:row>
      <xdr:rowOff>95250</xdr:rowOff>
    </xdr:from>
    <xdr:to>
      <xdr:col>20</xdr:col>
      <xdr:colOff>0</xdr:colOff>
      <xdr:row>33</xdr:row>
      <xdr:rowOff>95250</xdr:rowOff>
    </xdr:to>
    <xdr:sp macro="" textlink="">
      <xdr:nvSpPr>
        <xdr:cNvPr id="16" name="Line 108">
          <a:extLst>
            <a:ext uri="{FF2B5EF4-FFF2-40B4-BE49-F238E27FC236}">
              <a16:creationId xmlns:a16="http://schemas.microsoft.com/office/drawing/2014/main" id="{00000000-0008-0000-1100-000010000000}"/>
            </a:ext>
          </a:extLst>
        </xdr:cNvPr>
        <xdr:cNvSpPr>
          <a:spLocks noChangeShapeType="1"/>
        </xdr:cNvSpPr>
      </xdr:nvSpPr>
      <xdr:spPr bwMode="auto">
        <a:xfrm>
          <a:off x="4114800" y="763905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7" name="Line 109">
          <a:extLst>
            <a:ext uri="{FF2B5EF4-FFF2-40B4-BE49-F238E27FC236}">
              <a16:creationId xmlns:a16="http://schemas.microsoft.com/office/drawing/2014/main" id="{00000000-0008-0000-1100-000011000000}"/>
            </a:ext>
          </a:extLst>
        </xdr:cNvPr>
        <xdr:cNvSpPr>
          <a:spLocks noChangeShapeType="1"/>
        </xdr:cNvSpPr>
      </xdr:nvSpPr>
      <xdr:spPr bwMode="auto">
        <a:xfrm>
          <a:off x="2352675" y="83248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8" name="Line 110">
          <a:extLst>
            <a:ext uri="{FF2B5EF4-FFF2-40B4-BE49-F238E27FC236}">
              <a16:creationId xmlns:a16="http://schemas.microsoft.com/office/drawing/2014/main" id="{00000000-0008-0000-1100-000012000000}"/>
            </a:ext>
          </a:extLst>
        </xdr:cNvPr>
        <xdr:cNvSpPr>
          <a:spLocks noChangeShapeType="1"/>
        </xdr:cNvSpPr>
      </xdr:nvSpPr>
      <xdr:spPr bwMode="auto">
        <a:xfrm>
          <a:off x="2352675" y="83248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112939</xdr:colOff>
      <xdr:row>30</xdr:row>
      <xdr:rowOff>28575</xdr:rowOff>
    </xdr:from>
    <xdr:to>
      <xdr:col>32</xdr:col>
      <xdr:colOff>84364</xdr:colOff>
      <xdr:row>31</xdr:row>
      <xdr:rowOff>142875</xdr:rowOff>
    </xdr:to>
    <xdr:sp macro="" textlink="">
      <xdr:nvSpPr>
        <xdr:cNvPr id="19" name="Text Box 115">
          <a:extLst>
            <a:ext uri="{FF2B5EF4-FFF2-40B4-BE49-F238E27FC236}">
              <a16:creationId xmlns:a16="http://schemas.microsoft.com/office/drawing/2014/main" id="{00000000-0008-0000-1100-000013000000}"/>
            </a:ext>
          </a:extLst>
        </xdr:cNvPr>
        <xdr:cNvSpPr txBox="1">
          <a:spLocks noChangeArrowheads="1"/>
        </xdr:cNvSpPr>
      </xdr:nvSpPr>
      <xdr:spPr bwMode="auto">
        <a:xfrm>
          <a:off x="6628039" y="6886575"/>
          <a:ext cx="409575" cy="3429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36</xdr:row>
      <xdr:rowOff>28575</xdr:rowOff>
    </xdr:from>
    <xdr:to>
      <xdr:col>31</xdr:col>
      <xdr:colOff>80282</xdr:colOff>
      <xdr:row>37</xdr:row>
      <xdr:rowOff>171450</xdr:rowOff>
    </xdr:to>
    <xdr:sp macro="" textlink="">
      <xdr:nvSpPr>
        <xdr:cNvPr id="20" name="Text Box 116">
          <a:extLst>
            <a:ext uri="{FF2B5EF4-FFF2-40B4-BE49-F238E27FC236}">
              <a16:creationId xmlns:a16="http://schemas.microsoft.com/office/drawing/2014/main" id="{00000000-0008-0000-1100-000014000000}"/>
            </a:ext>
          </a:extLst>
        </xdr:cNvPr>
        <xdr:cNvSpPr txBox="1">
          <a:spLocks noChangeArrowheads="1"/>
        </xdr:cNvSpPr>
      </xdr:nvSpPr>
      <xdr:spPr bwMode="auto">
        <a:xfrm>
          <a:off x="6628039" y="8258175"/>
          <a:ext cx="186418" cy="3714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28575</xdr:colOff>
      <xdr:row>3</xdr:row>
      <xdr:rowOff>13607</xdr:rowOff>
    </xdr:from>
    <xdr:to>
      <xdr:col>2</xdr:col>
      <xdr:colOff>80554</xdr:colOff>
      <xdr:row>3</xdr:row>
      <xdr:rowOff>190588</xdr:rowOff>
    </xdr:to>
    <xdr:sp macro="" textlink="">
      <xdr:nvSpPr>
        <xdr:cNvPr id="21" name="Text Box 118">
          <a:extLst>
            <a:ext uri="{FF2B5EF4-FFF2-40B4-BE49-F238E27FC236}">
              <a16:creationId xmlns:a16="http://schemas.microsoft.com/office/drawing/2014/main" id="{00000000-0008-0000-1100-000015000000}"/>
            </a:ext>
          </a:extLst>
        </xdr:cNvPr>
        <xdr:cNvSpPr txBox="1">
          <a:spLocks noChangeArrowheads="1"/>
        </xdr:cNvSpPr>
      </xdr:nvSpPr>
      <xdr:spPr bwMode="auto">
        <a:xfrm>
          <a:off x="247650" y="699407"/>
          <a:ext cx="185329" cy="17698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12</xdr:col>
      <xdr:colOff>0</xdr:colOff>
      <xdr:row>9</xdr:row>
      <xdr:rowOff>104775</xdr:rowOff>
    </xdr:from>
    <xdr:to>
      <xdr:col>13</xdr:col>
      <xdr:colOff>0</xdr:colOff>
      <xdr:row>9</xdr:row>
      <xdr:rowOff>104775</xdr:rowOff>
    </xdr:to>
    <xdr:sp macro="" textlink="">
      <xdr:nvSpPr>
        <xdr:cNvPr id="22" name="Line 120">
          <a:extLst>
            <a:ext uri="{FF2B5EF4-FFF2-40B4-BE49-F238E27FC236}">
              <a16:creationId xmlns:a16="http://schemas.microsoft.com/office/drawing/2014/main" id="{00000000-0008-0000-1100-000016000000}"/>
            </a:ext>
          </a:extLst>
        </xdr:cNvPr>
        <xdr:cNvSpPr>
          <a:spLocks noChangeShapeType="1"/>
        </xdr:cNvSpPr>
      </xdr:nvSpPr>
      <xdr:spPr bwMode="auto">
        <a:xfrm>
          <a:off x="2571750" y="21621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9</xdr:row>
      <xdr:rowOff>95250</xdr:rowOff>
    </xdr:from>
    <xdr:to>
      <xdr:col>20</xdr:col>
      <xdr:colOff>0</xdr:colOff>
      <xdr:row>9</xdr:row>
      <xdr:rowOff>95250</xdr:rowOff>
    </xdr:to>
    <xdr:sp macro="" textlink="">
      <xdr:nvSpPr>
        <xdr:cNvPr id="23" name="Line 121">
          <a:extLst>
            <a:ext uri="{FF2B5EF4-FFF2-40B4-BE49-F238E27FC236}">
              <a16:creationId xmlns:a16="http://schemas.microsoft.com/office/drawing/2014/main" id="{00000000-0008-0000-1100-000017000000}"/>
            </a:ext>
          </a:extLst>
        </xdr:cNvPr>
        <xdr:cNvSpPr>
          <a:spLocks noChangeShapeType="1"/>
        </xdr:cNvSpPr>
      </xdr:nvSpPr>
      <xdr:spPr bwMode="auto">
        <a:xfrm>
          <a:off x="4114800" y="215265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xdr:row>
      <xdr:rowOff>95250</xdr:rowOff>
    </xdr:from>
    <xdr:to>
      <xdr:col>12</xdr:col>
      <xdr:colOff>0</xdr:colOff>
      <xdr:row>12</xdr:row>
      <xdr:rowOff>95250</xdr:rowOff>
    </xdr:to>
    <xdr:sp macro="" textlink="">
      <xdr:nvSpPr>
        <xdr:cNvPr id="24" name="Line 122">
          <a:extLst>
            <a:ext uri="{FF2B5EF4-FFF2-40B4-BE49-F238E27FC236}">
              <a16:creationId xmlns:a16="http://schemas.microsoft.com/office/drawing/2014/main" id="{00000000-0008-0000-1100-000018000000}"/>
            </a:ext>
          </a:extLst>
        </xdr:cNvPr>
        <xdr:cNvSpPr>
          <a:spLocks noChangeShapeType="1"/>
        </xdr:cNvSpPr>
      </xdr:nvSpPr>
      <xdr:spPr bwMode="auto">
        <a:xfrm>
          <a:off x="2352675" y="28384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xdr:row>
      <xdr:rowOff>95250</xdr:rowOff>
    </xdr:from>
    <xdr:to>
      <xdr:col>12</xdr:col>
      <xdr:colOff>0</xdr:colOff>
      <xdr:row>12</xdr:row>
      <xdr:rowOff>95250</xdr:rowOff>
    </xdr:to>
    <xdr:sp macro="" textlink="">
      <xdr:nvSpPr>
        <xdr:cNvPr id="25" name="Line 123">
          <a:extLst>
            <a:ext uri="{FF2B5EF4-FFF2-40B4-BE49-F238E27FC236}">
              <a16:creationId xmlns:a16="http://schemas.microsoft.com/office/drawing/2014/main" id="{00000000-0008-0000-1100-000019000000}"/>
            </a:ext>
          </a:extLst>
        </xdr:cNvPr>
        <xdr:cNvSpPr>
          <a:spLocks noChangeShapeType="1"/>
        </xdr:cNvSpPr>
      </xdr:nvSpPr>
      <xdr:spPr bwMode="auto">
        <a:xfrm>
          <a:off x="2352675" y="28384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15</xdr:row>
      <xdr:rowOff>104775</xdr:rowOff>
    </xdr:from>
    <xdr:to>
      <xdr:col>13</xdr:col>
      <xdr:colOff>0</xdr:colOff>
      <xdr:row>15</xdr:row>
      <xdr:rowOff>104775</xdr:rowOff>
    </xdr:to>
    <xdr:sp macro="" textlink="">
      <xdr:nvSpPr>
        <xdr:cNvPr id="26" name="Line 124">
          <a:extLst>
            <a:ext uri="{FF2B5EF4-FFF2-40B4-BE49-F238E27FC236}">
              <a16:creationId xmlns:a16="http://schemas.microsoft.com/office/drawing/2014/main" id="{00000000-0008-0000-1100-00001A000000}"/>
            </a:ext>
          </a:extLst>
        </xdr:cNvPr>
        <xdr:cNvSpPr>
          <a:spLocks noChangeShapeType="1"/>
        </xdr:cNvSpPr>
      </xdr:nvSpPr>
      <xdr:spPr bwMode="auto">
        <a:xfrm>
          <a:off x="2571750" y="3533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15</xdr:row>
      <xdr:rowOff>95250</xdr:rowOff>
    </xdr:from>
    <xdr:to>
      <xdr:col>20</xdr:col>
      <xdr:colOff>0</xdr:colOff>
      <xdr:row>15</xdr:row>
      <xdr:rowOff>95250</xdr:rowOff>
    </xdr:to>
    <xdr:sp macro="" textlink="">
      <xdr:nvSpPr>
        <xdr:cNvPr id="27" name="Line 125">
          <a:extLst>
            <a:ext uri="{FF2B5EF4-FFF2-40B4-BE49-F238E27FC236}">
              <a16:creationId xmlns:a16="http://schemas.microsoft.com/office/drawing/2014/main" id="{00000000-0008-0000-1100-00001B000000}"/>
            </a:ext>
          </a:extLst>
        </xdr:cNvPr>
        <xdr:cNvSpPr>
          <a:spLocks noChangeShapeType="1"/>
        </xdr:cNvSpPr>
      </xdr:nvSpPr>
      <xdr:spPr bwMode="auto">
        <a:xfrm>
          <a:off x="4114800" y="352425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95250</xdr:rowOff>
    </xdr:from>
    <xdr:to>
      <xdr:col>12</xdr:col>
      <xdr:colOff>0</xdr:colOff>
      <xdr:row>18</xdr:row>
      <xdr:rowOff>95250</xdr:rowOff>
    </xdr:to>
    <xdr:sp macro="" textlink="">
      <xdr:nvSpPr>
        <xdr:cNvPr id="28" name="Line 126">
          <a:extLst>
            <a:ext uri="{FF2B5EF4-FFF2-40B4-BE49-F238E27FC236}">
              <a16:creationId xmlns:a16="http://schemas.microsoft.com/office/drawing/2014/main" id="{00000000-0008-0000-1100-00001C000000}"/>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95250</xdr:rowOff>
    </xdr:from>
    <xdr:to>
      <xdr:col>12</xdr:col>
      <xdr:colOff>0</xdr:colOff>
      <xdr:row>18</xdr:row>
      <xdr:rowOff>95250</xdr:rowOff>
    </xdr:to>
    <xdr:sp macro="" textlink="">
      <xdr:nvSpPr>
        <xdr:cNvPr id="29" name="Line 127">
          <a:extLst>
            <a:ext uri="{FF2B5EF4-FFF2-40B4-BE49-F238E27FC236}">
              <a16:creationId xmlns:a16="http://schemas.microsoft.com/office/drawing/2014/main" id="{00000000-0008-0000-1100-00001D000000}"/>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21</xdr:row>
      <xdr:rowOff>104775</xdr:rowOff>
    </xdr:from>
    <xdr:to>
      <xdr:col>13</xdr:col>
      <xdr:colOff>0</xdr:colOff>
      <xdr:row>21</xdr:row>
      <xdr:rowOff>104775</xdr:rowOff>
    </xdr:to>
    <xdr:sp macro="" textlink="">
      <xdr:nvSpPr>
        <xdr:cNvPr id="30" name="Line 128">
          <a:extLst>
            <a:ext uri="{FF2B5EF4-FFF2-40B4-BE49-F238E27FC236}">
              <a16:creationId xmlns:a16="http://schemas.microsoft.com/office/drawing/2014/main" id="{00000000-0008-0000-1100-00001E000000}"/>
            </a:ext>
          </a:extLst>
        </xdr:cNvPr>
        <xdr:cNvSpPr>
          <a:spLocks noChangeShapeType="1"/>
        </xdr:cNvSpPr>
      </xdr:nvSpPr>
      <xdr:spPr bwMode="auto">
        <a:xfrm>
          <a:off x="2571750" y="49053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21</xdr:row>
      <xdr:rowOff>95250</xdr:rowOff>
    </xdr:from>
    <xdr:to>
      <xdr:col>20</xdr:col>
      <xdr:colOff>0</xdr:colOff>
      <xdr:row>21</xdr:row>
      <xdr:rowOff>95250</xdr:rowOff>
    </xdr:to>
    <xdr:sp macro="" textlink="">
      <xdr:nvSpPr>
        <xdr:cNvPr id="31" name="Line 129">
          <a:extLst>
            <a:ext uri="{FF2B5EF4-FFF2-40B4-BE49-F238E27FC236}">
              <a16:creationId xmlns:a16="http://schemas.microsoft.com/office/drawing/2014/main" id="{00000000-0008-0000-1100-00001F000000}"/>
            </a:ext>
          </a:extLst>
        </xdr:cNvPr>
        <xdr:cNvSpPr>
          <a:spLocks noChangeShapeType="1"/>
        </xdr:cNvSpPr>
      </xdr:nvSpPr>
      <xdr:spPr bwMode="auto">
        <a:xfrm>
          <a:off x="4114800" y="489585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32" name="Line 130">
          <a:extLst>
            <a:ext uri="{FF2B5EF4-FFF2-40B4-BE49-F238E27FC236}">
              <a16:creationId xmlns:a16="http://schemas.microsoft.com/office/drawing/2014/main" id="{00000000-0008-0000-1100-000020000000}"/>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33" name="Line 131">
          <a:extLst>
            <a:ext uri="{FF2B5EF4-FFF2-40B4-BE49-F238E27FC236}">
              <a16:creationId xmlns:a16="http://schemas.microsoft.com/office/drawing/2014/main" id="{00000000-0008-0000-1100-000021000000}"/>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193221</xdr:colOff>
      <xdr:row>24</xdr:row>
      <xdr:rowOff>95250</xdr:rowOff>
    </xdr:from>
    <xdr:to>
      <xdr:col>30</xdr:col>
      <xdr:colOff>1088</xdr:colOff>
      <xdr:row>29</xdr:row>
      <xdr:rowOff>13607</xdr:rowOff>
    </xdr:to>
    <xdr:sp macro="" textlink="">
      <xdr:nvSpPr>
        <xdr:cNvPr id="34" name="Text Box 132">
          <a:extLst>
            <a:ext uri="{FF2B5EF4-FFF2-40B4-BE49-F238E27FC236}">
              <a16:creationId xmlns:a16="http://schemas.microsoft.com/office/drawing/2014/main" id="{00000000-0008-0000-1100-000022000000}"/>
            </a:ext>
          </a:extLst>
        </xdr:cNvPr>
        <xdr:cNvSpPr txBox="1">
          <a:spLocks noChangeArrowheads="1"/>
        </xdr:cNvSpPr>
      </xdr:nvSpPr>
      <xdr:spPr bwMode="auto">
        <a:xfrm flipH="1">
          <a:off x="6489246" y="5581650"/>
          <a:ext cx="26942" cy="1061357"/>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ja-JP" sz="1100" b="1" i="0" u="none" strike="noStrike" baseline="0">
              <a:solidFill>
                <a:srgbClr val="000000"/>
              </a:solidFill>
              <a:latin typeface="ＭＳ Ｐゴシック"/>
              <a:ea typeface="ＭＳ Ｐゴシック"/>
            </a:rPr>
            <a:t>.</a:t>
          </a:r>
        </a:p>
      </xdr:txBody>
    </xdr:sp>
    <xdr:clientData/>
  </xdr:twoCellAnchor>
  <xdr:twoCellAnchor>
    <xdr:from>
      <xdr:col>29</xdr:col>
      <xdr:colOff>122464</xdr:colOff>
      <xdr:row>0</xdr:row>
      <xdr:rowOff>0</xdr:rowOff>
    </xdr:from>
    <xdr:to>
      <xdr:col>30</xdr:col>
      <xdr:colOff>202882</xdr:colOff>
      <xdr:row>0</xdr:row>
      <xdr:rowOff>0</xdr:rowOff>
    </xdr:to>
    <xdr:sp macro="" textlink="">
      <xdr:nvSpPr>
        <xdr:cNvPr id="35" name="Text Box 133">
          <a:extLst>
            <a:ext uri="{FF2B5EF4-FFF2-40B4-BE49-F238E27FC236}">
              <a16:creationId xmlns:a16="http://schemas.microsoft.com/office/drawing/2014/main" id="{00000000-0008-0000-1100-000023000000}"/>
            </a:ext>
          </a:extLst>
        </xdr:cNvPr>
        <xdr:cNvSpPr txBox="1">
          <a:spLocks noChangeArrowheads="1"/>
        </xdr:cNvSpPr>
      </xdr:nvSpPr>
      <xdr:spPr bwMode="auto">
        <a:xfrm>
          <a:off x="6418489" y="0"/>
          <a:ext cx="299493"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122464</xdr:colOff>
      <xdr:row>0</xdr:row>
      <xdr:rowOff>0</xdr:rowOff>
    </xdr:from>
    <xdr:to>
      <xdr:col>30</xdr:col>
      <xdr:colOff>202882</xdr:colOff>
      <xdr:row>0</xdr:row>
      <xdr:rowOff>0</xdr:rowOff>
    </xdr:to>
    <xdr:sp macro="" textlink="">
      <xdr:nvSpPr>
        <xdr:cNvPr id="36" name="Text Box 134">
          <a:extLst>
            <a:ext uri="{FF2B5EF4-FFF2-40B4-BE49-F238E27FC236}">
              <a16:creationId xmlns:a16="http://schemas.microsoft.com/office/drawing/2014/main" id="{00000000-0008-0000-1100-000024000000}"/>
            </a:ext>
          </a:extLst>
        </xdr:cNvPr>
        <xdr:cNvSpPr txBox="1">
          <a:spLocks noChangeArrowheads="1"/>
        </xdr:cNvSpPr>
      </xdr:nvSpPr>
      <xdr:spPr bwMode="auto">
        <a:xfrm>
          <a:off x="6418489" y="0"/>
          <a:ext cx="299493"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38100</xdr:colOff>
      <xdr:row>0</xdr:row>
      <xdr:rowOff>0</xdr:rowOff>
    </xdr:from>
    <xdr:to>
      <xdr:col>3</xdr:col>
      <xdr:colOff>38100</xdr:colOff>
      <xdr:row>0</xdr:row>
      <xdr:rowOff>0</xdr:rowOff>
    </xdr:to>
    <xdr:sp macro="" textlink="">
      <xdr:nvSpPr>
        <xdr:cNvPr id="37" name="Text Box 135">
          <a:extLst>
            <a:ext uri="{FF2B5EF4-FFF2-40B4-BE49-F238E27FC236}">
              <a16:creationId xmlns:a16="http://schemas.microsoft.com/office/drawing/2014/main" id="{00000000-0008-0000-1100-000025000000}"/>
            </a:ext>
          </a:extLst>
        </xdr:cNvPr>
        <xdr:cNvSpPr txBox="1">
          <a:spLocks noChangeArrowheads="1"/>
        </xdr:cNvSpPr>
      </xdr:nvSpPr>
      <xdr:spPr bwMode="auto">
        <a:xfrm>
          <a:off x="257175" y="0"/>
          <a:ext cx="3619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8</xdr:col>
      <xdr:colOff>122464</xdr:colOff>
      <xdr:row>0</xdr:row>
      <xdr:rowOff>0</xdr:rowOff>
    </xdr:from>
    <xdr:to>
      <xdr:col>10</xdr:col>
      <xdr:colOff>9486</xdr:colOff>
      <xdr:row>0</xdr:row>
      <xdr:rowOff>0</xdr:rowOff>
    </xdr:to>
    <xdr:sp macro="" textlink="">
      <xdr:nvSpPr>
        <xdr:cNvPr id="38" name="Text Box 136">
          <a:extLst>
            <a:ext uri="{FF2B5EF4-FFF2-40B4-BE49-F238E27FC236}">
              <a16:creationId xmlns:a16="http://schemas.microsoft.com/office/drawing/2014/main" id="{00000000-0008-0000-1100-000026000000}"/>
            </a:ext>
          </a:extLst>
        </xdr:cNvPr>
        <xdr:cNvSpPr txBox="1">
          <a:spLocks noChangeArrowheads="1"/>
        </xdr:cNvSpPr>
      </xdr:nvSpPr>
      <xdr:spPr bwMode="auto">
        <a:xfrm>
          <a:off x="1817914"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39" name="Text Box 140">
          <a:extLst>
            <a:ext uri="{FF2B5EF4-FFF2-40B4-BE49-F238E27FC236}">
              <a16:creationId xmlns:a16="http://schemas.microsoft.com/office/drawing/2014/main" id="{00000000-0008-0000-1100-000027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40" name="Text Box 144">
          <a:extLst>
            <a:ext uri="{FF2B5EF4-FFF2-40B4-BE49-F238E27FC236}">
              <a16:creationId xmlns:a16="http://schemas.microsoft.com/office/drawing/2014/main" id="{00000000-0008-0000-1100-000028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41" name="Text Box 148">
          <a:extLst>
            <a:ext uri="{FF2B5EF4-FFF2-40B4-BE49-F238E27FC236}">
              <a16:creationId xmlns:a16="http://schemas.microsoft.com/office/drawing/2014/main" id="{00000000-0008-0000-1100-000029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42" name="Text Box 152">
          <a:extLst>
            <a:ext uri="{FF2B5EF4-FFF2-40B4-BE49-F238E27FC236}">
              <a16:creationId xmlns:a16="http://schemas.microsoft.com/office/drawing/2014/main" id="{00000000-0008-0000-1100-00002A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21</xdr:col>
      <xdr:colOff>122464</xdr:colOff>
      <xdr:row>0</xdr:row>
      <xdr:rowOff>0</xdr:rowOff>
    </xdr:from>
    <xdr:to>
      <xdr:col>22</xdr:col>
      <xdr:colOff>108939</xdr:colOff>
      <xdr:row>0</xdr:row>
      <xdr:rowOff>0</xdr:rowOff>
    </xdr:to>
    <xdr:sp macro="" textlink="">
      <xdr:nvSpPr>
        <xdr:cNvPr id="43" name="Text Box 155">
          <a:extLst>
            <a:ext uri="{FF2B5EF4-FFF2-40B4-BE49-F238E27FC236}">
              <a16:creationId xmlns:a16="http://schemas.microsoft.com/office/drawing/2014/main" id="{00000000-0008-0000-1100-00002B000000}"/>
            </a:ext>
          </a:extLst>
        </xdr:cNvPr>
        <xdr:cNvSpPr txBox="1">
          <a:spLocks noChangeArrowheads="1"/>
        </xdr:cNvSpPr>
      </xdr:nvSpPr>
      <xdr:spPr bwMode="auto">
        <a:xfrm>
          <a:off x="4665889" y="0"/>
          <a:ext cx="205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38100</xdr:colOff>
      <xdr:row>0</xdr:row>
      <xdr:rowOff>0</xdr:rowOff>
    </xdr:from>
    <xdr:to>
      <xdr:col>2</xdr:col>
      <xdr:colOff>109020</xdr:colOff>
      <xdr:row>0</xdr:row>
      <xdr:rowOff>0</xdr:rowOff>
    </xdr:to>
    <xdr:sp macro="" textlink="">
      <xdr:nvSpPr>
        <xdr:cNvPr id="44" name="Text Box 156">
          <a:extLst>
            <a:ext uri="{FF2B5EF4-FFF2-40B4-BE49-F238E27FC236}">
              <a16:creationId xmlns:a16="http://schemas.microsoft.com/office/drawing/2014/main" id="{00000000-0008-0000-1100-00002C000000}"/>
            </a:ext>
          </a:extLst>
        </xdr:cNvPr>
        <xdr:cNvSpPr txBox="1">
          <a:spLocks noChangeArrowheads="1"/>
        </xdr:cNvSpPr>
      </xdr:nvSpPr>
      <xdr:spPr bwMode="auto">
        <a:xfrm>
          <a:off x="257175" y="0"/>
          <a:ext cx="20427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24</xdr:col>
      <xdr:colOff>112939</xdr:colOff>
      <xdr:row>5</xdr:row>
      <xdr:rowOff>13607</xdr:rowOff>
    </xdr:from>
    <xdr:to>
      <xdr:col>25</xdr:col>
      <xdr:colOff>84364</xdr:colOff>
      <xdr:row>6</xdr:row>
      <xdr:rowOff>71</xdr:rowOff>
    </xdr:to>
    <xdr:sp macro="" textlink="">
      <xdr:nvSpPr>
        <xdr:cNvPr id="45" name="Text Box 157">
          <a:extLst>
            <a:ext uri="{FF2B5EF4-FFF2-40B4-BE49-F238E27FC236}">
              <a16:creationId xmlns:a16="http://schemas.microsoft.com/office/drawing/2014/main" id="{00000000-0008-0000-1100-00002D000000}"/>
            </a:ext>
          </a:extLst>
        </xdr:cNvPr>
        <xdr:cNvSpPr txBox="1">
          <a:spLocks noChangeArrowheads="1"/>
        </xdr:cNvSpPr>
      </xdr:nvSpPr>
      <xdr:spPr bwMode="auto">
        <a:xfrm>
          <a:off x="5313589" y="1156607"/>
          <a:ext cx="190500" cy="215064"/>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38100</xdr:colOff>
      <xdr:row>0</xdr:row>
      <xdr:rowOff>0</xdr:rowOff>
    </xdr:from>
    <xdr:to>
      <xdr:col>3</xdr:col>
      <xdr:colOff>42203</xdr:colOff>
      <xdr:row>0</xdr:row>
      <xdr:rowOff>0</xdr:rowOff>
    </xdr:to>
    <xdr:sp macro="" textlink="">
      <xdr:nvSpPr>
        <xdr:cNvPr id="46" name="Text Box 158">
          <a:extLst>
            <a:ext uri="{FF2B5EF4-FFF2-40B4-BE49-F238E27FC236}">
              <a16:creationId xmlns:a16="http://schemas.microsoft.com/office/drawing/2014/main" id="{00000000-0008-0000-1100-00002E000000}"/>
            </a:ext>
          </a:extLst>
        </xdr:cNvPr>
        <xdr:cNvSpPr txBox="1">
          <a:spLocks noChangeArrowheads="1"/>
        </xdr:cNvSpPr>
      </xdr:nvSpPr>
      <xdr:spPr bwMode="auto">
        <a:xfrm>
          <a:off x="257175" y="0"/>
          <a:ext cx="366053"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a:t>
          </a:r>
        </a:p>
      </xdr:txBody>
    </xdr:sp>
    <xdr:clientData/>
  </xdr:twoCellAnchor>
  <xdr:twoCellAnchor>
    <xdr:from>
      <xdr:col>14</xdr:col>
      <xdr:colOff>122464</xdr:colOff>
      <xdr:row>0</xdr:row>
      <xdr:rowOff>0</xdr:rowOff>
    </xdr:from>
    <xdr:to>
      <xdr:col>16</xdr:col>
      <xdr:colOff>9486</xdr:colOff>
      <xdr:row>0</xdr:row>
      <xdr:rowOff>0</xdr:rowOff>
    </xdr:to>
    <xdr:sp macro="" textlink="">
      <xdr:nvSpPr>
        <xdr:cNvPr id="47" name="Text Box 159">
          <a:extLst>
            <a:ext uri="{FF2B5EF4-FFF2-40B4-BE49-F238E27FC236}">
              <a16:creationId xmlns:a16="http://schemas.microsoft.com/office/drawing/2014/main" id="{00000000-0008-0000-1100-00002F000000}"/>
            </a:ext>
          </a:extLst>
        </xdr:cNvPr>
        <xdr:cNvSpPr txBox="1">
          <a:spLocks noChangeArrowheads="1"/>
        </xdr:cNvSpPr>
      </xdr:nvSpPr>
      <xdr:spPr bwMode="auto">
        <a:xfrm>
          <a:off x="3132364"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122464</xdr:colOff>
      <xdr:row>0</xdr:row>
      <xdr:rowOff>0</xdr:rowOff>
    </xdr:from>
    <xdr:to>
      <xdr:col>16</xdr:col>
      <xdr:colOff>9486</xdr:colOff>
      <xdr:row>0</xdr:row>
      <xdr:rowOff>0</xdr:rowOff>
    </xdr:to>
    <xdr:sp macro="" textlink="">
      <xdr:nvSpPr>
        <xdr:cNvPr id="48" name="Text Box 160">
          <a:extLst>
            <a:ext uri="{FF2B5EF4-FFF2-40B4-BE49-F238E27FC236}">
              <a16:creationId xmlns:a16="http://schemas.microsoft.com/office/drawing/2014/main" id="{00000000-0008-0000-1100-000030000000}"/>
            </a:ext>
          </a:extLst>
        </xdr:cNvPr>
        <xdr:cNvSpPr txBox="1">
          <a:spLocks noChangeArrowheads="1"/>
        </xdr:cNvSpPr>
      </xdr:nvSpPr>
      <xdr:spPr bwMode="auto">
        <a:xfrm>
          <a:off x="3132364"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122464</xdr:colOff>
      <xdr:row>0</xdr:row>
      <xdr:rowOff>0</xdr:rowOff>
    </xdr:from>
    <xdr:to>
      <xdr:col>16</xdr:col>
      <xdr:colOff>9486</xdr:colOff>
      <xdr:row>0</xdr:row>
      <xdr:rowOff>0</xdr:rowOff>
    </xdr:to>
    <xdr:sp macro="" textlink="">
      <xdr:nvSpPr>
        <xdr:cNvPr id="49" name="Text Box 161">
          <a:extLst>
            <a:ext uri="{FF2B5EF4-FFF2-40B4-BE49-F238E27FC236}">
              <a16:creationId xmlns:a16="http://schemas.microsoft.com/office/drawing/2014/main" id="{00000000-0008-0000-1100-000031000000}"/>
            </a:ext>
          </a:extLst>
        </xdr:cNvPr>
        <xdr:cNvSpPr txBox="1">
          <a:spLocks noChangeArrowheads="1"/>
        </xdr:cNvSpPr>
      </xdr:nvSpPr>
      <xdr:spPr bwMode="auto">
        <a:xfrm>
          <a:off x="3132364"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24</xdr:row>
      <xdr:rowOff>28575</xdr:rowOff>
    </xdr:from>
    <xdr:to>
      <xdr:col>32</xdr:col>
      <xdr:colOff>84364</xdr:colOff>
      <xdr:row>25</xdr:row>
      <xdr:rowOff>142875</xdr:rowOff>
    </xdr:to>
    <xdr:sp macro="" textlink="">
      <xdr:nvSpPr>
        <xdr:cNvPr id="50" name="Text Box 163">
          <a:extLst>
            <a:ext uri="{FF2B5EF4-FFF2-40B4-BE49-F238E27FC236}">
              <a16:creationId xmlns:a16="http://schemas.microsoft.com/office/drawing/2014/main" id="{00000000-0008-0000-1100-000032000000}"/>
            </a:ext>
          </a:extLst>
        </xdr:cNvPr>
        <xdr:cNvSpPr txBox="1">
          <a:spLocks noChangeArrowheads="1"/>
        </xdr:cNvSpPr>
      </xdr:nvSpPr>
      <xdr:spPr bwMode="auto">
        <a:xfrm>
          <a:off x="6628039" y="5514975"/>
          <a:ext cx="409575" cy="3429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12</xdr:col>
      <xdr:colOff>0</xdr:colOff>
      <xdr:row>9</xdr:row>
      <xdr:rowOff>104775</xdr:rowOff>
    </xdr:from>
    <xdr:to>
      <xdr:col>13</xdr:col>
      <xdr:colOff>0</xdr:colOff>
      <xdr:row>9</xdr:row>
      <xdr:rowOff>104775</xdr:rowOff>
    </xdr:to>
    <xdr:sp macro="" textlink="">
      <xdr:nvSpPr>
        <xdr:cNvPr id="51" name="Line 72">
          <a:extLst>
            <a:ext uri="{FF2B5EF4-FFF2-40B4-BE49-F238E27FC236}">
              <a16:creationId xmlns:a16="http://schemas.microsoft.com/office/drawing/2014/main" id="{0315B5F6-1326-4ED9-B135-0C77BFE3E8AD}"/>
            </a:ext>
          </a:extLst>
        </xdr:cNvPr>
        <xdr:cNvSpPr>
          <a:spLocks noChangeShapeType="1"/>
        </xdr:cNvSpPr>
      </xdr:nvSpPr>
      <xdr:spPr bwMode="auto">
        <a:xfrm>
          <a:off x="2571750" y="55530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xdr:row>
      <xdr:rowOff>95250</xdr:rowOff>
    </xdr:from>
    <xdr:to>
      <xdr:col>12</xdr:col>
      <xdr:colOff>0</xdr:colOff>
      <xdr:row>12</xdr:row>
      <xdr:rowOff>95250</xdr:rowOff>
    </xdr:to>
    <xdr:sp macro="" textlink="">
      <xdr:nvSpPr>
        <xdr:cNvPr id="52" name="Line 76">
          <a:extLst>
            <a:ext uri="{FF2B5EF4-FFF2-40B4-BE49-F238E27FC236}">
              <a16:creationId xmlns:a16="http://schemas.microsoft.com/office/drawing/2014/main" id="{B25C8190-FE24-4604-B45B-923954E1BA39}"/>
            </a:ext>
          </a:extLst>
        </xdr:cNvPr>
        <xdr:cNvSpPr>
          <a:spLocks noChangeShapeType="1"/>
        </xdr:cNvSpPr>
      </xdr:nvSpPr>
      <xdr:spPr bwMode="auto">
        <a:xfrm>
          <a:off x="2352675" y="61722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xdr:row>
      <xdr:rowOff>95250</xdr:rowOff>
    </xdr:from>
    <xdr:to>
      <xdr:col>12</xdr:col>
      <xdr:colOff>0</xdr:colOff>
      <xdr:row>12</xdr:row>
      <xdr:rowOff>95250</xdr:rowOff>
    </xdr:to>
    <xdr:sp macro="" textlink="">
      <xdr:nvSpPr>
        <xdr:cNvPr id="53" name="Line 77">
          <a:extLst>
            <a:ext uri="{FF2B5EF4-FFF2-40B4-BE49-F238E27FC236}">
              <a16:creationId xmlns:a16="http://schemas.microsoft.com/office/drawing/2014/main" id="{5DC5B047-0DC5-4CD0-8665-F53EFC525922}"/>
            </a:ext>
          </a:extLst>
        </xdr:cNvPr>
        <xdr:cNvSpPr>
          <a:spLocks noChangeShapeType="1"/>
        </xdr:cNvSpPr>
      </xdr:nvSpPr>
      <xdr:spPr bwMode="auto">
        <a:xfrm>
          <a:off x="2352675" y="61722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xdr:row>
      <xdr:rowOff>95250</xdr:rowOff>
    </xdr:from>
    <xdr:to>
      <xdr:col>12</xdr:col>
      <xdr:colOff>0</xdr:colOff>
      <xdr:row>12</xdr:row>
      <xdr:rowOff>95250</xdr:rowOff>
    </xdr:to>
    <xdr:sp macro="" textlink="">
      <xdr:nvSpPr>
        <xdr:cNvPr id="54" name="Line 69">
          <a:extLst>
            <a:ext uri="{FF2B5EF4-FFF2-40B4-BE49-F238E27FC236}">
              <a16:creationId xmlns:a16="http://schemas.microsoft.com/office/drawing/2014/main" id="{99C33ABF-057B-4C5B-AAAC-4F2B1952B352}"/>
            </a:ext>
          </a:extLst>
        </xdr:cNvPr>
        <xdr:cNvSpPr>
          <a:spLocks noChangeShapeType="1"/>
        </xdr:cNvSpPr>
      </xdr:nvSpPr>
      <xdr:spPr bwMode="auto">
        <a:xfrm>
          <a:off x="2352675" y="61722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xdr:row>
      <xdr:rowOff>95250</xdr:rowOff>
    </xdr:from>
    <xdr:to>
      <xdr:col>12</xdr:col>
      <xdr:colOff>0</xdr:colOff>
      <xdr:row>12</xdr:row>
      <xdr:rowOff>95250</xdr:rowOff>
    </xdr:to>
    <xdr:sp macro="" textlink="">
      <xdr:nvSpPr>
        <xdr:cNvPr id="55" name="Line 70">
          <a:extLst>
            <a:ext uri="{FF2B5EF4-FFF2-40B4-BE49-F238E27FC236}">
              <a16:creationId xmlns:a16="http://schemas.microsoft.com/office/drawing/2014/main" id="{84C2CB22-4313-405E-AAA2-70615629972C}"/>
            </a:ext>
          </a:extLst>
        </xdr:cNvPr>
        <xdr:cNvSpPr>
          <a:spLocks noChangeShapeType="1"/>
        </xdr:cNvSpPr>
      </xdr:nvSpPr>
      <xdr:spPr bwMode="auto">
        <a:xfrm>
          <a:off x="2352675" y="617220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15</xdr:row>
      <xdr:rowOff>104775</xdr:rowOff>
    </xdr:from>
    <xdr:to>
      <xdr:col>13</xdr:col>
      <xdr:colOff>0</xdr:colOff>
      <xdr:row>15</xdr:row>
      <xdr:rowOff>104775</xdr:rowOff>
    </xdr:to>
    <xdr:sp macro="" textlink="">
      <xdr:nvSpPr>
        <xdr:cNvPr id="56" name="Line 120">
          <a:extLst>
            <a:ext uri="{FF2B5EF4-FFF2-40B4-BE49-F238E27FC236}">
              <a16:creationId xmlns:a16="http://schemas.microsoft.com/office/drawing/2014/main" id="{DE37B2A6-761F-4B2B-B2A1-A04310953ECE}"/>
            </a:ext>
          </a:extLst>
        </xdr:cNvPr>
        <xdr:cNvSpPr>
          <a:spLocks noChangeShapeType="1"/>
        </xdr:cNvSpPr>
      </xdr:nvSpPr>
      <xdr:spPr bwMode="auto">
        <a:xfrm>
          <a:off x="2571750" y="21621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15</xdr:row>
      <xdr:rowOff>104775</xdr:rowOff>
    </xdr:from>
    <xdr:to>
      <xdr:col>13</xdr:col>
      <xdr:colOff>0</xdr:colOff>
      <xdr:row>15</xdr:row>
      <xdr:rowOff>104775</xdr:rowOff>
    </xdr:to>
    <xdr:sp macro="" textlink="">
      <xdr:nvSpPr>
        <xdr:cNvPr id="57" name="Line 72">
          <a:extLst>
            <a:ext uri="{FF2B5EF4-FFF2-40B4-BE49-F238E27FC236}">
              <a16:creationId xmlns:a16="http://schemas.microsoft.com/office/drawing/2014/main" id="{A8FD6D2F-289F-4636-AF23-BF2CF2D51A95}"/>
            </a:ext>
          </a:extLst>
        </xdr:cNvPr>
        <xdr:cNvSpPr>
          <a:spLocks noChangeShapeType="1"/>
        </xdr:cNvSpPr>
      </xdr:nvSpPr>
      <xdr:spPr bwMode="auto">
        <a:xfrm>
          <a:off x="2571750" y="21621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95250</xdr:rowOff>
    </xdr:from>
    <xdr:to>
      <xdr:col>12</xdr:col>
      <xdr:colOff>0</xdr:colOff>
      <xdr:row>18</xdr:row>
      <xdr:rowOff>95250</xdr:rowOff>
    </xdr:to>
    <xdr:sp macro="" textlink="">
      <xdr:nvSpPr>
        <xdr:cNvPr id="58" name="Line 122">
          <a:extLst>
            <a:ext uri="{FF2B5EF4-FFF2-40B4-BE49-F238E27FC236}">
              <a16:creationId xmlns:a16="http://schemas.microsoft.com/office/drawing/2014/main" id="{F6FD836D-0EDC-450B-8A68-5B2D9081AD61}"/>
            </a:ext>
          </a:extLst>
        </xdr:cNvPr>
        <xdr:cNvSpPr>
          <a:spLocks noChangeShapeType="1"/>
        </xdr:cNvSpPr>
      </xdr:nvSpPr>
      <xdr:spPr bwMode="auto">
        <a:xfrm>
          <a:off x="2352675" y="28384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95250</xdr:rowOff>
    </xdr:from>
    <xdr:to>
      <xdr:col>12</xdr:col>
      <xdr:colOff>0</xdr:colOff>
      <xdr:row>18</xdr:row>
      <xdr:rowOff>95250</xdr:rowOff>
    </xdr:to>
    <xdr:sp macro="" textlink="">
      <xdr:nvSpPr>
        <xdr:cNvPr id="59" name="Line 123">
          <a:extLst>
            <a:ext uri="{FF2B5EF4-FFF2-40B4-BE49-F238E27FC236}">
              <a16:creationId xmlns:a16="http://schemas.microsoft.com/office/drawing/2014/main" id="{6682BCE6-BF35-4BAB-9D22-7DD5F66AEE2B}"/>
            </a:ext>
          </a:extLst>
        </xdr:cNvPr>
        <xdr:cNvSpPr>
          <a:spLocks noChangeShapeType="1"/>
        </xdr:cNvSpPr>
      </xdr:nvSpPr>
      <xdr:spPr bwMode="auto">
        <a:xfrm>
          <a:off x="2352675" y="28384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95250</xdr:rowOff>
    </xdr:from>
    <xdr:to>
      <xdr:col>12</xdr:col>
      <xdr:colOff>0</xdr:colOff>
      <xdr:row>18</xdr:row>
      <xdr:rowOff>95250</xdr:rowOff>
    </xdr:to>
    <xdr:sp macro="" textlink="">
      <xdr:nvSpPr>
        <xdr:cNvPr id="60" name="Line 76">
          <a:extLst>
            <a:ext uri="{FF2B5EF4-FFF2-40B4-BE49-F238E27FC236}">
              <a16:creationId xmlns:a16="http://schemas.microsoft.com/office/drawing/2014/main" id="{D009792E-2E6C-4DD6-9EEC-03A2E62D1A41}"/>
            </a:ext>
          </a:extLst>
        </xdr:cNvPr>
        <xdr:cNvSpPr>
          <a:spLocks noChangeShapeType="1"/>
        </xdr:cNvSpPr>
      </xdr:nvSpPr>
      <xdr:spPr bwMode="auto">
        <a:xfrm>
          <a:off x="2352675" y="28384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95250</xdr:rowOff>
    </xdr:from>
    <xdr:to>
      <xdr:col>12</xdr:col>
      <xdr:colOff>0</xdr:colOff>
      <xdr:row>18</xdr:row>
      <xdr:rowOff>95250</xdr:rowOff>
    </xdr:to>
    <xdr:sp macro="" textlink="">
      <xdr:nvSpPr>
        <xdr:cNvPr id="61" name="Line 77">
          <a:extLst>
            <a:ext uri="{FF2B5EF4-FFF2-40B4-BE49-F238E27FC236}">
              <a16:creationId xmlns:a16="http://schemas.microsoft.com/office/drawing/2014/main" id="{B87DB770-AD09-4B96-8926-8237452D1657}"/>
            </a:ext>
          </a:extLst>
        </xdr:cNvPr>
        <xdr:cNvSpPr>
          <a:spLocks noChangeShapeType="1"/>
        </xdr:cNvSpPr>
      </xdr:nvSpPr>
      <xdr:spPr bwMode="auto">
        <a:xfrm>
          <a:off x="2352675" y="28384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95250</xdr:rowOff>
    </xdr:from>
    <xdr:to>
      <xdr:col>12</xdr:col>
      <xdr:colOff>0</xdr:colOff>
      <xdr:row>18</xdr:row>
      <xdr:rowOff>95250</xdr:rowOff>
    </xdr:to>
    <xdr:sp macro="" textlink="">
      <xdr:nvSpPr>
        <xdr:cNvPr id="62" name="Line 69">
          <a:extLst>
            <a:ext uri="{FF2B5EF4-FFF2-40B4-BE49-F238E27FC236}">
              <a16:creationId xmlns:a16="http://schemas.microsoft.com/office/drawing/2014/main" id="{B2DF8EC2-6778-432B-97E1-9A1489DE7EFE}"/>
            </a:ext>
          </a:extLst>
        </xdr:cNvPr>
        <xdr:cNvSpPr>
          <a:spLocks noChangeShapeType="1"/>
        </xdr:cNvSpPr>
      </xdr:nvSpPr>
      <xdr:spPr bwMode="auto">
        <a:xfrm>
          <a:off x="2352675" y="28384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95250</xdr:rowOff>
    </xdr:from>
    <xdr:to>
      <xdr:col>12</xdr:col>
      <xdr:colOff>0</xdr:colOff>
      <xdr:row>18</xdr:row>
      <xdr:rowOff>95250</xdr:rowOff>
    </xdr:to>
    <xdr:sp macro="" textlink="">
      <xdr:nvSpPr>
        <xdr:cNvPr id="63" name="Line 70">
          <a:extLst>
            <a:ext uri="{FF2B5EF4-FFF2-40B4-BE49-F238E27FC236}">
              <a16:creationId xmlns:a16="http://schemas.microsoft.com/office/drawing/2014/main" id="{27C518F9-81E4-4458-A5C4-151723D745D0}"/>
            </a:ext>
          </a:extLst>
        </xdr:cNvPr>
        <xdr:cNvSpPr>
          <a:spLocks noChangeShapeType="1"/>
        </xdr:cNvSpPr>
      </xdr:nvSpPr>
      <xdr:spPr bwMode="auto">
        <a:xfrm>
          <a:off x="2352675" y="28384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21</xdr:row>
      <xdr:rowOff>104775</xdr:rowOff>
    </xdr:from>
    <xdr:to>
      <xdr:col>13</xdr:col>
      <xdr:colOff>0</xdr:colOff>
      <xdr:row>21</xdr:row>
      <xdr:rowOff>104775</xdr:rowOff>
    </xdr:to>
    <xdr:sp macro="" textlink="">
      <xdr:nvSpPr>
        <xdr:cNvPr id="64" name="Line 124">
          <a:extLst>
            <a:ext uri="{FF2B5EF4-FFF2-40B4-BE49-F238E27FC236}">
              <a16:creationId xmlns:a16="http://schemas.microsoft.com/office/drawing/2014/main" id="{C202A8B2-EE03-486A-AF35-1DCF2440FEC8}"/>
            </a:ext>
          </a:extLst>
        </xdr:cNvPr>
        <xdr:cNvSpPr>
          <a:spLocks noChangeShapeType="1"/>
        </xdr:cNvSpPr>
      </xdr:nvSpPr>
      <xdr:spPr bwMode="auto">
        <a:xfrm>
          <a:off x="2571750" y="3533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21</xdr:row>
      <xdr:rowOff>95250</xdr:rowOff>
    </xdr:from>
    <xdr:to>
      <xdr:col>20</xdr:col>
      <xdr:colOff>0</xdr:colOff>
      <xdr:row>21</xdr:row>
      <xdr:rowOff>95250</xdr:rowOff>
    </xdr:to>
    <xdr:sp macro="" textlink="">
      <xdr:nvSpPr>
        <xdr:cNvPr id="65" name="Line 125">
          <a:extLst>
            <a:ext uri="{FF2B5EF4-FFF2-40B4-BE49-F238E27FC236}">
              <a16:creationId xmlns:a16="http://schemas.microsoft.com/office/drawing/2014/main" id="{C57D3F45-C25D-430F-88EF-356B4816B792}"/>
            </a:ext>
          </a:extLst>
        </xdr:cNvPr>
        <xdr:cNvSpPr>
          <a:spLocks noChangeShapeType="1"/>
        </xdr:cNvSpPr>
      </xdr:nvSpPr>
      <xdr:spPr bwMode="auto">
        <a:xfrm>
          <a:off x="4114800" y="352425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66" name="Line 126">
          <a:extLst>
            <a:ext uri="{FF2B5EF4-FFF2-40B4-BE49-F238E27FC236}">
              <a16:creationId xmlns:a16="http://schemas.microsoft.com/office/drawing/2014/main" id="{C6F432CB-A07D-4011-A948-BBC86327D70A}"/>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67" name="Line 127">
          <a:extLst>
            <a:ext uri="{FF2B5EF4-FFF2-40B4-BE49-F238E27FC236}">
              <a16:creationId xmlns:a16="http://schemas.microsoft.com/office/drawing/2014/main" id="{2A304554-7BB8-45A2-92B1-F49632559C75}"/>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21</xdr:row>
      <xdr:rowOff>104775</xdr:rowOff>
    </xdr:from>
    <xdr:to>
      <xdr:col>13</xdr:col>
      <xdr:colOff>0</xdr:colOff>
      <xdr:row>21</xdr:row>
      <xdr:rowOff>104775</xdr:rowOff>
    </xdr:to>
    <xdr:sp macro="" textlink="">
      <xdr:nvSpPr>
        <xdr:cNvPr id="68" name="Line 120">
          <a:extLst>
            <a:ext uri="{FF2B5EF4-FFF2-40B4-BE49-F238E27FC236}">
              <a16:creationId xmlns:a16="http://schemas.microsoft.com/office/drawing/2014/main" id="{9FDA2042-5128-4011-9361-6152B59C9A1B}"/>
            </a:ext>
          </a:extLst>
        </xdr:cNvPr>
        <xdr:cNvSpPr>
          <a:spLocks noChangeShapeType="1"/>
        </xdr:cNvSpPr>
      </xdr:nvSpPr>
      <xdr:spPr bwMode="auto">
        <a:xfrm>
          <a:off x="2571750" y="3533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21</xdr:row>
      <xdr:rowOff>104775</xdr:rowOff>
    </xdr:from>
    <xdr:to>
      <xdr:col>13</xdr:col>
      <xdr:colOff>0</xdr:colOff>
      <xdr:row>21</xdr:row>
      <xdr:rowOff>104775</xdr:rowOff>
    </xdr:to>
    <xdr:sp macro="" textlink="">
      <xdr:nvSpPr>
        <xdr:cNvPr id="69" name="Line 72">
          <a:extLst>
            <a:ext uri="{FF2B5EF4-FFF2-40B4-BE49-F238E27FC236}">
              <a16:creationId xmlns:a16="http://schemas.microsoft.com/office/drawing/2014/main" id="{D3CD5E0B-A3FF-465D-B1A8-B3F9649666AD}"/>
            </a:ext>
          </a:extLst>
        </xdr:cNvPr>
        <xdr:cNvSpPr>
          <a:spLocks noChangeShapeType="1"/>
        </xdr:cNvSpPr>
      </xdr:nvSpPr>
      <xdr:spPr bwMode="auto">
        <a:xfrm>
          <a:off x="2571750" y="3533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70" name="Line 122">
          <a:extLst>
            <a:ext uri="{FF2B5EF4-FFF2-40B4-BE49-F238E27FC236}">
              <a16:creationId xmlns:a16="http://schemas.microsoft.com/office/drawing/2014/main" id="{4A441639-A065-4302-8B16-ADDA3AF98E2C}"/>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71" name="Line 123">
          <a:extLst>
            <a:ext uri="{FF2B5EF4-FFF2-40B4-BE49-F238E27FC236}">
              <a16:creationId xmlns:a16="http://schemas.microsoft.com/office/drawing/2014/main" id="{99E8770B-04B4-429D-A923-D11B76724791}"/>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72" name="Line 76">
          <a:extLst>
            <a:ext uri="{FF2B5EF4-FFF2-40B4-BE49-F238E27FC236}">
              <a16:creationId xmlns:a16="http://schemas.microsoft.com/office/drawing/2014/main" id="{13F32086-BBD8-4AD6-B666-33B5D5BF9364}"/>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73" name="Line 77">
          <a:extLst>
            <a:ext uri="{FF2B5EF4-FFF2-40B4-BE49-F238E27FC236}">
              <a16:creationId xmlns:a16="http://schemas.microsoft.com/office/drawing/2014/main" id="{C05C7C2F-313F-4900-A627-D24C4CD95638}"/>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74" name="Line 69">
          <a:extLst>
            <a:ext uri="{FF2B5EF4-FFF2-40B4-BE49-F238E27FC236}">
              <a16:creationId xmlns:a16="http://schemas.microsoft.com/office/drawing/2014/main" id="{873ED4B8-42F9-4EBA-9922-5BC99A502EB0}"/>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75" name="Line 70">
          <a:extLst>
            <a:ext uri="{FF2B5EF4-FFF2-40B4-BE49-F238E27FC236}">
              <a16:creationId xmlns:a16="http://schemas.microsoft.com/office/drawing/2014/main" id="{2E99A8BE-4055-4D0C-AC60-31435B257E24}"/>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76" name="Line 126">
          <a:extLst>
            <a:ext uri="{FF2B5EF4-FFF2-40B4-BE49-F238E27FC236}">
              <a16:creationId xmlns:a16="http://schemas.microsoft.com/office/drawing/2014/main" id="{24E48505-9683-4396-B521-D1B277835268}"/>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77" name="Line 127">
          <a:extLst>
            <a:ext uri="{FF2B5EF4-FFF2-40B4-BE49-F238E27FC236}">
              <a16:creationId xmlns:a16="http://schemas.microsoft.com/office/drawing/2014/main" id="{B4E3718B-36E8-457E-83FF-3D4A5C036179}"/>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78" name="Line 122">
          <a:extLst>
            <a:ext uri="{FF2B5EF4-FFF2-40B4-BE49-F238E27FC236}">
              <a16:creationId xmlns:a16="http://schemas.microsoft.com/office/drawing/2014/main" id="{5A550FDE-A004-4652-8E5A-AF1D2C51E7C0}"/>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79" name="Line 123">
          <a:extLst>
            <a:ext uri="{FF2B5EF4-FFF2-40B4-BE49-F238E27FC236}">
              <a16:creationId xmlns:a16="http://schemas.microsoft.com/office/drawing/2014/main" id="{D50B12DA-D209-48B4-8F8F-FC461101646F}"/>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80" name="Line 76">
          <a:extLst>
            <a:ext uri="{FF2B5EF4-FFF2-40B4-BE49-F238E27FC236}">
              <a16:creationId xmlns:a16="http://schemas.microsoft.com/office/drawing/2014/main" id="{E7E5E662-8FA6-4AA0-94D7-E2A73E20D0A1}"/>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81" name="Line 77">
          <a:extLst>
            <a:ext uri="{FF2B5EF4-FFF2-40B4-BE49-F238E27FC236}">
              <a16:creationId xmlns:a16="http://schemas.microsoft.com/office/drawing/2014/main" id="{B4698F14-EE28-4A32-9788-CF59636C1B8E}"/>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82" name="Line 69">
          <a:extLst>
            <a:ext uri="{FF2B5EF4-FFF2-40B4-BE49-F238E27FC236}">
              <a16:creationId xmlns:a16="http://schemas.microsoft.com/office/drawing/2014/main" id="{A6B1DB2F-090A-4C7D-AAEF-FA737044DF95}"/>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83" name="Line 70">
          <a:extLst>
            <a:ext uri="{FF2B5EF4-FFF2-40B4-BE49-F238E27FC236}">
              <a16:creationId xmlns:a16="http://schemas.microsoft.com/office/drawing/2014/main" id="{C7EAD15A-11C4-4CB9-9DF7-35305D14BFF2}"/>
            </a:ext>
          </a:extLst>
        </xdr:cNvPr>
        <xdr:cNvSpPr>
          <a:spLocks noChangeShapeType="1"/>
        </xdr:cNvSpPr>
      </xdr:nvSpPr>
      <xdr:spPr bwMode="auto">
        <a:xfrm>
          <a:off x="2352675" y="42100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27</xdr:row>
      <xdr:rowOff>104775</xdr:rowOff>
    </xdr:from>
    <xdr:to>
      <xdr:col>13</xdr:col>
      <xdr:colOff>0</xdr:colOff>
      <xdr:row>27</xdr:row>
      <xdr:rowOff>104775</xdr:rowOff>
    </xdr:to>
    <xdr:sp macro="" textlink="">
      <xdr:nvSpPr>
        <xdr:cNvPr id="84" name="Line 128">
          <a:extLst>
            <a:ext uri="{FF2B5EF4-FFF2-40B4-BE49-F238E27FC236}">
              <a16:creationId xmlns:a16="http://schemas.microsoft.com/office/drawing/2014/main" id="{CC19E89C-4108-46C4-8D74-6FEDE88ED267}"/>
            </a:ext>
          </a:extLst>
        </xdr:cNvPr>
        <xdr:cNvSpPr>
          <a:spLocks noChangeShapeType="1"/>
        </xdr:cNvSpPr>
      </xdr:nvSpPr>
      <xdr:spPr bwMode="auto">
        <a:xfrm>
          <a:off x="2571750" y="49053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27</xdr:row>
      <xdr:rowOff>104775</xdr:rowOff>
    </xdr:from>
    <xdr:to>
      <xdr:col>13</xdr:col>
      <xdr:colOff>0</xdr:colOff>
      <xdr:row>27</xdr:row>
      <xdr:rowOff>104775</xdr:rowOff>
    </xdr:to>
    <xdr:sp macro="" textlink="">
      <xdr:nvSpPr>
        <xdr:cNvPr id="85" name="Line 124">
          <a:extLst>
            <a:ext uri="{FF2B5EF4-FFF2-40B4-BE49-F238E27FC236}">
              <a16:creationId xmlns:a16="http://schemas.microsoft.com/office/drawing/2014/main" id="{B78ED6A3-5BA3-4E46-A4A4-9830CD23F85F}"/>
            </a:ext>
          </a:extLst>
        </xdr:cNvPr>
        <xdr:cNvSpPr>
          <a:spLocks noChangeShapeType="1"/>
        </xdr:cNvSpPr>
      </xdr:nvSpPr>
      <xdr:spPr bwMode="auto">
        <a:xfrm>
          <a:off x="2571750" y="49053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27</xdr:row>
      <xdr:rowOff>104775</xdr:rowOff>
    </xdr:from>
    <xdr:to>
      <xdr:col>13</xdr:col>
      <xdr:colOff>0</xdr:colOff>
      <xdr:row>27</xdr:row>
      <xdr:rowOff>104775</xdr:rowOff>
    </xdr:to>
    <xdr:sp macro="" textlink="">
      <xdr:nvSpPr>
        <xdr:cNvPr id="86" name="Line 120">
          <a:extLst>
            <a:ext uri="{FF2B5EF4-FFF2-40B4-BE49-F238E27FC236}">
              <a16:creationId xmlns:a16="http://schemas.microsoft.com/office/drawing/2014/main" id="{B2FAF678-940A-4B60-9685-AB2E100D91B2}"/>
            </a:ext>
          </a:extLst>
        </xdr:cNvPr>
        <xdr:cNvSpPr>
          <a:spLocks noChangeShapeType="1"/>
        </xdr:cNvSpPr>
      </xdr:nvSpPr>
      <xdr:spPr bwMode="auto">
        <a:xfrm>
          <a:off x="2571750" y="49053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27</xdr:row>
      <xdr:rowOff>104775</xdr:rowOff>
    </xdr:from>
    <xdr:to>
      <xdr:col>13</xdr:col>
      <xdr:colOff>0</xdr:colOff>
      <xdr:row>27</xdr:row>
      <xdr:rowOff>104775</xdr:rowOff>
    </xdr:to>
    <xdr:sp macro="" textlink="">
      <xdr:nvSpPr>
        <xdr:cNvPr id="87" name="Line 72">
          <a:extLst>
            <a:ext uri="{FF2B5EF4-FFF2-40B4-BE49-F238E27FC236}">
              <a16:creationId xmlns:a16="http://schemas.microsoft.com/office/drawing/2014/main" id="{425780B0-B549-4AA6-BC52-6E30169C476A}"/>
            </a:ext>
          </a:extLst>
        </xdr:cNvPr>
        <xdr:cNvSpPr>
          <a:spLocks noChangeShapeType="1"/>
        </xdr:cNvSpPr>
      </xdr:nvSpPr>
      <xdr:spPr bwMode="auto">
        <a:xfrm>
          <a:off x="2571750" y="49053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88" name="Line 130">
          <a:extLst>
            <a:ext uri="{FF2B5EF4-FFF2-40B4-BE49-F238E27FC236}">
              <a16:creationId xmlns:a16="http://schemas.microsoft.com/office/drawing/2014/main" id="{8A819F9A-C566-4122-9007-707C5E5776E2}"/>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89" name="Line 131">
          <a:extLst>
            <a:ext uri="{FF2B5EF4-FFF2-40B4-BE49-F238E27FC236}">
              <a16:creationId xmlns:a16="http://schemas.microsoft.com/office/drawing/2014/main" id="{B1146479-EBFF-4E54-BDAA-85889C115F5B}"/>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90" name="Line 126">
          <a:extLst>
            <a:ext uri="{FF2B5EF4-FFF2-40B4-BE49-F238E27FC236}">
              <a16:creationId xmlns:a16="http://schemas.microsoft.com/office/drawing/2014/main" id="{2061CA3F-EADC-4453-9BF9-92D997148996}"/>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91" name="Line 127">
          <a:extLst>
            <a:ext uri="{FF2B5EF4-FFF2-40B4-BE49-F238E27FC236}">
              <a16:creationId xmlns:a16="http://schemas.microsoft.com/office/drawing/2014/main" id="{C3FA8C65-2CCF-4B21-A3D6-902F3E6396BC}"/>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92" name="Line 122">
          <a:extLst>
            <a:ext uri="{FF2B5EF4-FFF2-40B4-BE49-F238E27FC236}">
              <a16:creationId xmlns:a16="http://schemas.microsoft.com/office/drawing/2014/main" id="{2E7BABD4-8BDA-4D80-86EF-676D87EB30FE}"/>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93" name="Line 123">
          <a:extLst>
            <a:ext uri="{FF2B5EF4-FFF2-40B4-BE49-F238E27FC236}">
              <a16:creationId xmlns:a16="http://schemas.microsoft.com/office/drawing/2014/main" id="{CD828868-C6C8-410C-A12F-7ECC73ECE7AE}"/>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94" name="Line 76">
          <a:extLst>
            <a:ext uri="{FF2B5EF4-FFF2-40B4-BE49-F238E27FC236}">
              <a16:creationId xmlns:a16="http://schemas.microsoft.com/office/drawing/2014/main" id="{3C256375-9EC6-47AE-B5B4-CAFEC55F13DC}"/>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95" name="Line 77">
          <a:extLst>
            <a:ext uri="{FF2B5EF4-FFF2-40B4-BE49-F238E27FC236}">
              <a16:creationId xmlns:a16="http://schemas.microsoft.com/office/drawing/2014/main" id="{E768A05C-A587-4692-891E-BE734B8272FB}"/>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96" name="Line 69">
          <a:extLst>
            <a:ext uri="{FF2B5EF4-FFF2-40B4-BE49-F238E27FC236}">
              <a16:creationId xmlns:a16="http://schemas.microsoft.com/office/drawing/2014/main" id="{A2603EF0-116D-4D6A-AEFE-50E255E5E0EB}"/>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97" name="Line 70">
          <a:extLst>
            <a:ext uri="{FF2B5EF4-FFF2-40B4-BE49-F238E27FC236}">
              <a16:creationId xmlns:a16="http://schemas.microsoft.com/office/drawing/2014/main" id="{95BE0CDF-036A-46E0-BB26-196596C6ACC9}"/>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98" name="Line 126">
          <a:extLst>
            <a:ext uri="{FF2B5EF4-FFF2-40B4-BE49-F238E27FC236}">
              <a16:creationId xmlns:a16="http://schemas.microsoft.com/office/drawing/2014/main" id="{2F352B80-8517-4A18-B76D-E66972B134C1}"/>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99" name="Line 127">
          <a:extLst>
            <a:ext uri="{FF2B5EF4-FFF2-40B4-BE49-F238E27FC236}">
              <a16:creationId xmlns:a16="http://schemas.microsoft.com/office/drawing/2014/main" id="{619CDE20-1902-4FAE-97FA-FDCC5AB1DA3E}"/>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100" name="Line 122">
          <a:extLst>
            <a:ext uri="{FF2B5EF4-FFF2-40B4-BE49-F238E27FC236}">
              <a16:creationId xmlns:a16="http://schemas.microsoft.com/office/drawing/2014/main" id="{95EE18C2-7B3D-468F-971A-B1F716C947E6}"/>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101" name="Line 123">
          <a:extLst>
            <a:ext uri="{FF2B5EF4-FFF2-40B4-BE49-F238E27FC236}">
              <a16:creationId xmlns:a16="http://schemas.microsoft.com/office/drawing/2014/main" id="{C6D247F6-5ABF-4C1B-B32C-E37D1416D9F9}"/>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102" name="Line 76">
          <a:extLst>
            <a:ext uri="{FF2B5EF4-FFF2-40B4-BE49-F238E27FC236}">
              <a16:creationId xmlns:a16="http://schemas.microsoft.com/office/drawing/2014/main" id="{769A4FCB-97B4-4A78-9914-047FF54E93CB}"/>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103" name="Line 77">
          <a:extLst>
            <a:ext uri="{FF2B5EF4-FFF2-40B4-BE49-F238E27FC236}">
              <a16:creationId xmlns:a16="http://schemas.microsoft.com/office/drawing/2014/main" id="{56EE7510-B667-4574-9E89-1F61A85F59B1}"/>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104" name="Line 69">
          <a:extLst>
            <a:ext uri="{FF2B5EF4-FFF2-40B4-BE49-F238E27FC236}">
              <a16:creationId xmlns:a16="http://schemas.microsoft.com/office/drawing/2014/main" id="{1DE852C2-65C3-4B43-9018-328056F2F124}"/>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95250</xdr:rowOff>
    </xdr:from>
    <xdr:to>
      <xdr:col>12</xdr:col>
      <xdr:colOff>0</xdr:colOff>
      <xdr:row>30</xdr:row>
      <xdr:rowOff>95250</xdr:rowOff>
    </xdr:to>
    <xdr:sp macro="" textlink="">
      <xdr:nvSpPr>
        <xdr:cNvPr id="105" name="Line 70">
          <a:extLst>
            <a:ext uri="{FF2B5EF4-FFF2-40B4-BE49-F238E27FC236}">
              <a16:creationId xmlns:a16="http://schemas.microsoft.com/office/drawing/2014/main" id="{EAA8CBD4-BBA2-4E33-B0D7-A8BAA14E994E}"/>
            </a:ext>
          </a:extLst>
        </xdr:cNvPr>
        <xdr:cNvSpPr>
          <a:spLocks noChangeShapeType="1"/>
        </xdr:cNvSpPr>
      </xdr:nvSpPr>
      <xdr:spPr bwMode="auto">
        <a:xfrm>
          <a:off x="2352675" y="55816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104775</xdr:rowOff>
    </xdr:from>
    <xdr:to>
      <xdr:col>13</xdr:col>
      <xdr:colOff>0</xdr:colOff>
      <xdr:row>33</xdr:row>
      <xdr:rowOff>104775</xdr:rowOff>
    </xdr:to>
    <xdr:sp macro="" textlink="">
      <xdr:nvSpPr>
        <xdr:cNvPr id="106" name="Line 103">
          <a:extLst>
            <a:ext uri="{FF2B5EF4-FFF2-40B4-BE49-F238E27FC236}">
              <a16:creationId xmlns:a16="http://schemas.microsoft.com/office/drawing/2014/main" id="{26F4CF5A-ED53-4550-BD4F-BD75AEBB0AB5}"/>
            </a:ext>
          </a:extLst>
        </xdr:cNvPr>
        <xdr:cNvSpPr>
          <a:spLocks noChangeShapeType="1"/>
        </xdr:cNvSpPr>
      </xdr:nvSpPr>
      <xdr:spPr bwMode="auto">
        <a:xfrm>
          <a:off x="2571750" y="62769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33</xdr:row>
      <xdr:rowOff>95250</xdr:rowOff>
    </xdr:from>
    <xdr:to>
      <xdr:col>20</xdr:col>
      <xdr:colOff>0</xdr:colOff>
      <xdr:row>33</xdr:row>
      <xdr:rowOff>95250</xdr:rowOff>
    </xdr:to>
    <xdr:sp macro="" textlink="">
      <xdr:nvSpPr>
        <xdr:cNvPr id="107" name="Line 104">
          <a:extLst>
            <a:ext uri="{FF2B5EF4-FFF2-40B4-BE49-F238E27FC236}">
              <a16:creationId xmlns:a16="http://schemas.microsoft.com/office/drawing/2014/main" id="{11F33ADB-F0C6-40AE-8E48-206CDF22B101}"/>
            </a:ext>
          </a:extLst>
        </xdr:cNvPr>
        <xdr:cNvSpPr>
          <a:spLocks noChangeShapeType="1"/>
        </xdr:cNvSpPr>
      </xdr:nvSpPr>
      <xdr:spPr bwMode="auto">
        <a:xfrm>
          <a:off x="4114800" y="626745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08" name="Line 105">
          <a:extLst>
            <a:ext uri="{FF2B5EF4-FFF2-40B4-BE49-F238E27FC236}">
              <a16:creationId xmlns:a16="http://schemas.microsoft.com/office/drawing/2014/main" id="{4E11C989-8238-4DFD-8EC0-E05F01B8B253}"/>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09" name="Line 106">
          <a:extLst>
            <a:ext uri="{FF2B5EF4-FFF2-40B4-BE49-F238E27FC236}">
              <a16:creationId xmlns:a16="http://schemas.microsoft.com/office/drawing/2014/main" id="{5DEBE296-13CA-4436-B714-BD51F6A06E29}"/>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104775</xdr:rowOff>
    </xdr:from>
    <xdr:to>
      <xdr:col>13</xdr:col>
      <xdr:colOff>0</xdr:colOff>
      <xdr:row>33</xdr:row>
      <xdr:rowOff>104775</xdr:rowOff>
    </xdr:to>
    <xdr:sp macro="" textlink="">
      <xdr:nvSpPr>
        <xdr:cNvPr id="110" name="Line 128">
          <a:extLst>
            <a:ext uri="{FF2B5EF4-FFF2-40B4-BE49-F238E27FC236}">
              <a16:creationId xmlns:a16="http://schemas.microsoft.com/office/drawing/2014/main" id="{45B2FC6A-8638-49A4-BC31-E24D99A73C05}"/>
            </a:ext>
          </a:extLst>
        </xdr:cNvPr>
        <xdr:cNvSpPr>
          <a:spLocks noChangeShapeType="1"/>
        </xdr:cNvSpPr>
      </xdr:nvSpPr>
      <xdr:spPr bwMode="auto">
        <a:xfrm>
          <a:off x="2571750" y="62769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104775</xdr:rowOff>
    </xdr:from>
    <xdr:to>
      <xdr:col>13</xdr:col>
      <xdr:colOff>0</xdr:colOff>
      <xdr:row>33</xdr:row>
      <xdr:rowOff>104775</xdr:rowOff>
    </xdr:to>
    <xdr:sp macro="" textlink="">
      <xdr:nvSpPr>
        <xdr:cNvPr id="111" name="Line 124">
          <a:extLst>
            <a:ext uri="{FF2B5EF4-FFF2-40B4-BE49-F238E27FC236}">
              <a16:creationId xmlns:a16="http://schemas.microsoft.com/office/drawing/2014/main" id="{5085DCB9-A366-4D93-A858-F22336AB1D4A}"/>
            </a:ext>
          </a:extLst>
        </xdr:cNvPr>
        <xdr:cNvSpPr>
          <a:spLocks noChangeShapeType="1"/>
        </xdr:cNvSpPr>
      </xdr:nvSpPr>
      <xdr:spPr bwMode="auto">
        <a:xfrm>
          <a:off x="2571750" y="62769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104775</xdr:rowOff>
    </xdr:from>
    <xdr:to>
      <xdr:col>13</xdr:col>
      <xdr:colOff>0</xdr:colOff>
      <xdr:row>33</xdr:row>
      <xdr:rowOff>104775</xdr:rowOff>
    </xdr:to>
    <xdr:sp macro="" textlink="">
      <xdr:nvSpPr>
        <xdr:cNvPr id="112" name="Line 120">
          <a:extLst>
            <a:ext uri="{FF2B5EF4-FFF2-40B4-BE49-F238E27FC236}">
              <a16:creationId xmlns:a16="http://schemas.microsoft.com/office/drawing/2014/main" id="{8E8E53E8-9964-46BA-9846-F6EDCCA7EC38}"/>
            </a:ext>
          </a:extLst>
        </xdr:cNvPr>
        <xdr:cNvSpPr>
          <a:spLocks noChangeShapeType="1"/>
        </xdr:cNvSpPr>
      </xdr:nvSpPr>
      <xdr:spPr bwMode="auto">
        <a:xfrm>
          <a:off x="2571750" y="62769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33</xdr:row>
      <xdr:rowOff>104775</xdr:rowOff>
    </xdr:from>
    <xdr:to>
      <xdr:col>13</xdr:col>
      <xdr:colOff>0</xdr:colOff>
      <xdr:row>33</xdr:row>
      <xdr:rowOff>104775</xdr:rowOff>
    </xdr:to>
    <xdr:sp macro="" textlink="">
      <xdr:nvSpPr>
        <xdr:cNvPr id="113" name="Line 72">
          <a:extLst>
            <a:ext uri="{FF2B5EF4-FFF2-40B4-BE49-F238E27FC236}">
              <a16:creationId xmlns:a16="http://schemas.microsoft.com/office/drawing/2014/main" id="{583A7D35-0CDC-4008-A140-221391D8D65B}"/>
            </a:ext>
          </a:extLst>
        </xdr:cNvPr>
        <xdr:cNvSpPr>
          <a:spLocks noChangeShapeType="1"/>
        </xdr:cNvSpPr>
      </xdr:nvSpPr>
      <xdr:spPr bwMode="auto">
        <a:xfrm>
          <a:off x="2571750" y="62769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14" name="Line 130">
          <a:extLst>
            <a:ext uri="{FF2B5EF4-FFF2-40B4-BE49-F238E27FC236}">
              <a16:creationId xmlns:a16="http://schemas.microsoft.com/office/drawing/2014/main" id="{9C7A0A05-21A3-45EE-840C-230C75AC1096}"/>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15" name="Line 131">
          <a:extLst>
            <a:ext uri="{FF2B5EF4-FFF2-40B4-BE49-F238E27FC236}">
              <a16:creationId xmlns:a16="http://schemas.microsoft.com/office/drawing/2014/main" id="{AB9CC2B0-7BB6-4FAA-893A-481669B91219}"/>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16" name="Line 126">
          <a:extLst>
            <a:ext uri="{FF2B5EF4-FFF2-40B4-BE49-F238E27FC236}">
              <a16:creationId xmlns:a16="http://schemas.microsoft.com/office/drawing/2014/main" id="{1008B01B-750E-4D49-9984-EA21E015A1E2}"/>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17" name="Line 127">
          <a:extLst>
            <a:ext uri="{FF2B5EF4-FFF2-40B4-BE49-F238E27FC236}">
              <a16:creationId xmlns:a16="http://schemas.microsoft.com/office/drawing/2014/main" id="{0A92EA51-156B-4CFD-BA42-EC949A88E5AE}"/>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18" name="Line 122">
          <a:extLst>
            <a:ext uri="{FF2B5EF4-FFF2-40B4-BE49-F238E27FC236}">
              <a16:creationId xmlns:a16="http://schemas.microsoft.com/office/drawing/2014/main" id="{3C4B7D3C-A1DA-4854-B615-DE43198690FC}"/>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19" name="Line 123">
          <a:extLst>
            <a:ext uri="{FF2B5EF4-FFF2-40B4-BE49-F238E27FC236}">
              <a16:creationId xmlns:a16="http://schemas.microsoft.com/office/drawing/2014/main" id="{0A60547E-155A-45A9-9C80-89D86B7C316F}"/>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20" name="Line 76">
          <a:extLst>
            <a:ext uri="{FF2B5EF4-FFF2-40B4-BE49-F238E27FC236}">
              <a16:creationId xmlns:a16="http://schemas.microsoft.com/office/drawing/2014/main" id="{CCA88A25-A9A7-4B96-A00B-6AC93854CE85}"/>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21" name="Line 77">
          <a:extLst>
            <a:ext uri="{FF2B5EF4-FFF2-40B4-BE49-F238E27FC236}">
              <a16:creationId xmlns:a16="http://schemas.microsoft.com/office/drawing/2014/main" id="{5D2BBAA7-8223-4C8C-B801-6DDEA9A2334F}"/>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22" name="Line 69">
          <a:extLst>
            <a:ext uri="{FF2B5EF4-FFF2-40B4-BE49-F238E27FC236}">
              <a16:creationId xmlns:a16="http://schemas.microsoft.com/office/drawing/2014/main" id="{A4CB9519-A8B6-4AFD-B8F6-E6ACA921B853}"/>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23" name="Line 70">
          <a:extLst>
            <a:ext uri="{FF2B5EF4-FFF2-40B4-BE49-F238E27FC236}">
              <a16:creationId xmlns:a16="http://schemas.microsoft.com/office/drawing/2014/main" id="{5AE1B63D-AAAC-4728-87E3-3ABCE7A52DFE}"/>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24" name="Line 126">
          <a:extLst>
            <a:ext uri="{FF2B5EF4-FFF2-40B4-BE49-F238E27FC236}">
              <a16:creationId xmlns:a16="http://schemas.microsoft.com/office/drawing/2014/main" id="{4CA01570-1AA9-4517-AA15-6051AD1727FE}"/>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25" name="Line 127">
          <a:extLst>
            <a:ext uri="{FF2B5EF4-FFF2-40B4-BE49-F238E27FC236}">
              <a16:creationId xmlns:a16="http://schemas.microsoft.com/office/drawing/2014/main" id="{7179132C-F10E-4280-A984-A63D27D85BB3}"/>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26" name="Line 122">
          <a:extLst>
            <a:ext uri="{FF2B5EF4-FFF2-40B4-BE49-F238E27FC236}">
              <a16:creationId xmlns:a16="http://schemas.microsoft.com/office/drawing/2014/main" id="{2CAAF5C8-10DB-41F2-A6C6-9CC6206C90AD}"/>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27" name="Line 123">
          <a:extLst>
            <a:ext uri="{FF2B5EF4-FFF2-40B4-BE49-F238E27FC236}">
              <a16:creationId xmlns:a16="http://schemas.microsoft.com/office/drawing/2014/main" id="{7CF3CF13-74E5-4645-96B0-4C430C189900}"/>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28" name="Line 76">
          <a:extLst>
            <a:ext uri="{FF2B5EF4-FFF2-40B4-BE49-F238E27FC236}">
              <a16:creationId xmlns:a16="http://schemas.microsoft.com/office/drawing/2014/main" id="{9D64465B-1D78-4B12-9F86-A29BDCF81676}"/>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29" name="Line 77">
          <a:extLst>
            <a:ext uri="{FF2B5EF4-FFF2-40B4-BE49-F238E27FC236}">
              <a16:creationId xmlns:a16="http://schemas.microsoft.com/office/drawing/2014/main" id="{B1E1EF74-47B5-41ED-B06D-CD939E64EBF5}"/>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30" name="Line 69">
          <a:extLst>
            <a:ext uri="{FF2B5EF4-FFF2-40B4-BE49-F238E27FC236}">
              <a16:creationId xmlns:a16="http://schemas.microsoft.com/office/drawing/2014/main" id="{C6D91293-38BC-4C58-A981-9CAB53438C57}"/>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31" name="Line 70">
          <a:extLst>
            <a:ext uri="{FF2B5EF4-FFF2-40B4-BE49-F238E27FC236}">
              <a16:creationId xmlns:a16="http://schemas.microsoft.com/office/drawing/2014/main" id="{1C497E53-F34D-4A57-9D26-83534159B136}"/>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32" name="Line 105">
          <a:extLst>
            <a:ext uri="{FF2B5EF4-FFF2-40B4-BE49-F238E27FC236}">
              <a16:creationId xmlns:a16="http://schemas.microsoft.com/office/drawing/2014/main" id="{1298161C-C202-43CD-A827-C7C2734BB683}"/>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33" name="Line 106">
          <a:extLst>
            <a:ext uri="{FF2B5EF4-FFF2-40B4-BE49-F238E27FC236}">
              <a16:creationId xmlns:a16="http://schemas.microsoft.com/office/drawing/2014/main" id="{274BA009-E6A2-4CF6-875E-5DC0EB54C099}"/>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34" name="Line 130">
          <a:extLst>
            <a:ext uri="{FF2B5EF4-FFF2-40B4-BE49-F238E27FC236}">
              <a16:creationId xmlns:a16="http://schemas.microsoft.com/office/drawing/2014/main" id="{71760381-EB7D-4A61-B253-B8D519F60400}"/>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35" name="Line 131">
          <a:extLst>
            <a:ext uri="{FF2B5EF4-FFF2-40B4-BE49-F238E27FC236}">
              <a16:creationId xmlns:a16="http://schemas.microsoft.com/office/drawing/2014/main" id="{EB23FC2D-3785-416B-A3A7-D31D74B80646}"/>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36" name="Line 126">
          <a:extLst>
            <a:ext uri="{FF2B5EF4-FFF2-40B4-BE49-F238E27FC236}">
              <a16:creationId xmlns:a16="http://schemas.microsoft.com/office/drawing/2014/main" id="{53FEC02B-E565-4047-A242-8317310A3F6C}"/>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37" name="Line 127">
          <a:extLst>
            <a:ext uri="{FF2B5EF4-FFF2-40B4-BE49-F238E27FC236}">
              <a16:creationId xmlns:a16="http://schemas.microsoft.com/office/drawing/2014/main" id="{1F04F497-FF4D-4570-A195-16B0B7BCF305}"/>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38" name="Line 122">
          <a:extLst>
            <a:ext uri="{FF2B5EF4-FFF2-40B4-BE49-F238E27FC236}">
              <a16:creationId xmlns:a16="http://schemas.microsoft.com/office/drawing/2014/main" id="{943A826F-FA0C-4D67-9629-0009EE00EAC6}"/>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39" name="Line 123">
          <a:extLst>
            <a:ext uri="{FF2B5EF4-FFF2-40B4-BE49-F238E27FC236}">
              <a16:creationId xmlns:a16="http://schemas.microsoft.com/office/drawing/2014/main" id="{08D10B32-D854-4C7B-89EE-01F3B073CD94}"/>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40" name="Line 76">
          <a:extLst>
            <a:ext uri="{FF2B5EF4-FFF2-40B4-BE49-F238E27FC236}">
              <a16:creationId xmlns:a16="http://schemas.microsoft.com/office/drawing/2014/main" id="{F47190CC-D2E1-4F65-8802-9F7D62BA482E}"/>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41" name="Line 77">
          <a:extLst>
            <a:ext uri="{FF2B5EF4-FFF2-40B4-BE49-F238E27FC236}">
              <a16:creationId xmlns:a16="http://schemas.microsoft.com/office/drawing/2014/main" id="{58B0CA1F-8126-4C3F-B939-43EA0CD9303B}"/>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42" name="Line 69">
          <a:extLst>
            <a:ext uri="{FF2B5EF4-FFF2-40B4-BE49-F238E27FC236}">
              <a16:creationId xmlns:a16="http://schemas.microsoft.com/office/drawing/2014/main" id="{509D341E-1D23-4083-ABC4-0A4E9690030C}"/>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43" name="Line 70">
          <a:extLst>
            <a:ext uri="{FF2B5EF4-FFF2-40B4-BE49-F238E27FC236}">
              <a16:creationId xmlns:a16="http://schemas.microsoft.com/office/drawing/2014/main" id="{A27B6BA8-66B5-4CC4-96FE-3E4420A7E337}"/>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44" name="Line 126">
          <a:extLst>
            <a:ext uri="{FF2B5EF4-FFF2-40B4-BE49-F238E27FC236}">
              <a16:creationId xmlns:a16="http://schemas.microsoft.com/office/drawing/2014/main" id="{F72C6738-C043-4DB4-B77F-75BD6E8563F8}"/>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45" name="Line 127">
          <a:extLst>
            <a:ext uri="{FF2B5EF4-FFF2-40B4-BE49-F238E27FC236}">
              <a16:creationId xmlns:a16="http://schemas.microsoft.com/office/drawing/2014/main" id="{E40F57A2-8DFC-44FE-8DBC-4C38EE87CA70}"/>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46" name="Line 122">
          <a:extLst>
            <a:ext uri="{FF2B5EF4-FFF2-40B4-BE49-F238E27FC236}">
              <a16:creationId xmlns:a16="http://schemas.microsoft.com/office/drawing/2014/main" id="{752CD41A-8245-472E-B820-11A9055B8052}"/>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47" name="Line 123">
          <a:extLst>
            <a:ext uri="{FF2B5EF4-FFF2-40B4-BE49-F238E27FC236}">
              <a16:creationId xmlns:a16="http://schemas.microsoft.com/office/drawing/2014/main" id="{3B6FC8E2-4183-499F-BA55-FCD48CF36BC9}"/>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48" name="Line 76">
          <a:extLst>
            <a:ext uri="{FF2B5EF4-FFF2-40B4-BE49-F238E27FC236}">
              <a16:creationId xmlns:a16="http://schemas.microsoft.com/office/drawing/2014/main" id="{3D52D21B-4B67-4ACA-AB5B-7B84F4EA36F0}"/>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49" name="Line 77">
          <a:extLst>
            <a:ext uri="{FF2B5EF4-FFF2-40B4-BE49-F238E27FC236}">
              <a16:creationId xmlns:a16="http://schemas.microsoft.com/office/drawing/2014/main" id="{AA89BE24-9ACF-4E2E-922A-DF6A99E068EE}"/>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50" name="Line 69">
          <a:extLst>
            <a:ext uri="{FF2B5EF4-FFF2-40B4-BE49-F238E27FC236}">
              <a16:creationId xmlns:a16="http://schemas.microsoft.com/office/drawing/2014/main" id="{CA4C7639-28FC-410A-9E41-D69658ED63C2}"/>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151" name="Line 70">
          <a:extLst>
            <a:ext uri="{FF2B5EF4-FFF2-40B4-BE49-F238E27FC236}">
              <a16:creationId xmlns:a16="http://schemas.microsoft.com/office/drawing/2014/main" id="{580FDF87-1840-4A7F-8636-0292233F6629}"/>
            </a:ext>
          </a:extLst>
        </xdr:cNvPr>
        <xdr:cNvSpPr>
          <a:spLocks noChangeShapeType="1"/>
        </xdr:cNvSpPr>
      </xdr:nvSpPr>
      <xdr:spPr bwMode="auto">
        <a:xfrm>
          <a:off x="2352675" y="6953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30</xdr:col>
      <xdr:colOff>112939</xdr:colOff>
      <xdr:row>0</xdr:row>
      <xdr:rowOff>0</xdr:rowOff>
    </xdr:from>
    <xdr:to>
      <xdr:col>31</xdr:col>
      <xdr:colOff>170089</xdr:colOff>
      <xdr:row>0</xdr:row>
      <xdr:rowOff>0</xdr:rowOff>
    </xdr:to>
    <xdr:sp macro="" textlink="">
      <xdr:nvSpPr>
        <xdr:cNvPr id="2" name="Text Box 41">
          <a:extLst>
            <a:ext uri="{FF2B5EF4-FFF2-40B4-BE49-F238E27FC236}">
              <a16:creationId xmlns:a16="http://schemas.microsoft.com/office/drawing/2014/main" id="{00000000-0008-0000-1200-000002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141514</xdr:colOff>
      <xdr:row>0</xdr:row>
      <xdr:rowOff>0</xdr:rowOff>
    </xdr:from>
    <xdr:to>
      <xdr:col>31</xdr:col>
      <xdr:colOff>19061</xdr:colOff>
      <xdr:row>0</xdr:row>
      <xdr:rowOff>0</xdr:rowOff>
    </xdr:to>
    <xdr:sp macro="" textlink="">
      <xdr:nvSpPr>
        <xdr:cNvPr id="3" name="Text Box 51">
          <a:extLst>
            <a:ext uri="{FF2B5EF4-FFF2-40B4-BE49-F238E27FC236}">
              <a16:creationId xmlns:a16="http://schemas.microsoft.com/office/drawing/2014/main" id="{00000000-0008-0000-1200-000003000000}"/>
            </a:ext>
          </a:extLst>
        </xdr:cNvPr>
        <xdr:cNvSpPr txBox="1">
          <a:spLocks noChangeArrowheads="1"/>
        </xdr:cNvSpPr>
      </xdr:nvSpPr>
      <xdr:spPr bwMode="auto">
        <a:xfrm>
          <a:off x="6437539" y="0"/>
          <a:ext cx="315697"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219036</xdr:colOff>
      <xdr:row>0</xdr:row>
      <xdr:rowOff>0</xdr:rowOff>
    </xdr:to>
    <xdr:sp macro="" textlink="">
      <xdr:nvSpPr>
        <xdr:cNvPr id="4" name="Text Box 64">
          <a:extLst>
            <a:ext uri="{FF2B5EF4-FFF2-40B4-BE49-F238E27FC236}">
              <a16:creationId xmlns:a16="http://schemas.microsoft.com/office/drawing/2014/main" id="{00000000-0008-0000-1200-000004000000}"/>
            </a:ext>
          </a:extLst>
        </xdr:cNvPr>
        <xdr:cNvSpPr txBox="1">
          <a:spLocks noChangeArrowheads="1"/>
        </xdr:cNvSpPr>
      </xdr:nvSpPr>
      <xdr:spPr bwMode="auto">
        <a:xfrm>
          <a:off x="6628039"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84364</xdr:colOff>
      <xdr:row>0</xdr:row>
      <xdr:rowOff>0</xdr:rowOff>
    </xdr:to>
    <xdr:sp macro="" textlink="">
      <xdr:nvSpPr>
        <xdr:cNvPr id="5" name="Text Box 71">
          <a:extLst>
            <a:ext uri="{FF2B5EF4-FFF2-40B4-BE49-F238E27FC236}">
              <a16:creationId xmlns:a16="http://schemas.microsoft.com/office/drawing/2014/main" id="{00000000-0008-0000-1200-000005000000}"/>
            </a:ext>
          </a:extLst>
        </xdr:cNvPr>
        <xdr:cNvSpPr txBox="1">
          <a:spLocks noChangeArrowheads="1"/>
        </xdr:cNvSpPr>
      </xdr:nvSpPr>
      <xdr:spPr bwMode="auto">
        <a:xfrm>
          <a:off x="6637564" y="0"/>
          <a:ext cx="1809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84364</xdr:colOff>
      <xdr:row>0</xdr:row>
      <xdr:rowOff>0</xdr:rowOff>
    </xdr:to>
    <xdr:sp macro="" textlink="">
      <xdr:nvSpPr>
        <xdr:cNvPr id="6" name="Text Box 86">
          <a:extLst>
            <a:ext uri="{FF2B5EF4-FFF2-40B4-BE49-F238E27FC236}">
              <a16:creationId xmlns:a16="http://schemas.microsoft.com/office/drawing/2014/main" id="{00000000-0008-0000-1200-000006000000}"/>
            </a:ext>
          </a:extLst>
        </xdr:cNvPr>
        <xdr:cNvSpPr txBox="1">
          <a:spLocks noChangeArrowheads="1"/>
        </xdr:cNvSpPr>
      </xdr:nvSpPr>
      <xdr:spPr bwMode="auto">
        <a:xfrm>
          <a:off x="6637564" y="0"/>
          <a:ext cx="1809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112939</xdr:colOff>
      <xdr:row>0</xdr:row>
      <xdr:rowOff>0</xdr:rowOff>
    </xdr:to>
    <xdr:sp macro="" textlink="">
      <xdr:nvSpPr>
        <xdr:cNvPr id="7" name="Text Box 87">
          <a:extLst>
            <a:ext uri="{FF2B5EF4-FFF2-40B4-BE49-F238E27FC236}">
              <a16:creationId xmlns:a16="http://schemas.microsoft.com/office/drawing/2014/main" id="{00000000-0008-0000-1200-000007000000}"/>
            </a:ext>
          </a:extLst>
        </xdr:cNvPr>
        <xdr:cNvSpPr txBox="1">
          <a:spLocks noChangeArrowheads="1"/>
        </xdr:cNvSpPr>
      </xdr:nvSpPr>
      <xdr:spPr bwMode="auto">
        <a:xfrm>
          <a:off x="6637564" y="0"/>
          <a:ext cx="209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108896</xdr:colOff>
      <xdr:row>0</xdr:row>
      <xdr:rowOff>0</xdr:rowOff>
    </xdr:to>
    <xdr:sp macro="" textlink="">
      <xdr:nvSpPr>
        <xdr:cNvPr id="8" name="Text Box 88">
          <a:extLst>
            <a:ext uri="{FF2B5EF4-FFF2-40B4-BE49-F238E27FC236}">
              <a16:creationId xmlns:a16="http://schemas.microsoft.com/office/drawing/2014/main" id="{00000000-0008-0000-1200-000008000000}"/>
            </a:ext>
          </a:extLst>
        </xdr:cNvPr>
        <xdr:cNvSpPr txBox="1">
          <a:spLocks noChangeArrowheads="1"/>
        </xdr:cNvSpPr>
      </xdr:nvSpPr>
      <xdr:spPr bwMode="auto">
        <a:xfrm>
          <a:off x="6628039" y="0"/>
          <a:ext cx="21503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108939</xdr:colOff>
      <xdr:row>0</xdr:row>
      <xdr:rowOff>0</xdr:rowOff>
    </xdr:to>
    <xdr:sp macro="" textlink="">
      <xdr:nvSpPr>
        <xdr:cNvPr id="9" name="Text Box 97">
          <a:extLst>
            <a:ext uri="{FF2B5EF4-FFF2-40B4-BE49-F238E27FC236}">
              <a16:creationId xmlns:a16="http://schemas.microsoft.com/office/drawing/2014/main" id="{00000000-0008-0000-1200-000009000000}"/>
            </a:ext>
          </a:extLst>
        </xdr:cNvPr>
        <xdr:cNvSpPr txBox="1">
          <a:spLocks noChangeArrowheads="1"/>
        </xdr:cNvSpPr>
      </xdr:nvSpPr>
      <xdr:spPr bwMode="auto">
        <a:xfrm>
          <a:off x="6637564" y="0"/>
          <a:ext cx="205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32</xdr:col>
      <xdr:colOff>61189</xdr:colOff>
      <xdr:row>0</xdr:row>
      <xdr:rowOff>0</xdr:rowOff>
    </xdr:to>
    <xdr:sp macro="" textlink="">
      <xdr:nvSpPr>
        <xdr:cNvPr id="10" name="Text Box 102">
          <a:extLst>
            <a:ext uri="{FF2B5EF4-FFF2-40B4-BE49-F238E27FC236}">
              <a16:creationId xmlns:a16="http://schemas.microsoft.com/office/drawing/2014/main" id="{00000000-0008-0000-1200-00000A000000}"/>
            </a:ext>
          </a:extLst>
        </xdr:cNvPr>
        <xdr:cNvSpPr txBox="1">
          <a:spLocks noChangeArrowheads="1"/>
        </xdr:cNvSpPr>
      </xdr:nvSpPr>
      <xdr:spPr bwMode="auto">
        <a:xfrm>
          <a:off x="6628039" y="0"/>
          <a:ext cx="386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32</xdr:col>
      <xdr:colOff>61189</xdr:colOff>
      <xdr:row>0</xdr:row>
      <xdr:rowOff>0</xdr:rowOff>
    </xdr:to>
    <xdr:sp macro="" textlink="">
      <xdr:nvSpPr>
        <xdr:cNvPr id="11" name="Text Box 115">
          <a:extLst>
            <a:ext uri="{FF2B5EF4-FFF2-40B4-BE49-F238E27FC236}">
              <a16:creationId xmlns:a16="http://schemas.microsoft.com/office/drawing/2014/main" id="{00000000-0008-0000-1200-00000B000000}"/>
            </a:ext>
          </a:extLst>
        </xdr:cNvPr>
        <xdr:cNvSpPr txBox="1">
          <a:spLocks noChangeArrowheads="1"/>
        </xdr:cNvSpPr>
      </xdr:nvSpPr>
      <xdr:spPr bwMode="auto">
        <a:xfrm>
          <a:off x="6628039" y="0"/>
          <a:ext cx="3864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108857</xdr:colOff>
      <xdr:row>0</xdr:row>
      <xdr:rowOff>0</xdr:rowOff>
    </xdr:from>
    <xdr:to>
      <xdr:col>32</xdr:col>
      <xdr:colOff>13607</xdr:colOff>
      <xdr:row>0</xdr:row>
      <xdr:rowOff>0</xdr:rowOff>
    </xdr:to>
    <xdr:sp macro="" textlink="">
      <xdr:nvSpPr>
        <xdr:cNvPr id="12" name="Text Box 116">
          <a:extLst>
            <a:ext uri="{FF2B5EF4-FFF2-40B4-BE49-F238E27FC236}">
              <a16:creationId xmlns:a16="http://schemas.microsoft.com/office/drawing/2014/main" id="{00000000-0008-0000-1200-00000C000000}"/>
            </a:ext>
          </a:extLst>
        </xdr:cNvPr>
        <xdr:cNvSpPr txBox="1">
          <a:spLocks noChangeArrowheads="1"/>
        </xdr:cNvSpPr>
      </xdr:nvSpPr>
      <xdr:spPr bwMode="auto">
        <a:xfrm>
          <a:off x="6623957" y="0"/>
          <a:ext cx="3429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28575</xdr:colOff>
      <xdr:row>0</xdr:row>
      <xdr:rowOff>0</xdr:rowOff>
    </xdr:from>
    <xdr:to>
      <xdr:col>3</xdr:col>
      <xdr:colOff>0</xdr:colOff>
      <xdr:row>0</xdr:row>
      <xdr:rowOff>0</xdr:rowOff>
    </xdr:to>
    <xdr:sp macro="" textlink="">
      <xdr:nvSpPr>
        <xdr:cNvPr id="13" name="Text Box 118">
          <a:extLst>
            <a:ext uri="{FF2B5EF4-FFF2-40B4-BE49-F238E27FC236}">
              <a16:creationId xmlns:a16="http://schemas.microsoft.com/office/drawing/2014/main" id="{00000000-0008-0000-1200-00000D000000}"/>
            </a:ext>
          </a:extLst>
        </xdr:cNvPr>
        <xdr:cNvSpPr txBox="1">
          <a:spLocks noChangeArrowheads="1"/>
        </xdr:cNvSpPr>
      </xdr:nvSpPr>
      <xdr:spPr bwMode="auto">
        <a:xfrm>
          <a:off x="247650" y="0"/>
          <a:ext cx="3333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32</xdr:col>
      <xdr:colOff>13427</xdr:colOff>
      <xdr:row>0</xdr:row>
      <xdr:rowOff>0</xdr:rowOff>
    </xdr:to>
    <xdr:sp macro="" textlink="">
      <xdr:nvSpPr>
        <xdr:cNvPr id="14" name="Text Box 132">
          <a:extLst>
            <a:ext uri="{FF2B5EF4-FFF2-40B4-BE49-F238E27FC236}">
              <a16:creationId xmlns:a16="http://schemas.microsoft.com/office/drawing/2014/main" id="{00000000-0008-0000-1200-00000E000000}"/>
            </a:ext>
          </a:extLst>
        </xdr:cNvPr>
        <xdr:cNvSpPr txBox="1">
          <a:spLocks noChangeArrowheads="1"/>
        </xdr:cNvSpPr>
      </xdr:nvSpPr>
      <xdr:spPr bwMode="auto">
        <a:xfrm>
          <a:off x="6637564" y="0"/>
          <a:ext cx="329113"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122464</xdr:colOff>
      <xdr:row>0</xdr:row>
      <xdr:rowOff>0</xdr:rowOff>
    </xdr:from>
    <xdr:to>
      <xdr:col>30</xdr:col>
      <xdr:colOff>202882</xdr:colOff>
      <xdr:row>0</xdr:row>
      <xdr:rowOff>0</xdr:rowOff>
    </xdr:to>
    <xdr:sp macro="" textlink="">
      <xdr:nvSpPr>
        <xdr:cNvPr id="15" name="Text Box 133">
          <a:extLst>
            <a:ext uri="{FF2B5EF4-FFF2-40B4-BE49-F238E27FC236}">
              <a16:creationId xmlns:a16="http://schemas.microsoft.com/office/drawing/2014/main" id="{00000000-0008-0000-1200-00000F000000}"/>
            </a:ext>
          </a:extLst>
        </xdr:cNvPr>
        <xdr:cNvSpPr txBox="1">
          <a:spLocks noChangeArrowheads="1"/>
        </xdr:cNvSpPr>
      </xdr:nvSpPr>
      <xdr:spPr bwMode="auto">
        <a:xfrm>
          <a:off x="6418489" y="0"/>
          <a:ext cx="299493"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122464</xdr:colOff>
      <xdr:row>0</xdr:row>
      <xdr:rowOff>0</xdr:rowOff>
    </xdr:from>
    <xdr:to>
      <xdr:col>30</xdr:col>
      <xdr:colOff>202882</xdr:colOff>
      <xdr:row>0</xdr:row>
      <xdr:rowOff>0</xdr:rowOff>
    </xdr:to>
    <xdr:sp macro="" textlink="">
      <xdr:nvSpPr>
        <xdr:cNvPr id="16" name="Text Box 134">
          <a:extLst>
            <a:ext uri="{FF2B5EF4-FFF2-40B4-BE49-F238E27FC236}">
              <a16:creationId xmlns:a16="http://schemas.microsoft.com/office/drawing/2014/main" id="{00000000-0008-0000-1200-000010000000}"/>
            </a:ext>
          </a:extLst>
        </xdr:cNvPr>
        <xdr:cNvSpPr txBox="1">
          <a:spLocks noChangeArrowheads="1"/>
        </xdr:cNvSpPr>
      </xdr:nvSpPr>
      <xdr:spPr bwMode="auto">
        <a:xfrm>
          <a:off x="6418489" y="0"/>
          <a:ext cx="299493"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38100</xdr:colOff>
      <xdr:row>0</xdr:row>
      <xdr:rowOff>0</xdr:rowOff>
    </xdr:from>
    <xdr:to>
      <xdr:col>3</xdr:col>
      <xdr:colOff>38100</xdr:colOff>
      <xdr:row>0</xdr:row>
      <xdr:rowOff>0</xdr:rowOff>
    </xdr:to>
    <xdr:sp macro="" textlink="">
      <xdr:nvSpPr>
        <xdr:cNvPr id="17" name="Text Box 135">
          <a:extLst>
            <a:ext uri="{FF2B5EF4-FFF2-40B4-BE49-F238E27FC236}">
              <a16:creationId xmlns:a16="http://schemas.microsoft.com/office/drawing/2014/main" id="{00000000-0008-0000-1200-000011000000}"/>
            </a:ext>
          </a:extLst>
        </xdr:cNvPr>
        <xdr:cNvSpPr txBox="1">
          <a:spLocks noChangeArrowheads="1"/>
        </xdr:cNvSpPr>
      </xdr:nvSpPr>
      <xdr:spPr bwMode="auto">
        <a:xfrm>
          <a:off x="257175" y="0"/>
          <a:ext cx="3619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8</xdr:col>
      <xdr:colOff>122464</xdr:colOff>
      <xdr:row>0</xdr:row>
      <xdr:rowOff>0</xdr:rowOff>
    </xdr:from>
    <xdr:to>
      <xdr:col>10</xdr:col>
      <xdr:colOff>9486</xdr:colOff>
      <xdr:row>0</xdr:row>
      <xdr:rowOff>0</xdr:rowOff>
    </xdr:to>
    <xdr:sp macro="" textlink="">
      <xdr:nvSpPr>
        <xdr:cNvPr id="18" name="Text Box 136">
          <a:extLst>
            <a:ext uri="{FF2B5EF4-FFF2-40B4-BE49-F238E27FC236}">
              <a16:creationId xmlns:a16="http://schemas.microsoft.com/office/drawing/2014/main" id="{00000000-0008-0000-1200-000012000000}"/>
            </a:ext>
          </a:extLst>
        </xdr:cNvPr>
        <xdr:cNvSpPr txBox="1">
          <a:spLocks noChangeArrowheads="1"/>
        </xdr:cNvSpPr>
      </xdr:nvSpPr>
      <xdr:spPr bwMode="auto">
        <a:xfrm>
          <a:off x="1817914"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9" name="Text Box 140">
          <a:extLst>
            <a:ext uri="{FF2B5EF4-FFF2-40B4-BE49-F238E27FC236}">
              <a16:creationId xmlns:a16="http://schemas.microsoft.com/office/drawing/2014/main" id="{00000000-0008-0000-1200-000013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20" name="Text Box 144">
          <a:extLst>
            <a:ext uri="{FF2B5EF4-FFF2-40B4-BE49-F238E27FC236}">
              <a16:creationId xmlns:a16="http://schemas.microsoft.com/office/drawing/2014/main" id="{00000000-0008-0000-1200-000014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21" name="Text Box 148">
          <a:extLst>
            <a:ext uri="{FF2B5EF4-FFF2-40B4-BE49-F238E27FC236}">
              <a16:creationId xmlns:a16="http://schemas.microsoft.com/office/drawing/2014/main" id="{00000000-0008-0000-1200-000015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22" name="Text Box 152">
          <a:extLst>
            <a:ext uri="{FF2B5EF4-FFF2-40B4-BE49-F238E27FC236}">
              <a16:creationId xmlns:a16="http://schemas.microsoft.com/office/drawing/2014/main" id="{00000000-0008-0000-1200-000016000000}"/>
            </a:ext>
          </a:extLst>
        </xdr:cNvPr>
        <xdr:cNvSpPr txBox="1">
          <a:spLocks noChangeArrowheads="1"/>
        </xdr:cNvSpPr>
      </xdr:nvSpPr>
      <xdr:spPr bwMode="auto">
        <a:xfrm>
          <a:off x="662803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38100</xdr:colOff>
      <xdr:row>0</xdr:row>
      <xdr:rowOff>0</xdr:rowOff>
    </xdr:from>
    <xdr:to>
      <xdr:col>2</xdr:col>
      <xdr:colOff>109020</xdr:colOff>
      <xdr:row>0</xdr:row>
      <xdr:rowOff>0</xdr:rowOff>
    </xdr:to>
    <xdr:sp macro="" textlink="">
      <xdr:nvSpPr>
        <xdr:cNvPr id="23" name="Text Box 156">
          <a:extLst>
            <a:ext uri="{FF2B5EF4-FFF2-40B4-BE49-F238E27FC236}">
              <a16:creationId xmlns:a16="http://schemas.microsoft.com/office/drawing/2014/main" id="{00000000-0008-0000-1200-000017000000}"/>
            </a:ext>
          </a:extLst>
        </xdr:cNvPr>
        <xdr:cNvSpPr txBox="1">
          <a:spLocks noChangeArrowheads="1"/>
        </xdr:cNvSpPr>
      </xdr:nvSpPr>
      <xdr:spPr bwMode="auto">
        <a:xfrm>
          <a:off x="257175" y="0"/>
          <a:ext cx="20427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24</xdr:col>
      <xdr:colOff>112939</xdr:colOff>
      <xdr:row>0</xdr:row>
      <xdr:rowOff>0</xdr:rowOff>
    </xdr:from>
    <xdr:to>
      <xdr:col>25</xdr:col>
      <xdr:colOff>84364</xdr:colOff>
      <xdr:row>0</xdr:row>
      <xdr:rowOff>0</xdr:rowOff>
    </xdr:to>
    <xdr:sp macro="" textlink="">
      <xdr:nvSpPr>
        <xdr:cNvPr id="24" name="Text Box 157">
          <a:extLst>
            <a:ext uri="{FF2B5EF4-FFF2-40B4-BE49-F238E27FC236}">
              <a16:creationId xmlns:a16="http://schemas.microsoft.com/office/drawing/2014/main" id="{00000000-0008-0000-1200-000018000000}"/>
            </a:ext>
          </a:extLst>
        </xdr:cNvPr>
        <xdr:cNvSpPr txBox="1">
          <a:spLocks noChangeArrowheads="1"/>
        </xdr:cNvSpPr>
      </xdr:nvSpPr>
      <xdr:spPr bwMode="auto">
        <a:xfrm>
          <a:off x="5313589" y="0"/>
          <a:ext cx="19050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38100</xdr:colOff>
      <xdr:row>0</xdr:row>
      <xdr:rowOff>0</xdr:rowOff>
    </xdr:from>
    <xdr:to>
      <xdr:col>3</xdr:col>
      <xdr:colOff>42203</xdr:colOff>
      <xdr:row>0</xdr:row>
      <xdr:rowOff>0</xdr:rowOff>
    </xdr:to>
    <xdr:sp macro="" textlink="">
      <xdr:nvSpPr>
        <xdr:cNvPr id="25" name="Text Box 158">
          <a:extLst>
            <a:ext uri="{FF2B5EF4-FFF2-40B4-BE49-F238E27FC236}">
              <a16:creationId xmlns:a16="http://schemas.microsoft.com/office/drawing/2014/main" id="{00000000-0008-0000-1200-000019000000}"/>
            </a:ext>
          </a:extLst>
        </xdr:cNvPr>
        <xdr:cNvSpPr txBox="1">
          <a:spLocks noChangeArrowheads="1"/>
        </xdr:cNvSpPr>
      </xdr:nvSpPr>
      <xdr:spPr bwMode="auto">
        <a:xfrm>
          <a:off x="257175" y="0"/>
          <a:ext cx="366053"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a:t>
          </a:r>
        </a:p>
      </xdr:txBody>
    </xdr:sp>
    <xdr:clientData/>
  </xdr:twoCellAnchor>
  <xdr:twoCellAnchor>
    <xdr:from>
      <xdr:col>14</xdr:col>
      <xdr:colOff>122464</xdr:colOff>
      <xdr:row>0</xdr:row>
      <xdr:rowOff>0</xdr:rowOff>
    </xdr:from>
    <xdr:to>
      <xdr:col>16</xdr:col>
      <xdr:colOff>9486</xdr:colOff>
      <xdr:row>0</xdr:row>
      <xdr:rowOff>0</xdr:rowOff>
    </xdr:to>
    <xdr:sp macro="" textlink="">
      <xdr:nvSpPr>
        <xdr:cNvPr id="26" name="Text Box 159">
          <a:extLst>
            <a:ext uri="{FF2B5EF4-FFF2-40B4-BE49-F238E27FC236}">
              <a16:creationId xmlns:a16="http://schemas.microsoft.com/office/drawing/2014/main" id="{00000000-0008-0000-1200-00001A000000}"/>
            </a:ext>
          </a:extLst>
        </xdr:cNvPr>
        <xdr:cNvSpPr txBox="1">
          <a:spLocks noChangeArrowheads="1"/>
        </xdr:cNvSpPr>
      </xdr:nvSpPr>
      <xdr:spPr bwMode="auto">
        <a:xfrm>
          <a:off x="3132364"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122464</xdr:colOff>
      <xdr:row>0</xdr:row>
      <xdr:rowOff>0</xdr:rowOff>
    </xdr:from>
    <xdr:to>
      <xdr:col>16</xdr:col>
      <xdr:colOff>9486</xdr:colOff>
      <xdr:row>0</xdr:row>
      <xdr:rowOff>0</xdr:rowOff>
    </xdr:to>
    <xdr:sp macro="" textlink="">
      <xdr:nvSpPr>
        <xdr:cNvPr id="27" name="Text Box 160">
          <a:extLst>
            <a:ext uri="{FF2B5EF4-FFF2-40B4-BE49-F238E27FC236}">
              <a16:creationId xmlns:a16="http://schemas.microsoft.com/office/drawing/2014/main" id="{00000000-0008-0000-1200-00001B000000}"/>
            </a:ext>
          </a:extLst>
        </xdr:cNvPr>
        <xdr:cNvSpPr txBox="1">
          <a:spLocks noChangeArrowheads="1"/>
        </xdr:cNvSpPr>
      </xdr:nvSpPr>
      <xdr:spPr bwMode="auto">
        <a:xfrm>
          <a:off x="3132364"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122464</xdr:colOff>
      <xdr:row>0</xdr:row>
      <xdr:rowOff>0</xdr:rowOff>
    </xdr:from>
    <xdr:to>
      <xdr:col>16</xdr:col>
      <xdr:colOff>9486</xdr:colOff>
      <xdr:row>0</xdr:row>
      <xdr:rowOff>0</xdr:rowOff>
    </xdr:to>
    <xdr:sp macro="" textlink="">
      <xdr:nvSpPr>
        <xdr:cNvPr id="28" name="Text Box 161">
          <a:extLst>
            <a:ext uri="{FF2B5EF4-FFF2-40B4-BE49-F238E27FC236}">
              <a16:creationId xmlns:a16="http://schemas.microsoft.com/office/drawing/2014/main" id="{00000000-0008-0000-1200-00001C000000}"/>
            </a:ext>
          </a:extLst>
        </xdr:cNvPr>
        <xdr:cNvSpPr txBox="1">
          <a:spLocks noChangeArrowheads="1"/>
        </xdr:cNvSpPr>
      </xdr:nvSpPr>
      <xdr:spPr bwMode="auto">
        <a:xfrm>
          <a:off x="3132364" y="0"/>
          <a:ext cx="32517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179614</xdr:colOff>
      <xdr:row>0</xdr:row>
      <xdr:rowOff>0</xdr:rowOff>
    </xdr:from>
    <xdr:to>
      <xdr:col>1</xdr:col>
      <xdr:colOff>164934</xdr:colOff>
      <xdr:row>0</xdr:row>
      <xdr:rowOff>0</xdr:rowOff>
    </xdr:to>
    <xdr:sp macro="" textlink="">
      <xdr:nvSpPr>
        <xdr:cNvPr id="2" name="Text Box 7">
          <a:extLst>
            <a:ext uri="{FF2B5EF4-FFF2-40B4-BE49-F238E27FC236}">
              <a16:creationId xmlns:a16="http://schemas.microsoft.com/office/drawing/2014/main" id="{00000000-0008-0000-1600-000002000000}"/>
            </a:ext>
          </a:extLst>
        </xdr:cNvPr>
        <xdr:cNvSpPr txBox="1">
          <a:spLocks noChangeArrowheads="1"/>
        </xdr:cNvSpPr>
      </xdr:nvSpPr>
      <xdr:spPr bwMode="auto">
        <a:xfrm>
          <a:off x="179614" y="0"/>
          <a:ext cx="20439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0</xdr:row>
      <xdr:rowOff>0</xdr:rowOff>
    </xdr:from>
    <xdr:to>
      <xdr:col>10</xdr:col>
      <xdr:colOff>209550</xdr:colOff>
      <xdr:row>0</xdr:row>
      <xdr:rowOff>0</xdr:rowOff>
    </xdr:to>
    <xdr:sp macro="" textlink="">
      <xdr:nvSpPr>
        <xdr:cNvPr id="3" name="Text Box 9">
          <a:extLst>
            <a:ext uri="{FF2B5EF4-FFF2-40B4-BE49-F238E27FC236}">
              <a16:creationId xmlns:a16="http://schemas.microsoft.com/office/drawing/2014/main" id="{00000000-0008-0000-1600-000003000000}"/>
            </a:ext>
          </a:extLst>
        </xdr:cNvPr>
        <xdr:cNvSpPr txBox="1">
          <a:spLocks noChangeArrowheads="1"/>
        </xdr:cNvSpPr>
      </xdr:nvSpPr>
      <xdr:spPr bwMode="auto">
        <a:xfrm>
          <a:off x="2190750" y="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179614</xdr:colOff>
      <xdr:row>0</xdr:row>
      <xdr:rowOff>0</xdr:rowOff>
    </xdr:from>
    <xdr:to>
      <xdr:col>1</xdr:col>
      <xdr:colOff>164934</xdr:colOff>
      <xdr:row>0</xdr:row>
      <xdr:rowOff>0</xdr:rowOff>
    </xdr:to>
    <xdr:sp macro="" textlink="">
      <xdr:nvSpPr>
        <xdr:cNvPr id="4" name="Text Box 12">
          <a:extLst>
            <a:ext uri="{FF2B5EF4-FFF2-40B4-BE49-F238E27FC236}">
              <a16:creationId xmlns:a16="http://schemas.microsoft.com/office/drawing/2014/main" id="{00000000-0008-0000-1600-000004000000}"/>
            </a:ext>
          </a:extLst>
        </xdr:cNvPr>
        <xdr:cNvSpPr txBox="1">
          <a:spLocks noChangeArrowheads="1"/>
        </xdr:cNvSpPr>
      </xdr:nvSpPr>
      <xdr:spPr bwMode="auto">
        <a:xfrm>
          <a:off x="179614" y="0"/>
          <a:ext cx="20439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0</xdr:row>
      <xdr:rowOff>0</xdr:rowOff>
    </xdr:from>
    <xdr:to>
      <xdr:col>10</xdr:col>
      <xdr:colOff>209550</xdr:colOff>
      <xdr:row>0</xdr:row>
      <xdr:rowOff>0</xdr:rowOff>
    </xdr:to>
    <xdr:sp macro="" textlink="">
      <xdr:nvSpPr>
        <xdr:cNvPr id="5" name="Text Box 13">
          <a:extLst>
            <a:ext uri="{FF2B5EF4-FFF2-40B4-BE49-F238E27FC236}">
              <a16:creationId xmlns:a16="http://schemas.microsoft.com/office/drawing/2014/main" id="{00000000-0008-0000-1600-000005000000}"/>
            </a:ext>
          </a:extLst>
        </xdr:cNvPr>
        <xdr:cNvSpPr txBox="1">
          <a:spLocks noChangeArrowheads="1"/>
        </xdr:cNvSpPr>
      </xdr:nvSpPr>
      <xdr:spPr bwMode="auto">
        <a:xfrm>
          <a:off x="2190750" y="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0</xdr:colOff>
      <xdr:row>14</xdr:row>
      <xdr:rowOff>95250</xdr:rowOff>
    </xdr:from>
    <xdr:to>
      <xdr:col>12</xdr:col>
      <xdr:colOff>0</xdr:colOff>
      <xdr:row>14</xdr:row>
      <xdr:rowOff>95250</xdr:rowOff>
    </xdr:to>
    <xdr:sp macro="" textlink="">
      <xdr:nvSpPr>
        <xdr:cNvPr id="6" name="Line 18">
          <a:extLst>
            <a:ext uri="{FF2B5EF4-FFF2-40B4-BE49-F238E27FC236}">
              <a16:creationId xmlns:a16="http://schemas.microsoft.com/office/drawing/2014/main" id="{00000000-0008-0000-1600-000006000000}"/>
            </a:ext>
          </a:extLst>
        </xdr:cNvPr>
        <xdr:cNvSpPr>
          <a:spLocks noChangeShapeType="1"/>
        </xdr:cNvSpPr>
      </xdr:nvSpPr>
      <xdr:spPr bwMode="auto">
        <a:xfrm>
          <a:off x="2409825" y="3152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7" name="Line 22">
          <a:extLst>
            <a:ext uri="{FF2B5EF4-FFF2-40B4-BE49-F238E27FC236}">
              <a16:creationId xmlns:a16="http://schemas.microsoft.com/office/drawing/2014/main" id="{00000000-0008-0000-1600-000007000000}"/>
            </a:ext>
          </a:extLst>
        </xdr:cNvPr>
        <xdr:cNvSpPr>
          <a:spLocks noChangeShapeType="1"/>
        </xdr:cNvSpPr>
      </xdr:nvSpPr>
      <xdr:spPr bwMode="auto">
        <a:xfrm>
          <a:off x="2409825" y="5057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34</xdr:row>
      <xdr:rowOff>95250</xdr:rowOff>
    </xdr:from>
    <xdr:to>
      <xdr:col>12</xdr:col>
      <xdr:colOff>0</xdr:colOff>
      <xdr:row>34</xdr:row>
      <xdr:rowOff>95250</xdr:rowOff>
    </xdr:to>
    <xdr:sp macro="" textlink="">
      <xdr:nvSpPr>
        <xdr:cNvPr id="8" name="Line 26">
          <a:extLst>
            <a:ext uri="{FF2B5EF4-FFF2-40B4-BE49-F238E27FC236}">
              <a16:creationId xmlns:a16="http://schemas.microsoft.com/office/drawing/2014/main" id="{00000000-0008-0000-1600-000008000000}"/>
            </a:ext>
          </a:extLst>
        </xdr:cNvPr>
        <xdr:cNvSpPr>
          <a:spLocks noChangeShapeType="1"/>
        </xdr:cNvSpPr>
      </xdr:nvSpPr>
      <xdr:spPr bwMode="auto">
        <a:xfrm>
          <a:off x="2409825" y="6962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95250</xdr:rowOff>
    </xdr:from>
    <xdr:to>
      <xdr:col>12</xdr:col>
      <xdr:colOff>0</xdr:colOff>
      <xdr:row>44</xdr:row>
      <xdr:rowOff>95250</xdr:rowOff>
    </xdr:to>
    <xdr:sp macro="" textlink="">
      <xdr:nvSpPr>
        <xdr:cNvPr id="9" name="Line 30">
          <a:extLst>
            <a:ext uri="{FF2B5EF4-FFF2-40B4-BE49-F238E27FC236}">
              <a16:creationId xmlns:a16="http://schemas.microsoft.com/office/drawing/2014/main" id="{00000000-0008-0000-1600-000009000000}"/>
            </a:ext>
          </a:extLst>
        </xdr:cNvPr>
        <xdr:cNvSpPr>
          <a:spLocks noChangeShapeType="1"/>
        </xdr:cNvSpPr>
      </xdr:nvSpPr>
      <xdr:spPr bwMode="auto">
        <a:xfrm>
          <a:off x="2409825" y="8867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95250</xdr:rowOff>
    </xdr:from>
    <xdr:to>
      <xdr:col>12</xdr:col>
      <xdr:colOff>0</xdr:colOff>
      <xdr:row>14</xdr:row>
      <xdr:rowOff>95250</xdr:rowOff>
    </xdr:to>
    <xdr:sp macro="" textlink="">
      <xdr:nvSpPr>
        <xdr:cNvPr id="10" name="Line 34">
          <a:extLst>
            <a:ext uri="{FF2B5EF4-FFF2-40B4-BE49-F238E27FC236}">
              <a16:creationId xmlns:a16="http://schemas.microsoft.com/office/drawing/2014/main" id="{00000000-0008-0000-1600-00000A000000}"/>
            </a:ext>
          </a:extLst>
        </xdr:cNvPr>
        <xdr:cNvSpPr>
          <a:spLocks noChangeShapeType="1"/>
        </xdr:cNvSpPr>
      </xdr:nvSpPr>
      <xdr:spPr bwMode="auto">
        <a:xfrm>
          <a:off x="2409825" y="3152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11" name="Line 38">
          <a:extLst>
            <a:ext uri="{FF2B5EF4-FFF2-40B4-BE49-F238E27FC236}">
              <a16:creationId xmlns:a16="http://schemas.microsoft.com/office/drawing/2014/main" id="{00000000-0008-0000-1600-00000B000000}"/>
            </a:ext>
          </a:extLst>
        </xdr:cNvPr>
        <xdr:cNvSpPr>
          <a:spLocks noChangeShapeType="1"/>
        </xdr:cNvSpPr>
      </xdr:nvSpPr>
      <xdr:spPr bwMode="auto">
        <a:xfrm>
          <a:off x="2409825" y="5057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34</xdr:row>
      <xdr:rowOff>95250</xdr:rowOff>
    </xdr:from>
    <xdr:to>
      <xdr:col>12</xdr:col>
      <xdr:colOff>0</xdr:colOff>
      <xdr:row>34</xdr:row>
      <xdr:rowOff>95250</xdr:rowOff>
    </xdr:to>
    <xdr:sp macro="" textlink="">
      <xdr:nvSpPr>
        <xdr:cNvPr id="12" name="Line 42">
          <a:extLst>
            <a:ext uri="{FF2B5EF4-FFF2-40B4-BE49-F238E27FC236}">
              <a16:creationId xmlns:a16="http://schemas.microsoft.com/office/drawing/2014/main" id="{00000000-0008-0000-1600-00000C000000}"/>
            </a:ext>
          </a:extLst>
        </xdr:cNvPr>
        <xdr:cNvSpPr>
          <a:spLocks noChangeShapeType="1"/>
        </xdr:cNvSpPr>
      </xdr:nvSpPr>
      <xdr:spPr bwMode="auto">
        <a:xfrm>
          <a:off x="2409825" y="6962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95250</xdr:rowOff>
    </xdr:from>
    <xdr:to>
      <xdr:col>12</xdr:col>
      <xdr:colOff>0</xdr:colOff>
      <xdr:row>44</xdr:row>
      <xdr:rowOff>95250</xdr:rowOff>
    </xdr:to>
    <xdr:sp macro="" textlink="">
      <xdr:nvSpPr>
        <xdr:cNvPr id="13" name="Line 46">
          <a:extLst>
            <a:ext uri="{FF2B5EF4-FFF2-40B4-BE49-F238E27FC236}">
              <a16:creationId xmlns:a16="http://schemas.microsoft.com/office/drawing/2014/main" id="{00000000-0008-0000-1600-00000D000000}"/>
            </a:ext>
          </a:extLst>
        </xdr:cNvPr>
        <xdr:cNvSpPr>
          <a:spLocks noChangeShapeType="1"/>
        </xdr:cNvSpPr>
      </xdr:nvSpPr>
      <xdr:spPr bwMode="auto">
        <a:xfrm>
          <a:off x="2409825" y="8867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112939</xdr:colOff>
      <xdr:row>8</xdr:row>
      <xdr:rowOff>0</xdr:rowOff>
    </xdr:from>
    <xdr:to>
      <xdr:col>31</xdr:col>
      <xdr:colOff>170089</xdr:colOff>
      <xdr:row>8</xdr:row>
      <xdr:rowOff>0</xdr:rowOff>
    </xdr:to>
    <xdr:sp macro="" textlink="">
      <xdr:nvSpPr>
        <xdr:cNvPr id="14" name="Text Box 50">
          <a:extLst>
            <a:ext uri="{FF2B5EF4-FFF2-40B4-BE49-F238E27FC236}">
              <a16:creationId xmlns:a16="http://schemas.microsoft.com/office/drawing/2014/main" id="{00000000-0008-0000-1600-00000E000000}"/>
            </a:ext>
          </a:extLst>
        </xdr:cNvPr>
        <xdr:cNvSpPr txBox="1">
          <a:spLocks noChangeArrowheads="1"/>
        </xdr:cNvSpPr>
      </xdr:nvSpPr>
      <xdr:spPr bwMode="auto">
        <a:xfrm>
          <a:off x="6685189" y="1895475"/>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16</xdr:row>
      <xdr:rowOff>180975</xdr:rowOff>
    </xdr:from>
    <xdr:to>
      <xdr:col>31</xdr:col>
      <xdr:colOff>164803</xdr:colOff>
      <xdr:row>19</xdr:row>
      <xdr:rowOff>127949</xdr:rowOff>
    </xdr:to>
    <xdr:sp macro="" textlink="">
      <xdr:nvSpPr>
        <xdr:cNvPr id="15" name="Text Box 51">
          <a:extLst>
            <a:ext uri="{FF2B5EF4-FFF2-40B4-BE49-F238E27FC236}">
              <a16:creationId xmlns:a16="http://schemas.microsoft.com/office/drawing/2014/main" id="{00000000-0008-0000-1600-00000F000000}"/>
            </a:ext>
          </a:extLst>
        </xdr:cNvPr>
        <xdr:cNvSpPr txBox="1">
          <a:spLocks noChangeArrowheads="1"/>
        </xdr:cNvSpPr>
      </xdr:nvSpPr>
      <xdr:spPr bwMode="auto">
        <a:xfrm>
          <a:off x="6694714" y="3619500"/>
          <a:ext cx="261414" cy="518474"/>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27</xdr:row>
      <xdr:rowOff>19050</xdr:rowOff>
    </xdr:from>
    <xdr:to>
      <xdr:col>32</xdr:col>
      <xdr:colOff>13427</xdr:colOff>
      <xdr:row>28</xdr:row>
      <xdr:rowOff>19050</xdr:rowOff>
    </xdr:to>
    <xdr:sp macro="" textlink="">
      <xdr:nvSpPr>
        <xdr:cNvPr id="16" name="Text Box 52">
          <a:extLst>
            <a:ext uri="{FF2B5EF4-FFF2-40B4-BE49-F238E27FC236}">
              <a16:creationId xmlns:a16="http://schemas.microsoft.com/office/drawing/2014/main" id="{00000000-0008-0000-1600-000010000000}"/>
            </a:ext>
          </a:extLst>
        </xdr:cNvPr>
        <xdr:cNvSpPr txBox="1">
          <a:spLocks noChangeArrowheads="1"/>
        </xdr:cNvSpPr>
      </xdr:nvSpPr>
      <xdr:spPr bwMode="auto">
        <a:xfrm>
          <a:off x="6694714" y="5553075"/>
          <a:ext cx="329113"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37</xdr:row>
      <xdr:rowOff>0</xdr:rowOff>
    </xdr:from>
    <xdr:to>
      <xdr:col>32</xdr:col>
      <xdr:colOff>164663</xdr:colOff>
      <xdr:row>39</xdr:row>
      <xdr:rowOff>76200</xdr:rowOff>
    </xdr:to>
    <xdr:sp macro="" textlink="">
      <xdr:nvSpPr>
        <xdr:cNvPr id="17" name="Text Box 53">
          <a:extLst>
            <a:ext uri="{FF2B5EF4-FFF2-40B4-BE49-F238E27FC236}">
              <a16:creationId xmlns:a16="http://schemas.microsoft.com/office/drawing/2014/main" id="{00000000-0008-0000-1600-000011000000}"/>
            </a:ext>
          </a:extLst>
        </xdr:cNvPr>
        <xdr:cNvSpPr txBox="1">
          <a:spLocks noChangeArrowheads="1"/>
        </xdr:cNvSpPr>
      </xdr:nvSpPr>
      <xdr:spPr bwMode="auto">
        <a:xfrm>
          <a:off x="6694714" y="7439025"/>
          <a:ext cx="480349" cy="4572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112939</xdr:colOff>
      <xdr:row>7</xdr:row>
      <xdr:rowOff>9525</xdr:rowOff>
    </xdr:from>
    <xdr:to>
      <xdr:col>3</xdr:col>
      <xdr:colOff>112939</xdr:colOff>
      <xdr:row>8</xdr:row>
      <xdr:rowOff>0</xdr:rowOff>
    </xdr:to>
    <xdr:sp macro="" textlink="">
      <xdr:nvSpPr>
        <xdr:cNvPr id="19" name="Text Box 55">
          <a:extLst>
            <a:ext uri="{FF2B5EF4-FFF2-40B4-BE49-F238E27FC236}">
              <a16:creationId xmlns:a16="http://schemas.microsoft.com/office/drawing/2014/main" id="{00000000-0008-0000-1600-000013000000}"/>
            </a:ext>
          </a:extLst>
        </xdr:cNvPr>
        <xdr:cNvSpPr txBox="1">
          <a:spLocks noChangeArrowheads="1"/>
        </xdr:cNvSpPr>
      </xdr:nvSpPr>
      <xdr:spPr bwMode="auto">
        <a:xfrm>
          <a:off x="551089" y="1695450"/>
          <a:ext cx="219075" cy="200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20</xdr:col>
      <xdr:colOff>9525</xdr:colOff>
      <xdr:row>11</xdr:row>
      <xdr:rowOff>114300</xdr:rowOff>
    </xdr:from>
    <xdr:to>
      <xdr:col>21</xdr:col>
      <xdr:colOff>0</xdr:colOff>
      <xdr:row>11</xdr:row>
      <xdr:rowOff>114300</xdr:rowOff>
    </xdr:to>
    <xdr:sp macro="" textlink="">
      <xdr:nvSpPr>
        <xdr:cNvPr id="20" name="Line 159">
          <a:extLst>
            <a:ext uri="{FF2B5EF4-FFF2-40B4-BE49-F238E27FC236}">
              <a16:creationId xmlns:a16="http://schemas.microsoft.com/office/drawing/2014/main" id="{00000000-0008-0000-1600-000014000000}"/>
            </a:ext>
          </a:extLst>
        </xdr:cNvPr>
        <xdr:cNvSpPr>
          <a:spLocks noChangeShapeType="1"/>
        </xdr:cNvSpPr>
      </xdr:nvSpPr>
      <xdr:spPr bwMode="auto">
        <a:xfrm>
          <a:off x="4391025" y="2600325"/>
          <a:ext cx="209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21</xdr:row>
      <xdr:rowOff>114300</xdr:rowOff>
    </xdr:from>
    <xdr:to>
      <xdr:col>21</xdr:col>
      <xdr:colOff>0</xdr:colOff>
      <xdr:row>21</xdr:row>
      <xdr:rowOff>114300</xdr:rowOff>
    </xdr:to>
    <xdr:sp macro="" textlink="">
      <xdr:nvSpPr>
        <xdr:cNvPr id="21" name="Line 163">
          <a:extLst>
            <a:ext uri="{FF2B5EF4-FFF2-40B4-BE49-F238E27FC236}">
              <a16:creationId xmlns:a16="http://schemas.microsoft.com/office/drawing/2014/main" id="{00000000-0008-0000-1600-000015000000}"/>
            </a:ext>
          </a:extLst>
        </xdr:cNvPr>
        <xdr:cNvSpPr>
          <a:spLocks noChangeShapeType="1"/>
        </xdr:cNvSpPr>
      </xdr:nvSpPr>
      <xdr:spPr bwMode="auto">
        <a:xfrm>
          <a:off x="4391025" y="4505325"/>
          <a:ext cx="209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31</xdr:row>
      <xdr:rowOff>114300</xdr:rowOff>
    </xdr:from>
    <xdr:to>
      <xdr:col>21</xdr:col>
      <xdr:colOff>0</xdr:colOff>
      <xdr:row>31</xdr:row>
      <xdr:rowOff>114300</xdr:rowOff>
    </xdr:to>
    <xdr:sp macro="" textlink="">
      <xdr:nvSpPr>
        <xdr:cNvPr id="22" name="Line 164">
          <a:extLst>
            <a:ext uri="{FF2B5EF4-FFF2-40B4-BE49-F238E27FC236}">
              <a16:creationId xmlns:a16="http://schemas.microsoft.com/office/drawing/2014/main" id="{00000000-0008-0000-1600-000016000000}"/>
            </a:ext>
          </a:extLst>
        </xdr:cNvPr>
        <xdr:cNvSpPr>
          <a:spLocks noChangeShapeType="1"/>
        </xdr:cNvSpPr>
      </xdr:nvSpPr>
      <xdr:spPr bwMode="auto">
        <a:xfrm>
          <a:off x="4391025" y="6410325"/>
          <a:ext cx="209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41</xdr:row>
      <xdr:rowOff>114300</xdr:rowOff>
    </xdr:from>
    <xdr:to>
      <xdr:col>21</xdr:col>
      <xdr:colOff>0</xdr:colOff>
      <xdr:row>41</xdr:row>
      <xdr:rowOff>114300</xdr:rowOff>
    </xdr:to>
    <xdr:sp macro="" textlink="">
      <xdr:nvSpPr>
        <xdr:cNvPr id="23" name="Line 165">
          <a:extLst>
            <a:ext uri="{FF2B5EF4-FFF2-40B4-BE49-F238E27FC236}">
              <a16:creationId xmlns:a16="http://schemas.microsoft.com/office/drawing/2014/main" id="{00000000-0008-0000-1600-000017000000}"/>
            </a:ext>
          </a:extLst>
        </xdr:cNvPr>
        <xdr:cNvSpPr>
          <a:spLocks noChangeShapeType="1"/>
        </xdr:cNvSpPr>
      </xdr:nvSpPr>
      <xdr:spPr bwMode="auto">
        <a:xfrm>
          <a:off x="4391025" y="8315325"/>
          <a:ext cx="209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15</xdr:row>
      <xdr:rowOff>171450</xdr:rowOff>
    </xdr:from>
    <xdr:to>
      <xdr:col>17</xdr:col>
      <xdr:colOff>180975</xdr:colOff>
      <xdr:row>15</xdr:row>
      <xdr:rowOff>171450</xdr:rowOff>
    </xdr:to>
    <xdr:sp macro="" textlink="">
      <xdr:nvSpPr>
        <xdr:cNvPr id="24" name="Line 196">
          <a:extLst>
            <a:ext uri="{FF2B5EF4-FFF2-40B4-BE49-F238E27FC236}">
              <a16:creationId xmlns:a16="http://schemas.microsoft.com/office/drawing/2014/main" id="{00000000-0008-0000-1600-000018000000}"/>
            </a:ext>
          </a:extLst>
        </xdr:cNvPr>
        <xdr:cNvSpPr>
          <a:spLocks noChangeShapeType="1"/>
        </xdr:cNvSpPr>
      </xdr:nvSpPr>
      <xdr:spPr bwMode="auto">
        <a:xfrm>
          <a:off x="3343275" y="3419475"/>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15</xdr:row>
      <xdr:rowOff>171450</xdr:rowOff>
    </xdr:from>
    <xdr:to>
      <xdr:col>22</xdr:col>
      <xdr:colOff>161925</xdr:colOff>
      <xdr:row>15</xdr:row>
      <xdr:rowOff>171450</xdr:rowOff>
    </xdr:to>
    <xdr:sp macro="" textlink="">
      <xdr:nvSpPr>
        <xdr:cNvPr id="25" name="Line 197">
          <a:extLst>
            <a:ext uri="{FF2B5EF4-FFF2-40B4-BE49-F238E27FC236}">
              <a16:creationId xmlns:a16="http://schemas.microsoft.com/office/drawing/2014/main" id="{00000000-0008-0000-1600-000019000000}"/>
            </a:ext>
          </a:extLst>
        </xdr:cNvPr>
        <xdr:cNvSpPr>
          <a:spLocks noChangeShapeType="1"/>
        </xdr:cNvSpPr>
      </xdr:nvSpPr>
      <xdr:spPr bwMode="auto">
        <a:xfrm>
          <a:off x="4410075" y="3419475"/>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15</xdr:row>
      <xdr:rowOff>171450</xdr:rowOff>
    </xdr:from>
    <xdr:to>
      <xdr:col>28</xdr:col>
      <xdr:colOff>85725</xdr:colOff>
      <xdr:row>15</xdr:row>
      <xdr:rowOff>171450</xdr:rowOff>
    </xdr:to>
    <xdr:sp macro="" textlink="">
      <xdr:nvSpPr>
        <xdr:cNvPr id="26" name="Line 199">
          <a:extLst>
            <a:ext uri="{FF2B5EF4-FFF2-40B4-BE49-F238E27FC236}">
              <a16:creationId xmlns:a16="http://schemas.microsoft.com/office/drawing/2014/main" id="{00000000-0008-0000-1600-00001A000000}"/>
            </a:ext>
          </a:extLst>
        </xdr:cNvPr>
        <xdr:cNvSpPr>
          <a:spLocks noChangeShapeType="1"/>
        </xdr:cNvSpPr>
      </xdr:nvSpPr>
      <xdr:spPr bwMode="auto">
        <a:xfrm>
          <a:off x="5667375" y="3419475"/>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25</xdr:row>
      <xdr:rowOff>171450</xdr:rowOff>
    </xdr:from>
    <xdr:to>
      <xdr:col>17</xdr:col>
      <xdr:colOff>180975</xdr:colOff>
      <xdr:row>25</xdr:row>
      <xdr:rowOff>171450</xdr:rowOff>
    </xdr:to>
    <xdr:sp macro="" textlink="">
      <xdr:nvSpPr>
        <xdr:cNvPr id="27" name="Line 200">
          <a:extLst>
            <a:ext uri="{FF2B5EF4-FFF2-40B4-BE49-F238E27FC236}">
              <a16:creationId xmlns:a16="http://schemas.microsoft.com/office/drawing/2014/main" id="{00000000-0008-0000-1600-00001B000000}"/>
            </a:ext>
          </a:extLst>
        </xdr:cNvPr>
        <xdr:cNvSpPr>
          <a:spLocks noChangeShapeType="1"/>
        </xdr:cNvSpPr>
      </xdr:nvSpPr>
      <xdr:spPr bwMode="auto">
        <a:xfrm>
          <a:off x="3343275" y="5324475"/>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25</xdr:row>
      <xdr:rowOff>171450</xdr:rowOff>
    </xdr:from>
    <xdr:to>
      <xdr:col>22</xdr:col>
      <xdr:colOff>161925</xdr:colOff>
      <xdr:row>25</xdr:row>
      <xdr:rowOff>171450</xdr:rowOff>
    </xdr:to>
    <xdr:sp macro="" textlink="">
      <xdr:nvSpPr>
        <xdr:cNvPr id="28" name="Line 201">
          <a:extLst>
            <a:ext uri="{FF2B5EF4-FFF2-40B4-BE49-F238E27FC236}">
              <a16:creationId xmlns:a16="http://schemas.microsoft.com/office/drawing/2014/main" id="{00000000-0008-0000-1600-00001C000000}"/>
            </a:ext>
          </a:extLst>
        </xdr:cNvPr>
        <xdr:cNvSpPr>
          <a:spLocks noChangeShapeType="1"/>
        </xdr:cNvSpPr>
      </xdr:nvSpPr>
      <xdr:spPr bwMode="auto">
        <a:xfrm>
          <a:off x="4410075" y="5324475"/>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25</xdr:row>
      <xdr:rowOff>171450</xdr:rowOff>
    </xdr:from>
    <xdr:to>
      <xdr:col>28</xdr:col>
      <xdr:colOff>85725</xdr:colOff>
      <xdr:row>25</xdr:row>
      <xdr:rowOff>171450</xdr:rowOff>
    </xdr:to>
    <xdr:sp macro="" textlink="">
      <xdr:nvSpPr>
        <xdr:cNvPr id="29" name="Line 202">
          <a:extLst>
            <a:ext uri="{FF2B5EF4-FFF2-40B4-BE49-F238E27FC236}">
              <a16:creationId xmlns:a16="http://schemas.microsoft.com/office/drawing/2014/main" id="{00000000-0008-0000-1600-00001D000000}"/>
            </a:ext>
          </a:extLst>
        </xdr:cNvPr>
        <xdr:cNvSpPr>
          <a:spLocks noChangeShapeType="1"/>
        </xdr:cNvSpPr>
      </xdr:nvSpPr>
      <xdr:spPr bwMode="auto">
        <a:xfrm>
          <a:off x="5667375" y="5324475"/>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35</xdr:row>
      <xdr:rowOff>171450</xdr:rowOff>
    </xdr:from>
    <xdr:to>
      <xdr:col>17</xdr:col>
      <xdr:colOff>180975</xdr:colOff>
      <xdr:row>35</xdr:row>
      <xdr:rowOff>171450</xdr:rowOff>
    </xdr:to>
    <xdr:sp macro="" textlink="">
      <xdr:nvSpPr>
        <xdr:cNvPr id="30" name="Line 203">
          <a:extLst>
            <a:ext uri="{FF2B5EF4-FFF2-40B4-BE49-F238E27FC236}">
              <a16:creationId xmlns:a16="http://schemas.microsoft.com/office/drawing/2014/main" id="{00000000-0008-0000-1600-00001E000000}"/>
            </a:ext>
          </a:extLst>
        </xdr:cNvPr>
        <xdr:cNvSpPr>
          <a:spLocks noChangeShapeType="1"/>
        </xdr:cNvSpPr>
      </xdr:nvSpPr>
      <xdr:spPr bwMode="auto">
        <a:xfrm>
          <a:off x="3343275" y="7229475"/>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35</xdr:row>
      <xdr:rowOff>171450</xdr:rowOff>
    </xdr:from>
    <xdr:to>
      <xdr:col>22</xdr:col>
      <xdr:colOff>161925</xdr:colOff>
      <xdr:row>35</xdr:row>
      <xdr:rowOff>171450</xdr:rowOff>
    </xdr:to>
    <xdr:sp macro="" textlink="">
      <xdr:nvSpPr>
        <xdr:cNvPr id="31" name="Line 204">
          <a:extLst>
            <a:ext uri="{FF2B5EF4-FFF2-40B4-BE49-F238E27FC236}">
              <a16:creationId xmlns:a16="http://schemas.microsoft.com/office/drawing/2014/main" id="{00000000-0008-0000-1600-00001F000000}"/>
            </a:ext>
          </a:extLst>
        </xdr:cNvPr>
        <xdr:cNvSpPr>
          <a:spLocks noChangeShapeType="1"/>
        </xdr:cNvSpPr>
      </xdr:nvSpPr>
      <xdr:spPr bwMode="auto">
        <a:xfrm>
          <a:off x="4410075" y="7229475"/>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35</xdr:row>
      <xdr:rowOff>171450</xdr:rowOff>
    </xdr:from>
    <xdr:to>
      <xdr:col>28</xdr:col>
      <xdr:colOff>85725</xdr:colOff>
      <xdr:row>35</xdr:row>
      <xdr:rowOff>171450</xdr:rowOff>
    </xdr:to>
    <xdr:sp macro="" textlink="">
      <xdr:nvSpPr>
        <xdr:cNvPr id="32" name="Line 205">
          <a:extLst>
            <a:ext uri="{FF2B5EF4-FFF2-40B4-BE49-F238E27FC236}">
              <a16:creationId xmlns:a16="http://schemas.microsoft.com/office/drawing/2014/main" id="{00000000-0008-0000-1600-000020000000}"/>
            </a:ext>
          </a:extLst>
        </xdr:cNvPr>
        <xdr:cNvSpPr>
          <a:spLocks noChangeShapeType="1"/>
        </xdr:cNvSpPr>
      </xdr:nvSpPr>
      <xdr:spPr bwMode="auto">
        <a:xfrm>
          <a:off x="5667375" y="7229475"/>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45</xdr:row>
      <xdr:rowOff>171450</xdr:rowOff>
    </xdr:from>
    <xdr:to>
      <xdr:col>17</xdr:col>
      <xdr:colOff>180975</xdr:colOff>
      <xdr:row>45</xdr:row>
      <xdr:rowOff>171450</xdr:rowOff>
    </xdr:to>
    <xdr:sp macro="" textlink="">
      <xdr:nvSpPr>
        <xdr:cNvPr id="33" name="Line 206">
          <a:extLst>
            <a:ext uri="{FF2B5EF4-FFF2-40B4-BE49-F238E27FC236}">
              <a16:creationId xmlns:a16="http://schemas.microsoft.com/office/drawing/2014/main" id="{00000000-0008-0000-1600-000021000000}"/>
            </a:ext>
          </a:extLst>
        </xdr:cNvPr>
        <xdr:cNvSpPr>
          <a:spLocks noChangeShapeType="1"/>
        </xdr:cNvSpPr>
      </xdr:nvSpPr>
      <xdr:spPr bwMode="auto">
        <a:xfrm>
          <a:off x="3343275" y="9134475"/>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45</xdr:row>
      <xdr:rowOff>171450</xdr:rowOff>
    </xdr:from>
    <xdr:to>
      <xdr:col>22</xdr:col>
      <xdr:colOff>161925</xdr:colOff>
      <xdr:row>45</xdr:row>
      <xdr:rowOff>171450</xdr:rowOff>
    </xdr:to>
    <xdr:sp macro="" textlink="">
      <xdr:nvSpPr>
        <xdr:cNvPr id="34" name="Line 207">
          <a:extLst>
            <a:ext uri="{FF2B5EF4-FFF2-40B4-BE49-F238E27FC236}">
              <a16:creationId xmlns:a16="http://schemas.microsoft.com/office/drawing/2014/main" id="{00000000-0008-0000-1600-000022000000}"/>
            </a:ext>
          </a:extLst>
        </xdr:cNvPr>
        <xdr:cNvSpPr>
          <a:spLocks noChangeShapeType="1"/>
        </xdr:cNvSpPr>
      </xdr:nvSpPr>
      <xdr:spPr bwMode="auto">
        <a:xfrm>
          <a:off x="4410075" y="9134475"/>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45</xdr:row>
      <xdr:rowOff>171450</xdr:rowOff>
    </xdr:from>
    <xdr:to>
      <xdr:col>28</xdr:col>
      <xdr:colOff>85725</xdr:colOff>
      <xdr:row>45</xdr:row>
      <xdr:rowOff>171450</xdr:rowOff>
    </xdr:to>
    <xdr:sp macro="" textlink="">
      <xdr:nvSpPr>
        <xdr:cNvPr id="35" name="Line 208">
          <a:extLst>
            <a:ext uri="{FF2B5EF4-FFF2-40B4-BE49-F238E27FC236}">
              <a16:creationId xmlns:a16="http://schemas.microsoft.com/office/drawing/2014/main" id="{00000000-0008-0000-1600-000023000000}"/>
            </a:ext>
          </a:extLst>
        </xdr:cNvPr>
        <xdr:cNvSpPr>
          <a:spLocks noChangeShapeType="1"/>
        </xdr:cNvSpPr>
      </xdr:nvSpPr>
      <xdr:spPr bwMode="auto">
        <a:xfrm>
          <a:off x="5667375" y="9134475"/>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122464</xdr:colOff>
      <xdr:row>47</xdr:row>
      <xdr:rowOff>0</xdr:rowOff>
    </xdr:from>
    <xdr:to>
      <xdr:col>32</xdr:col>
      <xdr:colOff>164663</xdr:colOff>
      <xdr:row>49</xdr:row>
      <xdr:rowOff>0</xdr:rowOff>
    </xdr:to>
    <xdr:sp macro="" textlink="">
      <xdr:nvSpPr>
        <xdr:cNvPr id="36" name="Text Box 221">
          <a:extLst>
            <a:ext uri="{FF2B5EF4-FFF2-40B4-BE49-F238E27FC236}">
              <a16:creationId xmlns:a16="http://schemas.microsoft.com/office/drawing/2014/main" id="{00000000-0008-0000-1600-000024000000}"/>
            </a:ext>
          </a:extLst>
        </xdr:cNvPr>
        <xdr:cNvSpPr txBox="1">
          <a:spLocks noChangeArrowheads="1"/>
        </xdr:cNvSpPr>
      </xdr:nvSpPr>
      <xdr:spPr bwMode="auto">
        <a:xfrm>
          <a:off x="6694714" y="9344025"/>
          <a:ext cx="480349" cy="3714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15</xdr:col>
      <xdr:colOff>57150</xdr:colOff>
      <xdr:row>25</xdr:row>
      <xdr:rowOff>171450</xdr:rowOff>
    </xdr:from>
    <xdr:to>
      <xdr:col>17</xdr:col>
      <xdr:colOff>180975</xdr:colOff>
      <xdr:row>25</xdr:row>
      <xdr:rowOff>171450</xdr:rowOff>
    </xdr:to>
    <xdr:sp macro="" textlink="">
      <xdr:nvSpPr>
        <xdr:cNvPr id="37" name="Line 196">
          <a:extLst>
            <a:ext uri="{FF2B5EF4-FFF2-40B4-BE49-F238E27FC236}">
              <a16:creationId xmlns:a16="http://schemas.microsoft.com/office/drawing/2014/main" id="{9B3D8B4F-9092-49E3-AF39-74EBF23D2C33}"/>
            </a:ext>
          </a:extLst>
        </xdr:cNvPr>
        <xdr:cNvSpPr>
          <a:spLocks noChangeShapeType="1"/>
        </xdr:cNvSpPr>
      </xdr:nvSpPr>
      <xdr:spPr bwMode="auto">
        <a:xfrm>
          <a:off x="3343275" y="3419475"/>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25</xdr:row>
      <xdr:rowOff>171450</xdr:rowOff>
    </xdr:from>
    <xdr:to>
      <xdr:col>22</xdr:col>
      <xdr:colOff>161925</xdr:colOff>
      <xdr:row>25</xdr:row>
      <xdr:rowOff>171450</xdr:rowOff>
    </xdr:to>
    <xdr:sp macro="" textlink="">
      <xdr:nvSpPr>
        <xdr:cNvPr id="38" name="Line 197">
          <a:extLst>
            <a:ext uri="{FF2B5EF4-FFF2-40B4-BE49-F238E27FC236}">
              <a16:creationId xmlns:a16="http://schemas.microsoft.com/office/drawing/2014/main" id="{4AEA139B-73A6-42D2-8BE5-9225075B9EC8}"/>
            </a:ext>
          </a:extLst>
        </xdr:cNvPr>
        <xdr:cNvSpPr>
          <a:spLocks noChangeShapeType="1"/>
        </xdr:cNvSpPr>
      </xdr:nvSpPr>
      <xdr:spPr bwMode="auto">
        <a:xfrm>
          <a:off x="4410075" y="3419475"/>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25</xdr:row>
      <xdr:rowOff>171450</xdr:rowOff>
    </xdr:from>
    <xdr:to>
      <xdr:col>28</xdr:col>
      <xdr:colOff>85725</xdr:colOff>
      <xdr:row>25</xdr:row>
      <xdr:rowOff>171450</xdr:rowOff>
    </xdr:to>
    <xdr:sp macro="" textlink="">
      <xdr:nvSpPr>
        <xdr:cNvPr id="39" name="Line 199">
          <a:extLst>
            <a:ext uri="{FF2B5EF4-FFF2-40B4-BE49-F238E27FC236}">
              <a16:creationId xmlns:a16="http://schemas.microsoft.com/office/drawing/2014/main" id="{FBDCF857-E630-41A7-9C22-2B46B65E09BE}"/>
            </a:ext>
          </a:extLst>
        </xdr:cNvPr>
        <xdr:cNvSpPr>
          <a:spLocks noChangeShapeType="1"/>
        </xdr:cNvSpPr>
      </xdr:nvSpPr>
      <xdr:spPr bwMode="auto">
        <a:xfrm>
          <a:off x="5667375" y="3419475"/>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35</xdr:row>
      <xdr:rowOff>171450</xdr:rowOff>
    </xdr:from>
    <xdr:to>
      <xdr:col>17</xdr:col>
      <xdr:colOff>180975</xdr:colOff>
      <xdr:row>35</xdr:row>
      <xdr:rowOff>171450</xdr:rowOff>
    </xdr:to>
    <xdr:sp macro="" textlink="">
      <xdr:nvSpPr>
        <xdr:cNvPr id="40" name="Line 196">
          <a:extLst>
            <a:ext uri="{FF2B5EF4-FFF2-40B4-BE49-F238E27FC236}">
              <a16:creationId xmlns:a16="http://schemas.microsoft.com/office/drawing/2014/main" id="{FB1A6AE7-E2CE-46FD-8625-20B300BBA5D3}"/>
            </a:ext>
          </a:extLst>
        </xdr:cNvPr>
        <xdr:cNvSpPr>
          <a:spLocks noChangeShapeType="1"/>
        </xdr:cNvSpPr>
      </xdr:nvSpPr>
      <xdr:spPr bwMode="auto">
        <a:xfrm>
          <a:off x="3343275" y="3419475"/>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35</xdr:row>
      <xdr:rowOff>171450</xdr:rowOff>
    </xdr:from>
    <xdr:to>
      <xdr:col>22</xdr:col>
      <xdr:colOff>161925</xdr:colOff>
      <xdr:row>35</xdr:row>
      <xdr:rowOff>171450</xdr:rowOff>
    </xdr:to>
    <xdr:sp macro="" textlink="">
      <xdr:nvSpPr>
        <xdr:cNvPr id="41" name="Line 197">
          <a:extLst>
            <a:ext uri="{FF2B5EF4-FFF2-40B4-BE49-F238E27FC236}">
              <a16:creationId xmlns:a16="http://schemas.microsoft.com/office/drawing/2014/main" id="{9D917D2F-364A-4A13-A185-E8416ABCCCFA}"/>
            </a:ext>
          </a:extLst>
        </xdr:cNvPr>
        <xdr:cNvSpPr>
          <a:spLocks noChangeShapeType="1"/>
        </xdr:cNvSpPr>
      </xdr:nvSpPr>
      <xdr:spPr bwMode="auto">
        <a:xfrm>
          <a:off x="4410075" y="3419475"/>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35</xdr:row>
      <xdr:rowOff>171450</xdr:rowOff>
    </xdr:from>
    <xdr:to>
      <xdr:col>28</xdr:col>
      <xdr:colOff>85725</xdr:colOff>
      <xdr:row>35</xdr:row>
      <xdr:rowOff>171450</xdr:rowOff>
    </xdr:to>
    <xdr:sp macro="" textlink="">
      <xdr:nvSpPr>
        <xdr:cNvPr id="42" name="Line 199">
          <a:extLst>
            <a:ext uri="{FF2B5EF4-FFF2-40B4-BE49-F238E27FC236}">
              <a16:creationId xmlns:a16="http://schemas.microsoft.com/office/drawing/2014/main" id="{E4EA345C-34E8-4418-A1A3-5BCFACB8DCEE}"/>
            </a:ext>
          </a:extLst>
        </xdr:cNvPr>
        <xdr:cNvSpPr>
          <a:spLocks noChangeShapeType="1"/>
        </xdr:cNvSpPr>
      </xdr:nvSpPr>
      <xdr:spPr bwMode="auto">
        <a:xfrm>
          <a:off x="5667375" y="3419475"/>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45</xdr:row>
      <xdr:rowOff>171450</xdr:rowOff>
    </xdr:from>
    <xdr:to>
      <xdr:col>17</xdr:col>
      <xdr:colOff>180975</xdr:colOff>
      <xdr:row>45</xdr:row>
      <xdr:rowOff>171450</xdr:rowOff>
    </xdr:to>
    <xdr:sp macro="" textlink="">
      <xdr:nvSpPr>
        <xdr:cNvPr id="43" name="Line 196">
          <a:extLst>
            <a:ext uri="{FF2B5EF4-FFF2-40B4-BE49-F238E27FC236}">
              <a16:creationId xmlns:a16="http://schemas.microsoft.com/office/drawing/2014/main" id="{710027B5-2630-453D-B502-D49B629D6E05}"/>
            </a:ext>
          </a:extLst>
        </xdr:cNvPr>
        <xdr:cNvSpPr>
          <a:spLocks noChangeShapeType="1"/>
        </xdr:cNvSpPr>
      </xdr:nvSpPr>
      <xdr:spPr bwMode="auto">
        <a:xfrm>
          <a:off x="3343275" y="3419475"/>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45</xdr:row>
      <xdr:rowOff>171450</xdr:rowOff>
    </xdr:from>
    <xdr:to>
      <xdr:col>22</xdr:col>
      <xdr:colOff>161925</xdr:colOff>
      <xdr:row>45</xdr:row>
      <xdr:rowOff>171450</xdr:rowOff>
    </xdr:to>
    <xdr:sp macro="" textlink="">
      <xdr:nvSpPr>
        <xdr:cNvPr id="44" name="Line 197">
          <a:extLst>
            <a:ext uri="{FF2B5EF4-FFF2-40B4-BE49-F238E27FC236}">
              <a16:creationId xmlns:a16="http://schemas.microsoft.com/office/drawing/2014/main" id="{B67142DD-6BF1-4A39-A79A-7EC228D5D84B}"/>
            </a:ext>
          </a:extLst>
        </xdr:cNvPr>
        <xdr:cNvSpPr>
          <a:spLocks noChangeShapeType="1"/>
        </xdr:cNvSpPr>
      </xdr:nvSpPr>
      <xdr:spPr bwMode="auto">
        <a:xfrm>
          <a:off x="4410075" y="3419475"/>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45</xdr:row>
      <xdr:rowOff>171450</xdr:rowOff>
    </xdr:from>
    <xdr:to>
      <xdr:col>28</xdr:col>
      <xdr:colOff>85725</xdr:colOff>
      <xdr:row>45</xdr:row>
      <xdr:rowOff>171450</xdr:rowOff>
    </xdr:to>
    <xdr:sp macro="" textlink="">
      <xdr:nvSpPr>
        <xdr:cNvPr id="45" name="Line 199">
          <a:extLst>
            <a:ext uri="{FF2B5EF4-FFF2-40B4-BE49-F238E27FC236}">
              <a16:creationId xmlns:a16="http://schemas.microsoft.com/office/drawing/2014/main" id="{7805BDEA-4790-4D78-8583-5FCBC35AFE47}"/>
            </a:ext>
          </a:extLst>
        </xdr:cNvPr>
        <xdr:cNvSpPr>
          <a:spLocks noChangeShapeType="1"/>
        </xdr:cNvSpPr>
      </xdr:nvSpPr>
      <xdr:spPr bwMode="auto">
        <a:xfrm>
          <a:off x="5667375" y="3419475"/>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21</xdr:row>
      <xdr:rowOff>114300</xdr:rowOff>
    </xdr:from>
    <xdr:to>
      <xdr:col>21</xdr:col>
      <xdr:colOff>0</xdr:colOff>
      <xdr:row>21</xdr:row>
      <xdr:rowOff>114300</xdr:rowOff>
    </xdr:to>
    <xdr:sp macro="" textlink="">
      <xdr:nvSpPr>
        <xdr:cNvPr id="46" name="Line 159">
          <a:extLst>
            <a:ext uri="{FF2B5EF4-FFF2-40B4-BE49-F238E27FC236}">
              <a16:creationId xmlns:a16="http://schemas.microsoft.com/office/drawing/2014/main" id="{DFBE9C43-DE5F-4676-9D0D-9688B0ACBBAC}"/>
            </a:ext>
          </a:extLst>
        </xdr:cNvPr>
        <xdr:cNvSpPr>
          <a:spLocks noChangeShapeType="1"/>
        </xdr:cNvSpPr>
      </xdr:nvSpPr>
      <xdr:spPr bwMode="auto">
        <a:xfrm>
          <a:off x="4391025" y="2600325"/>
          <a:ext cx="209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47" name="Line 18">
          <a:extLst>
            <a:ext uri="{FF2B5EF4-FFF2-40B4-BE49-F238E27FC236}">
              <a16:creationId xmlns:a16="http://schemas.microsoft.com/office/drawing/2014/main" id="{AFAB0E1E-FAC0-473B-A244-3DA3D2E5546A}"/>
            </a:ext>
          </a:extLst>
        </xdr:cNvPr>
        <xdr:cNvSpPr>
          <a:spLocks noChangeShapeType="1"/>
        </xdr:cNvSpPr>
      </xdr:nvSpPr>
      <xdr:spPr bwMode="auto">
        <a:xfrm>
          <a:off x="2409825" y="3152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48" name="Line 34">
          <a:extLst>
            <a:ext uri="{FF2B5EF4-FFF2-40B4-BE49-F238E27FC236}">
              <a16:creationId xmlns:a16="http://schemas.microsoft.com/office/drawing/2014/main" id="{B7AF258B-9C7B-464A-9B25-7AB5A08794DA}"/>
            </a:ext>
          </a:extLst>
        </xdr:cNvPr>
        <xdr:cNvSpPr>
          <a:spLocks noChangeShapeType="1"/>
        </xdr:cNvSpPr>
      </xdr:nvSpPr>
      <xdr:spPr bwMode="auto">
        <a:xfrm>
          <a:off x="2409825" y="3152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25</xdr:row>
      <xdr:rowOff>171450</xdr:rowOff>
    </xdr:from>
    <xdr:to>
      <xdr:col>17</xdr:col>
      <xdr:colOff>180975</xdr:colOff>
      <xdr:row>25</xdr:row>
      <xdr:rowOff>171450</xdr:rowOff>
    </xdr:to>
    <xdr:sp macro="" textlink="">
      <xdr:nvSpPr>
        <xdr:cNvPr id="49" name="Line 196">
          <a:extLst>
            <a:ext uri="{FF2B5EF4-FFF2-40B4-BE49-F238E27FC236}">
              <a16:creationId xmlns:a16="http://schemas.microsoft.com/office/drawing/2014/main" id="{00B154CC-38E5-4A1B-B397-2647A2F58F72}"/>
            </a:ext>
          </a:extLst>
        </xdr:cNvPr>
        <xdr:cNvSpPr>
          <a:spLocks noChangeShapeType="1"/>
        </xdr:cNvSpPr>
      </xdr:nvSpPr>
      <xdr:spPr bwMode="auto">
        <a:xfrm>
          <a:off x="3343275" y="3419475"/>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25</xdr:row>
      <xdr:rowOff>171450</xdr:rowOff>
    </xdr:from>
    <xdr:to>
      <xdr:col>22</xdr:col>
      <xdr:colOff>161925</xdr:colOff>
      <xdr:row>25</xdr:row>
      <xdr:rowOff>171450</xdr:rowOff>
    </xdr:to>
    <xdr:sp macro="" textlink="">
      <xdr:nvSpPr>
        <xdr:cNvPr id="50" name="Line 197">
          <a:extLst>
            <a:ext uri="{FF2B5EF4-FFF2-40B4-BE49-F238E27FC236}">
              <a16:creationId xmlns:a16="http://schemas.microsoft.com/office/drawing/2014/main" id="{BFF1C020-05EA-407B-8C1E-B8897139CF4E}"/>
            </a:ext>
          </a:extLst>
        </xdr:cNvPr>
        <xdr:cNvSpPr>
          <a:spLocks noChangeShapeType="1"/>
        </xdr:cNvSpPr>
      </xdr:nvSpPr>
      <xdr:spPr bwMode="auto">
        <a:xfrm>
          <a:off x="4410075" y="3419475"/>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25</xdr:row>
      <xdr:rowOff>171450</xdr:rowOff>
    </xdr:from>
    <xdr:to>
      <xdr:col>28</xdr:col>
      <xdr:colOff>85725</xdr:colOff>
      <xdr:row>25</xdr:row>
      <xdr:rowOff>171450</xdr:rowOff>
    </xdr:to>
    <xdr:sp macro="" textlink="">
      <xdr:nvSpPr>
        <xdr:cNvPr id="51" name="Line 199">
          <a:extLst>
            <a:ext uri="{FF2B5EF4-FFF2-40B4-BE49-F238E27FC236}">
              <a16:creationId xmlns:a16="http://schemas.microsoft.com/office/drawing/2014/main" id="{EF519F9B-DB22-4DB6-836E-4000DAB5245A}"/>
            </a:ext>
          </a:extLst>
        </xdr:cNvPr>
        <xdr:cNvSpPr>
          <a:spLocks noChangeShapeType="1"/>
        </xdr:cNvSpPr>
      </xdr:nvSpPr>
      <xdr:spPr bwMode="auto">
        <a:xfrm>
          <a:off x="5667375" y="3419475"/>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31</xdr:row>
      <xdr:rowOff>114300</xdr:rowOff>
    </xdr:from>
    <xdr:to>
      <xdr:col>21</xdr:col>
      <xdr:colOff>0</xdr:colOff>
      <xdr:row>31</xdr:row>
      <xdr:rowOff>114300</xdr:rowOff>
    </xdr:to>
    <xdr:sp macro="" textlink="">
      <xdr:nvSpPr>
        <xdr:cNvPr id="52" name="Line 163">
          <a:extLst>
            <a:ext uri="{FF2B5EF4-FFF2-40B4-BE49-F238E27FC236}">
              <a16:creationId xmlns:a16="http://schemas.microsoft.com/office/drawing/2014/main" id="{70021289-E09F-4866-A436-2D2702AEB54E}"/>
            </a:ext>
          </a:extLst>
        </xdr:cNvPr>
        <xdr:cNvSpPr>
          <a:spLocks noChangeShapeType="1"/>
        </xdr:cNvSpPr>
      </xdr:nvSpPr>
      <xdr:spPr bwMode="auto">
        <a:xfrm>
          <a:off x="4391025" y="4505325"/>
          <a:ext cx="209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31</xdr:row>
      <xdr:rowOff>114300</xdr:rowOff>
    </xdr:from>
    <xdr:to>
      <xdr:col>21</xdr:col>
      <xdr:colOff>0</xdr:colOff>
      <xdr:row>31</xdr:row>
      <xdr:rowOff>114300</xdr:rowOff>
    </xdr:to>
    <xdr:sp macro="" textlink="">
      <xdr:nvSpPr>
        <xdr:cNvPr id="53" name="Line 159">
          <a:extLst>
            <a:ext uri="{FF2B5EF4-FFF2-40B4-BE49-F238E27FC236}">
              <a16:creationId xmlns:a16="http://schemas.microsoft.com/office/drawing/2014/main" id="{8C805574-063E-4BBE-B869-86CF4F54BB4D}"/>
            </a:ext>
          </a:extLst>
        </xdr:cNvPr>
        <xdr:cNvSpPr>
          <a:spLocks noChangeShapeType="1"/>
        </xdr:cNvSpPr>
      </xdr:nvSpPr>
      <xdr:spPr bwMode="auto">
        <a:xfrm>
          <a:off x="4391025" y="4505325"/>
          <a:ext cx="209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45</xdr:row>
      <xdr:rowOff>171450</xdr:rowOff>
    </xdr:from>
    <xdr:to>
      <xdr:col>17</xdr:col>
      <xdr:colOff>180975</xdr:colOff>
      <xdr:row>45</xdr:row>
      <xdr:rowOff>171450</xdr:rowOff>
    </xdr:to>
    <xdr:sp macro="" textlink="">
      <xdr:nvSpPr>
        <xdr:cNvPr id="54" name="Line 203">
          <a:extLst>
            <a:ext uri="{FF2B5EF4-FFF2-40B4-BE49-F238E27FC236}">
              <a16:creationId xmlns:a16="http://schemas.microsoft.com/office/drawing/2014/main" id="{85AD26D9-4477-4773-8D5F-11B22449A0D8}"/>
            </a:ext>
          </a:extLst>
        </xdr:cNvPr>
        <xdr:cNvSpPr>
          <a:spLocks noChangeShapeType="1"/>
        </xdr:cNvSpPr>
      </xdr:nvSpPr>
      <xdr:spPr bwMode="auto">
        <a:xfrm>
          <a:off x="3343275" y="7229475"/>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45</xdr:row>
      <xdr:rowOff>171450</xdr:rowOff>
    </xdr:from>
    <xdr:to>
      <xdr:col>22</xdr:col>
      <xdr:colOff>161925</xdr:colOff>
      <xdr:row>45</xdr:row>
      <xdr:rowOff>171450</xdr:rowOff>
    </xdr:to>
    <xdr:sp macro="" textlink="">
      <xdr:nvSpPr>
        <xdr:cNvPr id="55" name="Line 204">
          <a:extLst>
            <a:ext uri="{FF2B5EF4-FFF2-40B4-BE49-F238E27FC236}">
              <a16:creationId xmlns:a16="http://schemas.microsoft.com/office/drawing/2014/main" id="{05B8078E-74EB-4CBF-AAA9-256F685E1894}"/>
            </a:ext>
          </a:extLst>
        </xdr:cNvPr>
        <xdr:cNvSpPr>
          <a:spLocks noChangeShapeType="1"/>
        </xdr:cNvSpPr>
      </xdr:nvSpPr>
      <xdr:spPr bwMode="auto">
        <a:xfrm>
          <a:off x="4410075" y="7229475"/>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45</xdr:row>
      <xdr:rowOff>171450</xdr:rowOff>
    </xdr:from>
    <xdr:to>
      <xdr:col>28</xdr:col>
      <xdr:colOff>85725</xdr:colOff>
      <xdr:row>45</xdr:row>
      <xdr:rowOff>171450</xdr:rowOff>
    </xdr:to>
    <xdr:sp macro="" textlink="">
      <xdr:nvSpPr>
        <xdr:cNvPr id="56" name="Line 205">
          <a:extLst>
            <a:ext uri="{FF2B5EF4-FFF2-40B4-BE49-F238E27FC236}">
              <a16:creationId xmlns:a16="http://schemas.microsoft.com/office/drawing/2014/main" id="{04830968-64DD-4ADF-AD71-D7C859F7F379}"/>
            </a:ext>
          </a:extLst>
        </xdr:cNvPr>
        <xdr:cNvSpPr>
          <a:spLocks noChangeShapeType="1"/>
        </xdr:cNvSpPr>
      </xdr:nvSpPr>
      <xdr:spPr bwMode="auto">
        <a:xfrm>
          <a:off x="5667375" y="7229475"/>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45</xdr:row>
      <xdr:rowOff>171450</xdr:rowOff>
    </xdr:from>
    <xdr:to>
      <xdr:col>17</xdr:col>
      <xdr:colOff>180975</xdr:colOff>
      <xdr:row>45</xdr:row>
      <xdr:rowOff>171450</xdr:rowOff>
    </xdr:to>
    <xdr:sp macro="" textlink="">
      <xdr:nvSpPr>
        <xdr:cNvPr id="57" name="Line 196">
          <a:extLst>
            <a:ext uri="{FF2B5EF4-FFF2-40B4-BE49-F238E27FC236}">
              <a16:creationId xmlns:a16="http://schemas.microsoft.com/office/drawing/2014/main" id="{60F77FDE-3E33-4705-983D-86F3F1810A1F}"/>
            </a:ext>
          </a:extLst>
        </xdr:cNvPr>
        <xdr:cNvSpPr>
          <a:spLocks noChangeShapeType="1"/>
        </xdr:cNvSpPr>
      </xdr:nvSpPr>
      <xdr:spPr bwMode="auto">
        <a:xfrm>
          <a:off x="3343275" y="7229475"/>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45</xdr:row>
      <xdr:rowOff>171450</xdr:rowOff>
    </xdr:from>
    <xdr:to>
      <xdr:col>22</xdr:col>
      <xdr:colOff>161925</xdr:colOff>
      <xdr:row>45</xdr:row>
      <xdr:rowOff>171450</xdr:rowOff>
    </xdr:to>
    <xdr:sp macro="" textlink="">
      <xdr:nvSpPr>
        <xdr:cNvPr id="58" name="Line 197">
          <a:extLst>
            <a:ext uri="{FF2B5EF4-FFF2-40B4-BE49-F238E27FC236}">
              <a16:creationId xmlns:a16="http://schemas.microsoft.com/office/drawing/2014/main" id="{586E8205-B6C5-4962-AF8D-E0BA2F979E5F}"/>
            </a:ext>
          </a:extLst>
        </xdr:cNvPr>
        <xdr:cNvSpPr>
          <a:spLocks noChangeShapeType="1"/>
        </xdr:cNvSpPr>
      </xdr:nvSpPr>
      <xdr:spPr bwMode="auto">
        <a:xfrm>
          <a:off x="4410075" y="7229475"/>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45</xdr:row>
      <xdr:rowOff>171450</xdr:rowOff>
    </xdr:from>
    <xdr:to>
      <xdr:col>28</xdr:col>
      <xdr:colOff>85725</xdr:colOff>
      <xdr:row>45</xdr:row>
      <xdr:rowOff>171450</xdr:rowOff>
    </xdr:to>
    <xdr:sp macro="" textlink="">
      <xdr:nvSpPr>
        <xdr:cNvPr id="59" name="Line 199">
          <a:extLst>
            <a:ext uri="{FF2B5EF4-FFF2-40B4-BE49-F238E27FC236}">
              <a16:creationId xmlns:a16="http://schemas.microsoft.com/office/drawing/2014/main" id="{E9918093-133A-4437-9C55-73D5517956FD}"/>
            </a:ext>
          </a:extLst>
        </xdr:cNvPr>
        <xdr:cNvSpPr>
          <a:spLocks noChangeShapeType="1"/>
        </xdr:cNvSpPr>
      </xdr:nvSpPr>
      <xdr:spPr bwMode="auto">
        <a:xfrm>
          <a:off x="5667375" y="7229475"/>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95250</xdr:rowOff>
    </xdr:from>
    <xdr:to>
      <xdr:col>12</xdr:col>
      <xdr:colOff>0</xdr:colOff>
      <xdr:row>44</xdr:row>
      <xdr:rowOff>95250</xdr:rowOff>
    </xdr:to>
    <xdr:sp macro="" textlink="">
      <xdr:nvSpPr>
        <xdr:cNvPr id="60" name="Line 26">
          <a:extLst>
            <a:ext uri="{FF2B5EF4-FFF2-40B4-BE49-F238E27FC236}">
              <a16:creationId xmlns:a16="http://schemas.microsoft.com/office/drawing/2014/main" id="{0A8FC130-601E-40EB-86DD-DE2A7A93F342}"/>
            </a:ext>
          </a:extLst>
        </xdr:cNvPr>
        <xdr:cNvSpPr>
          <a:spLocks noChangeShapeType="1"/>
        </xdr:cNvSpPr>
      </xdr:nvSpPr>
      <xdr:spPr bwMode="auto">
        <a:xfrm>
          <a:off x="2409825" y="6962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95250</xdr:rowOff>
    </xdr:from>
    <xdr:to>
      <xdr:col>12</xdr:col>
      <xdr:colOff>0</xdr:colOff>
      <xdr:row>44</xdr:row>
      <xdr:rowOff>95250</xdr:rowOff>
    </xdr:to>
    <xdr:sp macro="" textlink="">
      <xdr:nvSpPr>
        <xdr:cNvPr id="61" name="Line 42">
          <a:extLst>
            <a:ext uri="{FF2B5EF4-FFF2-40B4-BE49-F238E27FC236}">
              <a16:creationId xmlns:a16="http://schemas.microsoft.com/office/drawing/2014/main" id="{A8F409FD-4D4C-41FD-B0AB-01ECAC3B70BE}"/>
            </a:ext>
          </a:extLst>
        </xdr:cNvPr>
        <xdr:cNvSpPr>
          <a:spLocks noChangeShapeType="1"/>
        </xdr:cNvSpPr>
      </xdr:nvSpPr>
      <xdr:spPr bwMode="auto">
        <a:xfrm>
          <a:off x="2409825" y="6962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41</xdr:row>
      <xdr:rowOff>114300</xdr:rowOff>
    </xdr:from>
    <xdr:to>
      <xdr:col>21</xdr:col>
      <xdr:colOff>0</xdr:colOff>
      <xdr:row>41</xdr:row>
      <xdr:rowOff>114300</xdr:rowOff>
    </xdr:to>
    <xdr:sp macro="" textlink="">
      <xdr:nvSpPr>
        <xdr:cNvPr id="62" name="Line 164">
          <a:extLst>
            <a:ext uri="{FF2B5EF4-FFF2-40B4-BE49-F238E27FC236}">
              <a16:creationId xmlns:a16="http://schemas.microsoft.com/office/drawing/2014/main" id="{7A01C503-2857-4014-A11C-AA4C5483CD09}"/>
            </a:ext>
          </a:extLst>
        </xdr:cNvPr>
        <xdr:cNvSpPr>
          <a:spLocks noChangeShapeType="1"/>
        </xdr:cNvSpPr>
      </xdr:nvSpPr>
      <xdr:spPr bwMode="auto">
        <a:xfrm>
          <a:off x="4391025" y="6410325"/>
          <a:ext cx="209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41</xdr:row>
      <xdr:rowOff>114300</xdr:rowOff>
    </xdr:from>
    <xdr:to>
      <xdr:col>21</xdr:col>
      <xdr:colOff>0</xdr:colOff>
      <xdr:row>41</xdr:row>
      <xdr:rowOff>114300</xdr:rowOff>
    </xdr:to>
    <xdr:sp macro="" textlink="">
      <xdr:nvSpPr>
        <xdr:cNvPr id="63" name="Line 163">
          <a:extLst>
            <a:ext uri="{FF2B5EF4-FFF2-40B4-BE49-F238E27FC236}">
              <a16:creationId xmlns:a16="http://schemas.microsoft.com/office/drawing/2014/main" id="{91A3BD4D-7F13-4436-A0A1-85204E0E24DE}"/>
            </a:ext>
          </a:extLst>
        </xdr:cNvPr>
        <xdr:cNvSpPr>
          <a:spLocks noChangeShapeType="1"/>
        </xdr:cNvSpPr>
      </xdr:nvSpPr>
      <xdr:spPr bwMode="auto">
        <a:xfrm>
          <a:off x="4391025" y="6410325"/>
          <a:ext cx="209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41</xdr:row>
      <xdr:rowOff>114300</xdr:rowOff>
    </xdr:from>
    <xdr:to>
      <xdr:col>21</xdr:col>
      <xdr:colOff>0</xdr:colOff>
      <xdr:row>41</xdr:row>
      <xdr:rowOff>114300</xdr:rowOff>
    </xdr:to>
    <xdr:sp macro="" textlink="">
      <xdr:nvSpPr>
        <xdr:cNvPr id="64" name="Line 159">
          <a:extLst>
            <a:ext uri="{FF2B5EF4-FFF2-40B4-BE49-F238E27FC236}">
              <a16:creationId xmlns:a16="http://schemas.microsoft.com/office/drawing/2014/main" id="{A4300BA4-56F5-4513-AC66-2F195741A460}"/>
            </a:ext>
          </a:extLst>
        </xdr:cNvPr>
        <xdr:cNvSpPr>
          <a:spLocks noChangeShapeType="1"/>
        </xdr:cNvSpPr>
      </xdr:nvSpPr>
      <xdr:spPr bwMode="auto">
        <a:xfrm>
          <a:off x="4391025" y="6410325"/>
          <a:ext cx="2095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179614</xdr:colOff>
      <xdr:row>0</xdr:row>
      <xdr:rowOff>0</xdr:rowOff>
    </xdr:from>
    <xdr:to>
      <xdr:col>1</xdr:col>
      <xdr:colOff>164934</xdr:colOff>
      <xdr:row>0</xdr:row>
      <xdr:rowOff>0</xdr:rowOff>
    </xdr:to>
    <xdr:sp macro="" textlink="">
      <xdr:nvSpPr>
        <xdr:cNvPr id="2" name="Text Box 7">
          <a:extLst>
            <a:ext uri="{FF2B5EF4-FFF2-40B4-BE49-F238E27FC236}">
              <a16:creationId xmlns:a16="http://schemas.microsoft.com/office/drawing/2014/main" id="{00000000-0008-0000-1700-000002000000}"/>
            </a:ext>
          </a:extLst>
        </xdr:cNvPr>
        <xdr:cNvSpPr txBox="1">
          <a:spLocks noChangeArrowheads="1"/>
        </xdr:cNvSpPr>
      </xdr:nvSpPr>
      <xdr:spPr bwMode="auto">
        <a:xfrm>
          <a:off x="179614" y="0"/>
          <a:ext cx="20439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0</xdr:row>
      <xdr:rowOff>0</xdr:rowOff>
    </xdr:from>
    <xdr:to>
      <xdr:col>10</xdr:col>
      <xdr:colOff>209550</xdr:colOff>
      <xdr:row>0</xdr:row>
      <xdr:rowOff>0</xdr:rowOff>
    </xdr:to>
    <xdr:sp macro="" textlink="">
      <xdr:nvSpPr>
        <xdr:cNvPr id="3" name="Text Box 9">
          <a:extLst>
            <a:ext uri="{FF2B5EF4-FFF2-40B4-BE49-F238E27FC236}">
              <a16:creationId xmlns:a16="http://schemas.microsoft.com/office/drawing/2014/main" id="{00000000-0008-0000-1700-000003000000}"/>
            </a:ext>
          </a:extLst>
        </xdr:cNvPr>
        <xdr:cNvSpPr txBox="1">
          <a:spLocks noChangeArrowheads="1"/>
        </xdr:cNvSpPr>
      </xdr:nvSpPr>
      <xdr:spPr bwMode="auto">
        <a:xfrm>
          <a:off x="2190750" y="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179614</xdr:colOff>
      <xdr:row>0</xdr:row>
      <xdr:rowOff>0</xdr:rowOff>
    </xdr:from>
    <xdr:to>
      <xdr:col>1</xdr:col>
      <xdr:colOff>164934</xdr:colOff>
      <xdr:row>0</xdr:row>
      <xdr:rowOff>0</xdr:rowOff>
    </xdr:to>
    <xdr:sp macro="" textlink="">
      <xdr:nvSpPr>
        <xdr:cNvPr id="4" name="Text Box 12">
          <a:extLst>
            <a:ext uri="{FF2B5EF4-FFF2-40B4-BE49-F238E27FC236}">
              <a16:creationId xmlns:a16="http://schemas.microsoft.com/office/drawing/2014/main" id="{00000000-0008-0000-1700-000004000000}"/>
            </a:ext>
          </a:extLst>
        </xdr:cNvPr>
        <xdr:cNvSpPr txBox="1">
          <a:spLocks noChangeArrowheads="1"/>
        </xdr:cNvSpPr>
      </xdr:nvSpPr>
      <xdr:spPr bwMode="auto">
        <a:xfrm>
          <a:off x="179614" y="0"/>
          <a:ext cx="20439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0</xdr:row>
      <xdr:rowOff>0</xdr:rowOff>
    </xdr:from>
    <xdr:to>
      <xdr:col>10</xdr:col>
      <xdr:colOff>209550</xdr:colOff>
      <xdr:row>0</xdr:row>
      <xdr:rowOff>0</xdr:rowOff>
    </xdr:to>
    <xdr:sp macro="" textlink="">
      <xdr:nvSpPr>
        <xdr:cNvPr id="5" name="Text Box 13">
          <a:extLst>
            <a:ext uri="{FF2B5EF4-FFF2-40B4-BE49-F238E27FC236}">
              <a16:creationId xmlns:a16="http://schemas.microsoft.com/office/drawing/2014/main" id="{00000000-0008-0000-1700-000005000000}"/>
            </a:ext>
          </a:extLst>
        </xdr:cNvPr>
        <xdr:cNvSpPr txBox="1">
          <a:spLocks noChangeArrowheads="1"/>
        </xdr:cNvSpPr>
      </xdr:nvSpPr>
      <xdr:spPr bwMode="auto">
        <a:xfrm>
          <a:off x="2190750" y="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0</xdr:colOff>
      <xdr:row>12</xdr:row>
      <xdr:rowOff>95250</xdr:rowOff>
    </xdr:from>
    <xdr:to>
      <xdr:col>12</xdr:col>
      <xdr:colOff>0</xdr:colOff>
      <xdr:row>12</xdr:row>
      <xdr:rowOff>95250</xdr:rowOff>
    </xdr:to>
    <xdr:sp macro="" textlink="">
      <xdr:nvSpPr>
        <xdr:cNvPr id="6" name="Line 56">
          <a:extLst>
            <a:ext uri="{FF2B5EF4-FFF2-40B4-BE49-F238E27FC236}">
              <a16:creationId xmlns:a16="http://schemas.microsoft.com/office/drawing/2014/main" id="{00000000-0008-0000-1700-000006000000}"/>
            </a:ext>
          </a:extLst>
        </xdr:cNvPr>
        <xdr:cNvSpPr>
          <a:spLocks noChangeShapeType="1"/>
        </xdr:cNvSpPr>
      </xdr:nvSpPr>
      <xdr:spPr bwMode="auto">
        <a:xfrm>
          <a:off x="2409825" y="24955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122464</xdr:colOff>
      <xdr:row>17</xdr:row>
      <xdr:rowOff>0</xdr:rowOff>
    </xdr:from>
    <xdr:to>
      <xdr:col>31</xdr:col>
      <xdr:colOff>99464</xdr:colOff>
      <xdr:row>19</xdr:row>
      <xdr:rowOff>47625</xdr:rowOff>
    </xdr:to>
    <xdr:sp macro="" textlink="">
      <xdr:nvSpPr>
        <xdr:cNvPr id="7" name="Text Box 60">
          <a:extLst>
            <a:ext uri="{FF2B5EF4-FFF2-40B4-BE49-F238E27FC236}">
              <a16:creationId xmlns:a16="http://schemas.microsoft.com/office/drawing/2014/main" id="{00000000-0008-0000-1700-000007000000}"/>
            </a:ext>
          </a:extLst>
        </xdr:cNvPr>
        <xdr:cNvSpPr txBox="1">
          <a:spLocks noChangeArrowheads="1"/>
        </xdr:cNvSpPr>
      </xdr:nvSpPr>
      <xdr:spPr bwMode="auto">
        <a:xfrm>
          <a:off x="6694714" y="3257550"/>
          <a:ext cx="196075" cy="3905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112939</xdr:colOff>
      <xdr:row>6</xdr:row>
      <xdr:rowOff>9525</xdr:rowOff>
    </xdr:from>
    <xdr:to>
      <xdr:col>3</xdr:col>
      <xdr:colOff>112939</xdr:colOff>
      <xdr:row>9</xdr:row>
      <xdr:rowOff>152400</xdr:rowOff>
    </xdr:to>
    <xdr:sp macro="" textlink="">
      <xdr:nvSpPr>
        <xdr:cNvPr id="8" name="Text Box 61">
          <a:extLst>
            <a:ext uri="{FF2B5EF4-FFF2-40B4-BE49-F238E27FC236}">
              <a16:creationId xmlns:a16="http://schemas.microsoft.com/office/drawing/2014/main" id="{00000000-0008-0000-1700-000008000000}"/>
            </a:ext>
          </a:extLst>
        </xdr:cNvPr>
        <xdr:cNvSpPr txBox="1">
          <a:spLocks noChangeArrowheads="1"/>
        </xdr:cNvSpPr>
      </xdr:nvSpPr>
      <xdr:spPr bwMode="auto">
        <a:xfrm>
          <a:off x="551089" y="1266825"/>
          <a:ext cx="219075" cy="7715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11</xdr:col>
      <xdr:colOff>0</xdr:colOff>
      <xdr:row>24</xdr:row>
      <xdr:rowOff>95250</xdr:rowOff>
    </xdr:from>
    <xdr:to>
      <xdr:col>12</xdr:col>
      <xdr:colOff>0</xdr:colOff>
      <xdr:row>24</xdr:row>
      <xdr:rowOff>95250</xdr:rowOff>
    </xdr:to>
    <xdr:sp macro="" textlink="">
      <xdr:nvSpPr>
        <xdr:cNvPr id="9" name="Line 62">
          <a:extLst>
            <a:ext uri="{FF2B5EF4-FFF2-40B4-BE49-F238E27FC236}">
              <a16:creationId xmlns:a16="http://schemas.microsoft.com/office/drawing/2014/main" id="{00000000-0008-0000-1700-000009000000}"/>
            </a:ext>
          </a:extLst>
        </xdr:cNvPr>
        <xdr:cNvSpPr>
          <a:spLocks noChangeShapeType="1"/>
        </xdr:cNvSpPr>
      </xdr:nvSpPr>
      <xdr:spPr bwMode="auto">
        <a:xfrm>
          <a:off x="2409825" y="45529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112939</xdr:colOff>
      <xdr:row>29</xdr:row>
      <xdr:rowOff>9525</xdr:rowOff>
    </xdr:from>
    <xdr:to>
      <xdr:col>31</xdr:col>
      <xdr:colOff>170089</xdr:colOff>
      <xdr:row>31</xdr:row>
      <xdr:rowOff>66675</xdr:rowOff>
    </xdr:to>
    <xdr:sp macro="" textlink="">
      <xdr:nvSpPr>
        <xdr:cNvPr id="10" name="Text Box 66">
          <a:extLst>
            <a:ext uri="{FF2B5EF4-FFF2-40B4-BE49-F238E27FC236}">
              <a16:creationId xmlns:a16="http://schemas.microsoft.com/office/drawing/2014/main" id="{00000000-0008-0000-1700-00000A000000}"/>
            </a:ext>
          </a:extLst>
        </xdr:cNvPr>
        <xdr:cNvSpPr txBox="1">
          <a:spLocks noChangeArrowheads="1"/>
        </xdr:cNvSpPr>
      </xdr:nvSpPr>
      <xdr:spPr bwMode="auto">
        <a:xfrm>
          <a:off x="6685189" y="5324475"/>
          <a:ext cx="276225" cy="4000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11</xdr:col>
      <xdr:colOff>0</xdr:colOff>
      <xdr:row>36</xdr:row>
      <xdr:rowOff>95250</xdr:rowOff>
    </xdr:from>
    <xdr:to>
      <xdr:col>12</xdr:col>
      <xdr:colOff>0</xdr:colOff>
      <xdr:row>36</xdr:row>
      <xdr:rowOff>95250</xdr:rowOff>
    </xdr:to>
    <xdr:sp macro="" textlink="">
      <xdr:nvSpPr>
        <xdr:cNvPr id="11" name="Line 68">
          <a:extLst>
            <a:ext uri="{FF2B5EF4-FFF2-40B4-BE49-F238E27FC236}">
              <a16:creationId xmlns:a16="http://schemas.microsoft.com/office/drawing/2014/main" id="{00000000-0008-0000-1700-00000B000000}"/>
            </a:ext>
          </a:extLst>
        </xdr:cNvPr>
        <xdr:cNvSpPr>
          <a:spLocks noChangeShapeType="1"/>
        </xdr:cNvSpPr>
      </xdr:nvSpPr>
      <xdr:spPr bwMode="auto">
        <a:xfrm>
          <a:off x="2409825" y="66103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95250</xdr:rowOff>
    </xdr:from>
    <xdr:to>
      <xdr:col>12</xdr:col>
      <xdr:colOff>0</xdr:colOff>
      <xdr:row>48</xdr:row>
      <xdr:rowOff>95250</xdr:rowOff>
    </xdr:to>
    <xdr:sp macro="" textlink="">
      <xdr:nvSpPr>
        <xdr:cNvPr id="13" name="Line 74">
          <a:extLst>
            <a:ext uri="{FF2B5EF4-FFF2-40B4-BE49-F238E27FC236}">
              <a16:creationId xmlns:a16="http://schemas.microsoft.com/office/drawing/2014/main" id="{00000000-0008-0000-1700-00000D000000}"/>
            </a:ext>
          </a:extLst>
        </xdr:cNvPr>
        <xdr:cNvSpPr>
          <a:spLocks noChangeShapeType="1"/>
        </xdr:cNvSpPr>
      </xdr:nvSpPr>
      <xdr:spPr bwMode="auto">
        <a:xfrm>
          <a:off x="2409825" y="86677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122464</xdr:colOff>
      <xdr:row>52</xdr:row>
      <xdr:rowOff>161925</xdr:rowOff>
    </xdr:from>
    <xdr:to>
      <xdr:col>33</xdr:col>
      <xdr:colOff>28609</xdr:colOff>
      <xdr:row>54</xdr:row>
      <xdr:rowOff>28575</xdr:rowOff>
    </xdr:to>
    <xdr:sp macro="" textlink="">
      <xdr:nvSpPr>
        <xdr:cNvPr id="14" name="Text Box 78">
          <a:extLst>
            <a:ext uri="{FF2B5EF4-FFF2-40B4-BE49-F238E27FC236}">
              <a16:creationId xmlns:a16="http://schemas.microsoft.com/office/drawing/2014/main" id="{00000000-0008-0000-1700-00000E000000}"/>
            </a:ext>
          </a:extLst>
        </xdr:cNvPr>
        <xdr:cNvSpPr txBox="1">
          <a:spLocks noChangeArrowheads="1"/>
        </xdr:cNvSpPr>
      </xdr:nvSpPr>
      <xdr:spPr bwMode="auto">
        <a:xfrm>
          <a:off x="6694714" y="9420225"/>
          <a:ext cx="56337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28</xdr:col>
      <xdr:colOff>112939</xdr:colOff>
      <xdr:row>57</xdr:row>
      <xdr:rowOff>0</xdr:rowOff>
    </xdr:from>
    <xdr:to>
      <xdr:col>29</xdr:col>
      <xdr:colOff>108896</xdr:colOff>
      <xdr:row>57</xdr:row>
      <xdr:rowOff>0</xdr:rowOff>
    </xdr:to>
    <xdr:sp macro="" textlink="">
      <xdr:nvSpPr>
        <xdr:cNvPr id="15" name="Text Box 87">
          <a:extLst>
            <a:ext uri="{FF2B5EF4-FFF2-40B4-BE49-F238E27FC236}">
              <a16:creationId xmlns:a16="http://schemas.microsoft.com/office/drawing/2014/main" id="{00000000-0008-0000-1700-00000F000000}"/>
            </a:ext>
          </a:extLst>
        </xdr:cNvPr>
        <xdr:cNvSpPr txBox="1">
          <a:spLocks noChangeArrowheads="1"/>
        </xdr:cNvSpPr>
      </xdr:nvSpPr>
      <xdr:spPr bwMode="auto">
        <a:xfrm>
          <a:off x="6247039" y="10115550"/>
          <a:ext cx="21503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31</xdr:col>
      <xdr:colOff>112939</xdr:colOff>
      <xdr:row>57</xdr:row>
      <xdr:rowOff>0</xdr:rowOff>
    </xdr:from>
    <xdr:to>
      <xdr:col>32</xdr:col>
      <xdr:colOff>108896</xdr:colOff>
      <xdr:row>57</xdr:row>
      <xdr:rowOff>0</xdr:rowOff>
    </xdr:to>
    <xdr:sp macro="" textlink="">
      <xdr:nvSpPr>
        <xdr:cNvPr id="16" name="Text Box 116">
          <a:extLst>
            <a:ext uri="{FF2B5EF4-FFF2-40B4-BE49-F238E27FC236}">
              <a16:creationId xmlns:a16="http://schemas.microsoft.com/office/drawing/2014/main" id="{00000000-0008-0000-1700-000010000000}"/>
            </a:ext>
          </a:extLst>
        </xdr:cNvPr>
        <xdr:cNvSpPr txBox="1">
          <a:spLocks noChangeArrowheads="1"/>
        </xdr:cNvSpPr>
      </xdr:nvSpPr>
      <xdr:spPr bwMode="auto">
        <a:xfrm>
          <a:off x="6904264" y="10115550"/>
          <a:ext cx="21503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15</xdr:col>
      <xdr:colOff>57150</xdr:colOff>
      <xdr:row>15</xdr:row>
      <xdr:rowOff>152400</xdr:rowOff>
    </xdr:from>
    <xdr:to>
      <xdr:col>17</xdr:col>
      <xdr:colOff>180975</xdr:colOff>
      <xdr:row>15</xdr:row>
      <xdr:rowOff>152400</xdr:rowOff>
    </xdr:to>
    <xdr:sp macro="" textlink="">
      <xdr:nvSpPr>
        <xdr:cNvPr id="17" name="Line 209">
          <a:extLst>
            <a:ext uri="{FF2B5EF4-FFF2-40B4-BE49-F238E27FC236}">
              <a16:creationId xmlns:a16="http://schemas.microsoft.com/office/drawing/2014/main" id="{00000000-0008-0000-1700-000011000000}"/>
            </a:ext>
          </a:extLst>
        </xdr:cNvPr>
        <xdr:cNvSpPr>
          <a:spLocks noChangeShapeType="1"/>
        </xdr:cNvSpPr>
      </xdr:nvSpPr>
      <xdr:spPr bwMode="auto">
        <a:xfrm>
          <a:off x="3343275" y="3067050"/>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15</xdr:row>
      <xdr:rowOff>152400</xdr:rowOff>
    </xdr:from>
    <xdr:to>
      <xdr:col>22</xdr:col>
      <xdr:colOff>152400</xdr:colOff>
      <xdr:row>15</xdr:row>
      <xdr:rowOff>152400</xdr:rowOff>
    </xdr:to>
    <xdr:sp macro="" textlink="">
      <xdr:nvSpPr>
        <xdr:cNvPr id="18" name="Line 210">
          <a:extLst>
            <a:ext uri="{FF2B5EF4-FFF2-40B4-BE49-F238E27FC236}">
              <a16:creationId xmlns:a16="http://schemas.microsoft.com/office/drawing/2014/main" id="{00000000-0008-0000-1700-000012000000}"/>
            </a:ext>
          </a:extLst>
        </xdr:cNvPr>
        <xdr:cNvSpPr>
          <a:spLocks noChangeShapeType="1"/>
        </xdr:cNvSpPr>
      </xdr:nvSpPr>
      <xdr:spPr bwMode="auto">
        <a:xfrm>
          <a:off x="4400550" y="3067050"/>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15</xdr:row>
      <xdr:rowOff>152400</xdr:rowOff>
    </xdr:from>
    <xdr:to>
      <xdr:col>28</xdr:col>
      <xdr:colOff>85725</xdr:colOff>
      <xdr:row>15</xdr:row>
      <xdr:rowOff>152400</xdr:rowOff>
    </xdr:to>
    <xdr:sp macro="" textlink="">
      <xdr:nvSpPr>
        <xdr:cNvPr id="19" name="Line 211">
          <a:extLst>
            <a:ext uri="{FF2B5EF4-FFF2-40B4-BE49-F238E27FC236}">
              <a16:creationId xmlns:a16="http://schemas.microsoft.com/office/drawing/2014/main" id="{00000000-0008-0000-1700-000013000000}"/>
            </a:ext>
          </a:extLst>
        </xdr:cNvPr>
        <xdr:cNvSpPr>
          <a:spLocks noChangeShapeType="1"/>
        </xdr:cNvSpPr>
      </xdr:nvSpPr>
      <xdr:spPr bwMode="auto">
        <a:xfrm>
          <a:off x="5667375" y="3067050"/>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27</xdr:row>
      <xdr:rowOff>152400</xdr:rowOff>
    </xdr:from>
    <xdr:to>
      <xdr:col>17</xdr:col>
      <xdr:colOff>180975</xdr:colOff>
      <xdr:row>27</xdr:row>
      <xdr:rowOff>152400</xdr:rowOff>
    </xdr:to>
    <xdr:sp macro="" textlink="">
      <xdr:nvSpPr>
        <xdr:cNvPr id="20" name="Line 212">
          <a:extLst>
            <a:ext uri="{FF2B5EF4-FFF2-40B4-BE49-F238E27FC236}">
              <a16:creationId xmlns:a16="http://schemas.microsoft.com/office/drawing/2014/main" id="{00000000-0008-0000-1700-000014000000}"/>
            </a:ext>
          </a:extLst>
        </xdr:cNvPr>
        <xdr:cNvSpPr>
          <a:spLocks noChangeShapeType="1"/>
        </xdr:cNvSpPr>
      </xdr:nvSpPr>
      <xdr:spPr bwMode="auto">
        <a:xfrm>
          <a:off x="3343275" y="5124450"/>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209550</xdr:colOff>
      <xdr:row>27</xdr:row>
      <xdr:rowOff>152400</xdr:rowOff>
    </xdr:from>
    <xdr:to>
      <xdr:col>23</xdr:col>
      <xdr:colOff>123825</xdr:colOff>
      <xdr:row>27</xdr:row>
      <xdr:rowOff>152400</xdr:rowOff>
    </xdr:to>
    <xdr:sp macro="" textlink="">
      <xdr:nvSpPr>
        <xdr:cNvPr id="21" name="Line 213">
          <a:extLst>
            <a:ext uri="{FF2B5EF4-FFF2-40B4-BE49-F238E27FC236}">
              <a16:creationId xmlns:a16="http://schemas.microsoft.com/office/drawing/2014/main" id="{00000000-0008-0000-1700-000015000000}"/>
            </a:ext>
          </a:extLst>
        </xdr:cNvPr>
        <xdr:cNvSpPr>
          <a:spLocks noChangeShapeType="1"/>
        </xdr:cNvSpPr>
      </xdr:nvSpPr>
      <xdr:spPr bwMode="auto">
        <a:xfrm>
          <a:off x="4591050" y="5124450"/>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27</xdr:row>
      <xdr:rowOff>152400</xdr:rowOff>
    </xdr:from>
    <xdr:to>
      <xdr:col>28</xdr:col>
      <xdr:colOff>85725</xdr:colOff>
      <xdr:row>27</xdr:row>
      <xdr:rowOff>152400</xdr:rowOff>
    </xdr:to>
    <xdr:sp macro="" textlink="">
      <xdr:nvSpPr>
        <xdr:cNvPr id="22" name="Line 214">
          <a:extLst>
            <a:ext uri="{FF2B5EF4-FFF2-40B4-BE49-F238E27FC236}">
              <a16:creationId xmlns:a16="http://schemas.microsoft.com/office/drawing/2014/main" id="{00000000-0008-0000-1700-000016000000}"/>
            </a:ext>
          </a:extLst>
        </xdr:cNvPr>
        <xdr:cNvSpPr>
          <a:spLocks noChangeShapeType="1"/>
        </xdr:cNvSpPr>
      </xdr:nvSpPr>
      <xdr:spPr bwMode="auto">
        <a:xfrm>
          <a:off x="5667375" y="5124450"/>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51</xdr:row>
      <xdr:rowOff>152400</xdr:rowOff>
    </xdr:from>
    <xdr:to>
      <xdr:col>17</xdr:col>
      <xdr:colOff>180975</xdr:colOff>
      <xdr:row>51</xdr:row>
      <xdr:rowOff>152400</xdr:rowOff>
    </xdr:to>
    <xdr:sp macro="" textlink="">
      <xdr:nvSpPr>
        <xdr:cNvPr id="23" name="Line 215">
          <a:extLst>
            <a:ext uri="{FF2B5EF4-FFF2-40B4-BE49-F238E27FC236}">
              <a16:creationId xmlns:a16="http://schemas.microsoft.com/office/drawing/2014/main" id="{00000000-0008-0000-1700-000017000000}"/>
            </a:ext>
          </a:extLst>
        </xdr:cNvPr>
        <xdr:cNvSpPr>
          <a:spLocks noChangeShapeType="1"/>
        </xdr:cNvSpPr>
      </xdr:nvSpPr>
      <xdr:spPr bwMode="auto">
        <a:xfrm>
          <a:off x="3343275" y="9239250"/>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209550</xdr:colOff>
      <xdr:row>51</xdr:row>
      <xdr:rowOff>152400</xdr:rowOff>
    </xdr:from>
    <xdr:to>
      <xdr:col>23</xdr:col>
      <xdr:colOff>123825</xdr:colOff>
      <xdr:row>51</xdr:row>
      <xdr:rowOff>152400</xdr:rowOff>
    </xdr:to>
    <xdr:sp macro="" textlink="">
      <xdr:nvSpPr>
        <xdr:cNvPr id="24" name="Line 216">
          <a:extLst>
            <a:ext uri="{FF2B5EF4-FFF2-40B4-BE49-F238E27FC236}">
              <a16:creationId xmlns:a16="http://schemas.microsoft.com/office/drawing/2014/main" id="{00000000-0008-0000-1700-000018000000}"/>
            </a:ext>
          </a:extLst>
        </xdr:cNvPr>
        <xdr:cNvSpPr>
          <a:spLocks noChangeShapeType="1"/>
        </xdr:cNvSpPr>
      </xdr:nvSpPr>
      <xdr:spPr bwMode="auto">
        <a:xfrm>
          <a:off x="4591050" y="9239250"/>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51</xdr:row>
      <xdr:rowOff>152400</xdr:rowOff>
    </xdr:from>
    <xdr:to>
      <xdr:col>28</xdr:col>
      <xdr:colOff>85725</xdr:colOff>
      <xdr:row>51</xdr:row>
      <xdr:rowOff>152400</xdr:rowOff>
    </xdr:to>
    <xdr:sp macro="" textlink="">
      <xdr:nvSpPr>
        <xdr:cNvPr id="25" name="Line 217">
          <a:extLst>
            <a:ext uri="{FF2B5EF4-FFF2-40B4-BE49-F238E27FC236}">
              <a16:creationId xmlns:a16="http://schemas.microsoft.com/office/drawing/2014/main" id="{00000000-0008-0000-1700-000019000000}"/>
            </a:ext>
          </a:extLst>
        </xdr:cNvPr>
        <xdr:cNvSpPr>
          <a:spLocks noChangeShapeType="1"/>
        </xdr:cNvSpPr>
      </xdr:nvSpPr>
      <xdr:spPr bwMode="auto">
        <a:xfrm>
          <a:off x="5667375" y="9239250"/>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39</xdr:row>
      <xdr:rowOff>152400</xdr:rowOff>
    </xdr:from>
    <xdr:to>
      <xdr:col>17</xdr:col>
      <xdr:colOff>180975</xdr:colOff>
      <xdr:row>39</xdr:row>
      <xdr:rowOff>152400</xdr:rowOff>
    </xdr:to>
    <xdr:sp macro="" textlink="">
      <xdr:nvSpPr>
        <xdr:cNvPr id="26" name="Line 218">
          <a:extLst>
            <a:ext uri="{FF2B5EF4-FFF2-40B4-BE49-F238E27FC236}">
              <a16:creationId xmlns:a16="http://schemas.microsoft.com/office/drawing/2014/main" id="{00000000-0008-0000-1700-00001A000000}"/>
            </a:ext>
          </a:extLst>
        </xdr:cNvPr>
        <xdr:cNvSpPr>
          <a:spLocks noChangeShapeType="1"/>
        </xdr:cNvSpPr>
      </xdr:nvSpPr>
      <xdr:spPr bwMode="auto">
        <a:xfrm>
          <a:off x="3343275" y="7181850"/>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209550</xdr:colOff>
      <xdr:row>39</xdr:row>
      <xdr:rowOff>152400</xdr:rowOff>
    </xdr:from>
    <xdr:to>
      <xdr:col>23</xdr:col>
      <xdr:colOff>123825</xdr:colOff>
      <xdr:row>39</xdr:row>
      <xdr:rowOff>152400</xdr:rowOff>
    </xdr:to>
    <xdr:sp macro="" textlink="">
      <xdr:nvSpPr>
        <xdr:cNvPr id="27" name="Line 219">
          <a:extLst>
            <a:ext uri="{FF2B5EF4-FFF2-40B4-BE49-F238E27FC236}">
              <a16:creationId xmlns:a16="http://schemas.microsoft.com/office/drawing/2014/main" id="{00000000-0008-0000-1700-00001B000000}"/>
            </a:ext>
          </a:extLst>
        </xdr:cNvPr>
        <xdr:cNvSpPr>
          <a:spLocks noChangeShapeType="1"/>
        </xdr:cNvSpPr>
      </xdr:nvSpPr>
      <xdr:spPr bwMode="auto">
        <a:xfrm>
          <a:off x="4591050" y="7181850"/>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39</xdr:row>
      <xdr:rowOff>152400</xdr:rowOff>
    </xdr:from>
    <xdr:to>
      <xdr:col>28</xdr:col>
      <xdr:colOff>85725</xdr:colOff>
      <xdr:row>39</xdr:row>
      <xdr:rowOff>152400</xdr:rowOff>
    </xdr:to>
    <xdr:sp macro="" textlink="">
      <xdr:nvSpPr>
        <xdr:cNvPr id="28" name="Line 220">
          <a:extLst>
            <a:ext uri="{FF2B5EF4-FFF2-40B4-BE49-F238E27FC236}">
              <a16:creationId xmlns:a16="http://schemas.microsoft.com/office/drawing/2014/main" id="{00000000-0008-0000-1700-00001C000000}"/>
            </a:ext>
          </a:extLst>
        </xdr:cNvPr>
        <xdr:cNvSpPr>
          <a:spLocks noChangeShapeType="1"/>
        </xdr:cNvSpPr>
      </xdr:nvSpPr>
      <xdr:spPr bwMode="auto">
        <a:xfrm>
          <a:off x="5667375" y="7181850"/>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112939</xdr:colOff>
      <xdr:row>40</xdr:row>
      <xdr:rowOff>142875</xdr:rowOff>
    </xdr:from>
    <xdr:to>
      <xdr:col>32</xdr:col>
      <xdr:colOff>202837</xdr:colOff>
      <xdr:row>42</xdr:row>
      <xdr:rowOff>28575</xdr:rowOff>
    </xdr:to>
    <xdr:sp macro="" textlink="">
      <xdr:nvSpPr>
        <xdr:cNvPr id="29" name="Text Box 222">
          <a:extLst>
            <a:ext uri="{FF2B5EF4-FFF2-40B4-BE49-F238E27FC236}">
              <a16:creationId xmlns:a16="http://schemas.microsoft.com/office/drawing/2014/main" id="{00000000-0008-0000-1700-00001D000000}"/>
            </a:ext>
          </a:extLst>
        </xdr:cNvPr>
        <xdr:cNvSpPr txBox="1">
          <a:spLocks noChangeArrowheads="1"/>
        </xdr:cNvSpPr>
      </xdr:nvSpPr>
      <xdr:spPr bwMode="auto">
        <a:xfrm>
          <a:off x="6685189" y="7343775"/>
          <a:ext cx="528048"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11</xdr:col>
      <xdr:colOff>0</xdr:colOff>
      <xdr:row>12</xdr:row>
      <xdr:rowOff>95250</xdr:rowOff>
    </xdr:from>
    <xdr:to>
      <xdr:col>12</xdr:col>
      <xdr:colOff>0</xdr:colOff>
      <xdr:row>12</xdr:row>
      <xdr:rowOff>95250</xdr:rowOff>
    </xdr:to>
    <xdr:sp macro="" textlink="">
      <xdr:nvSpPr>
        <xdr:cNvPr id="30" name="Line 18">
          <a:extLst>
            <a:ext uri="{FF2B5EF4-FFF2-40B4-BE49-F238E27FC236}">
              <a16:creationId xmlns:a16="http://schemas.microsoft.com/office/drawing/2014/main" id="{4F270043-139C-472E-BF1F-A9A4B56283F8}"/>
            </a:ext>
          </a:extLst>
        </xdr:cNvPr>
        <xdr:cNvSpPr>
          <a:spLocks noChangeShapeType="1"/>
        </xdr:cNvSpPr>
      </xdr:nvSpPr>
      <xdr:spPr bwMode="auto">
        <a:xfrm>
          <a:off x="2409825" y="3152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xdr:row>
      <xdr:rowOff>95250</xdr:rowOff>
    </xdr:from>
    <xdr:to>
      <xdr:col>12</xdr:col>
      <xdr:colOff>0</xdr:colOff>
      <xdr:row>12</xdr:row>
      <xdr:rowOff>95250</xdr:rowOff>
    </xdr:to>
    <xdr:sp macro="" textlink="">
      <xdr:nvSpPr>
        <xdr:cNvPr id="31" name="Line 34">
          <a:extLst>
            <a:ext uri="{FF2B5EF4-FFF2-40B4-BE49-F238E27FC236}">
              <a16:creationId xmlns:a16="http://schemas.microsoft.com/office/drawing/2014/main" id="{8B5AF4ED-2709-47CD-9841-6A8374E79761}"/>
            </a:ext>
          </a:extLst>
        </xdr:cNvPr>
        <xdr:cNvSpPr>
          <a:spLocks noChangeShapeType="1"/>
        </xdr:cNvSpPr>
      </xdr:nvSpPr>
      <xdr:spPr bwMode="auto">
        <a:xfrm>
          <a:off x="2409825" y="3152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15</xdr:row>
      <xdr:rowOff>171450</xdr:rowOff>
    </xdr:from>
    <xdr:to>
      <xdr:col>17</xdr:col>
      <xdr:colOff>180975</xdr:colOff>
      <xdr:row>15</xdr:row>
      <xdr:rowOff>171450</xdr:rowOff>
    </xdr:to>
    <xdr:sp macro="" textlink="">
      <xdr:nvSpPr>
        <xdr:cNvPr id="32" name="Line 196">
          <a:extLst>
            <a:ext uri="{FF2B5EF4-FFF2-40B4-BE49-F238E27FC236}">
              <a16:creationId xmlns:a16="http://schemas.microsoft.com/office/drawing/2014/main" id="{6AAAA286-B8A2-464D-9456-25081035D025}"/>
            </a:ext>
          </a:extLst>
        </xdr:cNvPr>
        <xdr:cNvSpPr>
          <a:spLocks noChangeShapeType="1"/>
        </xdr:cNvSpPr>
      </xdr:nvSpPr>
      <xdr:spPr bwMode="auto">
        <a:xfrm>
          <a:off x="3343275" y="3419475"/>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15</xdr:row>
      <xdr:rowOff>171450</xdr:rowOff>
    </xdr:from>
    <xdr:to>
      <xdr:col>22</xdr:col>
      <xdr:colOff>161925</xdr:colOff>
      <xdr:row>15</xdr:row>
      <xdr:rowOff>171450</xdr:rowOff>
    </xdr:to>
    <xdr:sp macro="" textlink="">
      <xdr:nvSpPr>
        <xdr:cNvPr id="33" name="Line 197">
          <a:extLst>
            <a:ext uri="{FF2B5EF4-FFF2-40B4-BE49-F238E27FC236}">
              <a16:creationId xmlns:a16="http://schemas.microsoft.com/office/drawing/2014/main" id="{3E75FCF5-6447-4541-858C-49918A5B13B2}"/>
            </a:ext>
          </a:extLst>
        </xdr:cNvPr>
        <xdr:cNvSpPr>
          <a:spLocks noChangeShapeType="1"/>
        </xdr:cNvSpPr>
      </xdr:nvSpPr>
      <xdr:spPr bwMode="auto">
        <a:xfrm>
          <a:off x="4410075" y="3419475"/>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15</xdr:row>
      <xdr:rowOff>171450</xdr:rowOff>
    </xdr:from>
    <xdr:to>
      <xdr:col>28</xdr:col>
      <xdr:colOff>85725</xdr:colOff>
      <xdr:row>15</xdr:row>
      <xdr:rowOff>171450</xdr:rowOff>
    </xdr:to>
    <xdr:sp macro="" textlink="">
      <xdr:nvSpPr>
        <xdr:cNvPr id="34" name="Line 199">
          <a:extLst>
            <a:ext uri="{FF2B5EF4-FFF2-40B4-BE49-F238E27FC236}">
              <a16:creationId xmlns:a16="http://schemas.microsoft.com/office/drawing/2014/main" id="{710E22F7-373F-459A-8A9B-843411F8C2FD}"/>
            </a:ext>
          </a:extLst>
        </xdr:cNvPr>
        <xdr:cNvSpPr>
          <a:spLocks noChangeShapeType="1"/>
        </xdr:cNvSpPr>
      </xdr:nvSpPr>
      <xdr:spPr bwMode="auto">
        <a:xfrm>
          <a:off x="5667375" y="3419475"/>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35" name="Line 56">
          <a:extLst>
            <a:ext uri="{FF2B5EF4-FFF2-40B4-BE49-F238E27FC236}">
              <a16:creationId xmlns:a16="http://schemas.microsoft.com/office/drawing/2014/main" id="{24637504-6D1B-4983-BC1A-CF1405ACE814}"/>
            </a:ext>
          </a:extLst>
        </xdr:cNvPr>
        <xdr:cNvSpPr>
          <a:spLocks noChangeShapeType="1"/>
        </xdr:cNvSpPr>
      </xdr:nvSpPr>
      <xdr:spPr bwMode="auto">
        <a:xfrm>
          <a:off x="2409825" y="24955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36" name="Line 18">
          <a:extLst>
            <a:ext uri="{FF2B5EF4-FFF2-40B4-BE49-F238E27FC236}">
              <a16:creationId xmlns:a16="http://schemas.microsoft.com/office/drawing/2014/main" id="{26A4E511-C0C9-4ABB-9C07-E65E6E4DC99F}"/>
            </a:ext>
          </a:extLst>
        </xdr:cNvPr>
        <xdr:cNvSpPr>
          <a:spLocks noChangeShapeType="1"/>
        </xdr:cNvSpPr>
      </xdr:nvSpPr>
      <xdr:spPr bwMode="auto">
        <a:xfrm>
          <a:off x="2409825" y="24955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95250</xdr:rowOff>
    </xdr:from>
    <xdr:to>
      <xdr:col>12</xdr:col>
      <xdr:colOff>0</xdr:colOff>
      <xdr:row>24</xdr:row>
      <xdr:rowOff>95250</xdr:rowOff>
    </xdr:to>
    <xdr:sp macro="" textlink="">
      <xdr:nvSpPr>
        <xdr:cNvPr id="37" name="Line 34">
          <a:extLst>
            <a:ext uri="{FF2B5EF4-FFF2-40B4-BE49-F238E27FC236}">
              <a16:creationId xmlns:a16="http://schemas.microsoft.com/office/drawing/2014/main" id="{498302A4-EA9A-4D07-9B26-1AFFC2C1AA9E}"/>
            </a:ext>
          </a:extLst>
        </xdr:cNvPr>
        <xdr:cNvSpPr>
          <a:spLocks noChangeShapeType="1"/>
        </xdr:cNvSpPr>
      </xdr:nvSpPr>
      <xdr:spPr bwMode="auto">
        <a:xfrm>
          <a:off x="2409825" y="24955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27</xdr:row>
      <xdr:rowOff>152400</xdr:rowOff>
    </xdr:from>
    <xdr:to>
      <xdr:col>17</xdr:col>
      <xdr:colOff>180975</xdr:colOff>
      <xdr:row>27</xdr:row>
      <xdr:rowOff>152400</xdr:rowOff>
    </xdr:to>
    <xdr:sp macro="" textlink="">
      <xdr:nvSpPr>
        <xdr:cNvPr id="38" name="Line 209">
          <a:extLst>
            <a:ext uri="{FF2B5EF4-FFF2-40B4-BE49-F238E27FC236}">
              <a16:creationId xmlns:a16="http://schemas.microsoft.com/office/drawing/2014/main" id="{4C944669-0BA4-417F-9751-FC2A9A754B9C}"/>
            </a:ext>
          </a:extLst>
        </xdr:cNvPr>
        <xdr:cNvSpPr>
          <a:spLocks noChangeShapeType="1"/>
        </xdr:cNvSpPr>
      </xdr:nvSpPr>
      <xdr:spPr bwMode="auto">
        <a:xfrm>
          <a:off x="3343275" y="3067050"/>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27</xdr:row>
      <xdr:rowOff>152400</xdr:rowOff>
    </xdr:from>
    <xdr:to>
      <xdr:col>22</xdr:col>
      <xdr:colOff>152400</xdr:colOff>
      <xdr:row>27</xdr:row>
      <xdr:rowOff>152400</xdr:rowOff>
    </xdr:to>
    <xdr:sp macro="" textlink="">
      <xdr:nvSpPr>
        <xdr:cNvPr id="39" name="Line 210">
          <a:extLst>
            <a:ext uri="{FF2B5EF4-FFF2-40B4-BE49-F238E27FC236}">
              <a16:creationId xmlns:a16="http://schemas.microsoft.com/office/drawing/2014/main" id="{38830CE5-384E-48E9-B85F-62DE5B3581FA}"/>
            </a:ext>
          </a:extLst>
        </xdr:cNvPr>
        <xdr:cNvSpPr>
          <a:spLocks noChangeShapeType="1"/>
        </xdr:cNvSpPr>
      </xdr:nvSpPr>
      <xdr:spPr bwMode="auto">
        <a:xfrm>
          <a:off x="4400550" y="3067050"/>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27</xdr:row>
      <xdr:rowOff>152400</xdr:rowOff>
    </xdr:from>
    <xdr:to>
      <xdr:col>28</xdr:col>
      <xdr:colOff>85725</xdr:colOff>
      <xdr:row>27</xdr:row>
      <xdr:rowOff>152400</xdr:rowOff>
    </xdr:to>
    <xdr:sp macro="" textlink="">
      <xdr:nvSpPr>
        <xdr:cNvPr id="40" name="Line 211">
          <a:extLst>
            <a:ext uri="{FF2B5EF4-FFF2-40B4-BE49-F238E27FC236}">
              <a16:creationId xmlns:a16="http://schemas.microsoft.com/office/drawing/2014/main" id="{ACB21041-2845-498D-96E5-103972AC10A0}"/>
            </a:ext>
          </a:extLst>
        </xdr:cNvPr>
        <xdr:cNvSpPr>
          <a:spLocks noChangeShapeType="1"/>
        </xdr:cNvSpPr>
      </xdr:nvSpPr>
      <xdr:spPr bwMode="auto">
        <a:xfrm>
          <a:off x="5667375" y="3067050"/>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41" name="Line 62">
          <a:extLst>
            <a:ext uri="{FF2B5EF4-FFF2-40B4-BE49-F238E27FC236}">
              <a16:creationId xmlns:a16="http://schemas.microsoft.com/office/drawing/2014/main" id="{2A90F40F-ED43-47D8-B5BF-CBB31112F753}"/>
            </a:ext>
          </a:extLst>
        </xdr:cNvPr>
        <xdr:cNvSpPr>
          <a:spLocks noChangeShapeType="1"/>
        </xdr:cNvSpPr>
      </xdr:nvSpPr>
      <xdr:spPr bwMode="auto">
        <a:xfrm>
          <a:off x="2409825" y="45529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42" name="Line 56">
          <a:extLst>
            <a:ext uri="{FF2B5EF4-FFF2-40B4-BE49-F238E27FC236}">
              <a16:creationId xmlns:a16="http://schemas.microsoft.com/office/drawing/2014/main" id="{7DC96357-FFC7-483F-9EF0-E58A9F73972B}"/>
            </a:ext>
          </a:extLst>
        </xdr:cNvPr>
        <xdr:cNvSpPr>
          <a:spLocks noChangeShapeType="1"/>
        </xdr:cNvSpPr>
      </xdr:nvSpPr>
      <xdr:spPr bwMode="auto">
        <a:xfrm>
          <a:off x="2409825" y="45529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43" name="Line 18">
          <a:extLst>
            <a:ext uri="{FF2B5EF4-FFF2-40B4-BE49-F238E27FC236}">
              <a16:creationId xmlns:a16="http://schemas.microsoft.com/office/drawing/2014/main" id="{FB98E44B-53C9-4106-B69E-3378D456DDA6}"/>
            </a:ext>
          </a:extLst>
        </xdr:cNvPr>
        <xdr:cNvSpPr>
          <a:spLocks noChangeShapeType="1"/>
        </xdr:cNvSpPr>
      </xdr:nvSpPr>
      <xdr:spPr bwMode="auto">
        <a:xfrm>
          <a:off x="2409825" y="45529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36</xdr:row>
      <xdr:rowOff>95250</xdr:rowOff>
    </xdr:from>
    <xdr:to>
      <xdr:col>12</xdr:col>
      <xdr:colOff>0</xdr:colOff>
      <xdr:row>36</xdr:row>
      <xdr:rowOff>95250</xdr:rowOff>
    </xdr:to>
    <xdr:sp macro="" textlink="">
      <xdr:nvSpPr>
        <xdr:cNvPr id="44" name="Line 34">
          <a:extLst>
            <a:ext uri="{FF2B5EF4-FFF2-40B4-BE49-F238E27FC236}">
              <a16:creationId xmlns:a16="http://schemas.microsoft.com/office/drawing/2014/main" id="{9583FCF7-2883-44D0-9870-FAD1D9866CD2}"/>
            </a:ext>
          </a:extLst>
        </xdr:cNvPr>
        <xdr:cNvSpPr>
          <a:spLocks noChangeShapeType="1"/>
        </xdr:cNvSpPr>
      </xdr:nvSpPr>
      <xdr:spPr bwMode="auto">
        <a:xfrm>
          <a:off x="2409825" y="45529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39</xdr:row>
      <xdr:rowOff>152400</xdr:rowOff>
    </xdr:from>
    <xdr:to>
      <xdr:col>17</xdr:col>
      <xdr:colOff>180975</xdr:colOff>
      <xdr:row>39</xdr:row>
      <xdr:rowOff>152400</xdr:rowOff>
    </xdr:to>
    <xdr:sp macro="" textlink="">
      <xdr:nvSpPr>
        <xdr:cNvPr id="45" name="Line 212">
          <a:extLst>
            <a:ext uri="{FF2B5EF4-FFF2-40B4-BE49-F238E27FC236}">
              <a16:creationId xmlns:a16="http://schemas.microsoft.com/office/drawing/2014/main" id="{EECCD058-194B-45DB-8249-6DBB26C1B72D}"/>
            </a:ext>
          </a:extLst>
        </xdr:cNvPr>
        <xdr:cNvSpPr>
          <a:spLocks noChangeShapeType="1"/>
        </xdr:cNvSpPr>
      </xdr:nvSpPr>
      <xdr:spPr bwMode="auto">
        <a:xfrm>
          <a:off x="3343275" y="5124450"/>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209550</xdr:colOff>
      <xdr:row>39</xdr:row>
      <xdr:rowOff>152400</xdr:rowOff>
    </xdr:from>
    <xdr:to>
      <xdr:col>23</xdr:col>
      <xdr:colOff>123825</xdr:colOff>
      <xdr:row>39</xdr:row>
      <xdr:rowOff>152400</xdr:rowOff>
    </xdr:to>
    <xdr:sp macro="" textlink="">
      <xdr:nvSpPr>
        <xdr:cNvPr id="46" name="Line 213">
          <a:extLst>
            <a:ext uri="{FF2B5EF4-FFF2-40B4-BE49-F238E27FC236}">
              <a16:creationId xmlns:a16="http://schemas.microsoft.com/office/drawing/2014/main" id="{711CEDED-2D38-429F-A385-B3244515A56B}"/>
            </a:ext>
          </a:extLst>
        </xdr:cNvPr>
        <xdr:cNvSpPr>
          <a:spLocks noChangeShapeType="1"/>
        </xdr:cNvSpPr>
      </xdr:nvSpPr>
      <xdr:spPr bwMode="auto">
        <a:xfrm>
          <a:off x="4591050" y="5124450"/>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39</xdr:row>
      <xdr:rowOff>152400</xdr:rowOff>
    </xdr:from>
    <xdr:to>
      <xdr:col>28</xdr:col>
      <xdr:colOff>85725</xdr:colOff>
      <xdr:row>39</xdr:row>
      <xdr:rowOff>152400</xdr:rowOff>
    </xdr:to>
    <xdr:sp macro="" textlink="">
      <xdr:nvSpPr>
        <xdr:cNvPr id="47" name="Line 214">
          <a:extLst>
            <a:ext uri="{FF2B5EF4-FFF2-40B4-BE49-F238E27FC236}">
              <a16:creationId xmlns:a16="http://schemas.microsoft.com/office/drawing/2014/main" id="{45B05466-9750-4C86-9D62-534B6DE34203}"/>
            </a:ext>
          </a:extLst>
        </xdr:cNvPr>
        <xdr:cNvSpPr>
          <a:spLocks noChangeShapeType="1"/>
        </xdr:cNvSpPr>
      </xdr:nvSpPr>
      <xdr:spPr bwMode="auto">
        <a:xfrm>
          <a:off x="5667375" y="5124450"/>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39</xdr:row>
      <xdr:rowOff>152400</xdr:rowOff>
    </xdr:from>
    <xdr:to>
      <xdr:col>17</xdr:col>
      <xdr:colOff>180975</xdr:colOff>
      <xdr:row>39</xdr:row>
      <xdr:rowOff>152400</xdr:rowOff>
    </xdr:to>
    <xdr:sp macro="" textlink="">
      <xdr:nvSpPr>
        <xdr:cNvPr id="48" name="Line 209">
          <a:extLst>
            <a:ext uri="{FF2B5EF4-FFF2-40B4-BE49-F238E27FC236}">
              <a16:creationId xmlns:a16="http://schemas.microsoft.com/office/drawing/2014/main" id="{791C6E9E-8CD4-4785-B37F-86824C909249}"/>
            </a:ext>
          </a:extLst>
        </xdr:cNvPr>
        <xdr:cNvSpPr>
          <a:spLocks noChangeShapeType="1"/>
        </xdr:cNvSpPr>
      </xdr:nvSpPr>
      <xdr:spPr bwMode="auto">
        <a:xfrm>
          <a:off x="3343275" y="5124450"/>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39</xdr:row>
      <xdr:rowOff>152400</xdr:rowOff>
    </xdr:from>
    <xdr:to>
      <xdr:col>22</xdr:col>
      <xdr:colOff>152400</xdr:colOff>
      <xdr:row>39</xdr:row>
      <xdr:rowOff>152400</xdr:rowOff>
    </xdr:to>
    <xdr:sp macro="" textlink="">
      <xdr:nvSpPr>
        <xdr:cNvPr id="49" name="Line 210">
          <a:extLst>
            <a:ext uri="{FF2B5EF4-FFF2-40B4-BE49-F238E27FC236}">
              <a16:creationId xmlns:a16="http://schemas.microsoft.com/office/drawing/2014/main" id="{234CB636-A12D-4D6F-B98E-84F6F9FB8667}"/>
            </a:ext>
          </a:extLst>
        </xdr:cNvPr>
        <xdr:cNvSpPr>
          <a:spLocks noChangeShapeType="1"/>
        </xdr:cNvSpPr>
      </xdr:nvSpPr>
      <xdr:spPr bwMode="auto">
        <a:xfrm>
          <a:off x="4400550" y="5124450"/>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39</xdr:row>
      <xdr:rowOff>152400</xdr:rowOff>
    </xdr:from>
    <xdr:to>
      <xdr:col>28</xdr:col>
      <xdr:colOff>85725</xdr:colOff>
      <xdr:row>39</xdr:row>
      <xdr:rowOff>152400</xdr:rowOff>
    </xdr:to>
    <xdr:sp macro="" textlink="">
      <xdr:nvSpPr>
        <xdr:cNvPr id="50" name="Line 211">
          <a:extLst>
            <a:ext uri="{FF2B5EF4-FFF2-40B4-BE49-F238E27FC236}">
              <a16:creationId xmlns:a16="http://schemas.microsoft.com/office/drawing/2014/main" id="{5B97C651-5777-401C-ABB7-E3CB135F4091}"/>
            </a:ext>
          </a:extLst>
        </xdr:cNvPr>
        <xdr:cNvSpPr>
          <a:spLocks noChangeShapeType="1"/>
        </xdr:cNvSpPr>
      </xdr:nvSpPr>
      <xdr:spPr bwMode="auto">
        <a:xfrm>
          <a:off x="5667375" y="5124450"/>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95250</xdr:rowOff>
    </xdr:from>
    <xdr:to>
      <xdr:col>12</xdr:col>
      <xdr:colOff>0</xdr:colOff>
      <xdr:row>48</xdr:row>
      <xdr:rowOff>95250</xdr:rowOff>
    </xdr:to>
    <xdr:sp macro="" textlink="">
      <xdr:nvSpPr>
        <xdr:cNvPr id="51" name="Line 68">
          <a:extLst>
            <a:ext uri="{FF2B5EF4-FFF2-40B4-BE49-F238E27FC236}">
              <a16:creationId xmlns:a16="http://schemas.microsoft.com/office/drawing/2014/main" id="{631019A9-4515-401B-A62B-D78578CDE0DD}"/>
            </a:ext>
          </a:extLst>
        </xdr:cNvPr>
        <xdr:cNvSpPr>
          <a:spLocks noChangeShapeType="1"/>
        </xdr:cNvSpPr>
      </xdr:nvSpPr>
      <xdr:spPr bwMode="auto">
        <a:xfrm>
          <a:off x="2409825" y="66103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51</xdr:row>
      <xdr:rowOff>152400</xdr:rowOff>
    </xdr:from>
    <xdr:to>
      <xdr:col>17</xdr:col>
      <xdr:colOff>180975</xdr:colOff>
      <xdr:row>51</xdr:row>
      <xdr:rowOff>152400</xdr:rowOff>
    </xdr:to>
    <xdr:sp macro="" textlink="">
      <xdr:nvSpPr>
        <xdr:cNvPr id="52" name="Line 218">
          <a:extLst>
            <a:ext uri="{FF2B5EF4-FFF2-40B4-BE49-F238E27FC236}">
              <a16:creationId xmlns:a16="http://schemas.microsoft.com/office/drawing/2014/main" id="{CFDF56BA-4DA7-4ADC-BF78-CE9A4CF85564}"/>
            </a:ext>
          </a:extLst>
        </xdr:cNvPr>
        <xdr:cNvSpPr>
          <a:spLocks noChangeShapeType="1"/>
        </xdr:cNvSpPr>
      </xdr:nvSpPr>
      <xdr:spPr bwMode="auto">
        <a:xfrm>
          <a:off x="3343275" y="7181850"/>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209550</xdr:colOff>
      <xdr:row>51</xdr:row>
      <xdr:rowOff>152400</xdr:rowOff>
    </xdr:from>
    <xdr:to>
      <xdr:col>23</xdr:col>
      <xdr:colOff>123825</xdr:colOff>
      <xdr:row>51</xdr:row>
      <xdr:rowOff>152400</xdr:rowOff>
    </xdr:to>
    <xdr:sp macro="" textlink="">
      <xdr:nvSpPr>
        <xdr:cNvPr id="53" name="Line 219">
          <a:extLst>
            <a:ext uri="{FF2B5EF4-FFF2-40B4-BE49-F238E27FC236}">
              <a16:creationId xmlns:a16="http://schemas.microsoft.com/office/drawing/2014/main" id="{B5356AFE-244D-4A1E-BAFF-4C092393A112}"/>
            </a:ext>
          </a:extLst>
        </xdr:cNvPr>
        <xdr:cNvSpPr>
          <a:spLocks noChangeShapeType="1"/>
        </xdr:cNvSpPr>
      </xdr:nvSpPr>
      <xdr:spPr bwMode="auto">
        <a:xfrm>
          <a:off x="4591050" y="7181850"/>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51</xdr:row>
      <xdr:rowOff>152400</xdr:rowOff>
    </xdr:from>
    <xdr:to>
      <xdr:col>28</xdr:col>
      <xdr:colOff>85725</xdr:colOff>
      <xdr:row>51</xdr:row>
      <xdr:rowOff>152400</xdr:rowOff>
    </xdr:to>
    <xdr:sp macro="" textlink="">
      <xdr:nvSpPr>
        <xdr:cNvPr id="54" name="Line 220">
          <a:extLst>
            <a:ext uri="{FF2B5EF4-FFF2-40B4-BE49-F238E27FC236}">
              <a16:creationId xmlns:a16="http://schemas.microsoft.com/office/drawing/2014/main" id="{B466F909-7F3E-477D-937D-3FB319E34B63}"/>
            </a:ext>
          </a:extLst>
        </xdr:cNvPr>
        <xdr:cNvSpPr>
          <a:spLocks noChangeShapeType="1"/>
        </xdr:cNvSpPr>
      </xdr:nvSpPr>
      <xdr:spPr bwMode="auto">
        <a:xfrm>
          <a:off x="5667375" y="7181850"/>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95250</xdr:rowOff>
    </xdr:from>
    <xdr:to>
      <xdr:col>12</xdr:col>
      <xdr:colOff>0</xdr:colOff>
      <xdr:row>48</xdr:row>
      <xdr:rowOff>95250</xdr:rowOff>
    </xdr:to>
    <xdr:sp macro="" textlink="">
      <xdr:nvSpPr>
        <xdr:cNvPr id="55" name="Line 62">
          <a:extLst>
            <a:ext uri="{FF2B5EF4-FFF2-40B4-BE49-F238E27FC236}">
              <a16:creationId xmlns:a16="http://schemas.microsoft.com/office/drawing/2014/main" id="{C4269059-3E0B-445A-910A-B478670E0E83}"/>
            </a:ext>
          </a:extLst>
        </xdr:cNvPr>
        <xdr:cNvSpPr>
          <a:spLocks noChangeShapeType="1"/>
        </xdr:cNvSpPr>
      </xdr:nvSpPr>
      <xdr:spPr bwMode="auto">
        <a:xfrm>
          <a:off x="2409825" y="66103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95250</xdr:rowOff>
    </xdr:from>
    <xdr:to>
      <xdr:col>12</xdr:col>
      <xdr:colOff>0</xdr:colOff>
      <xdr:row>48</xdr:row>
      <xdr:rowOff>95250</xdr:rowOff>
    </xdr:to>
    <xdr:sp macro="" textlink="">
      <xdr:nvSpPr>
        <xdr:cNvPr id="56" name="Line 56">
          <a:extLst>
            <a:ext uri="{FF2B5EF4-FFF2-40B4-BE49-F238E27FC236}">
              <a16:creationId xmlns:a16="http://schemas.microsoft.com/office/drawing/2014/main" id="{3EB635A0-5EE4-44CA-99B0-E476D55A76E0}"/>
            </a:ext>
          </a:extLst>
        </xdr:cNvPr>
        <xdr:cNvSpPr>
          <a:spLocks noChangeShapeType="1"/>
        </xdr:cNvSpPr>
      </xdr:nvSpPr>
      <xdr:spPr bwMode="auto">
        <a:xfrm>
          <a:off x="2409825" y="66103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95250</xdr:rowOff>
    </xdr:from>
    <xdr:to>
      <xdr:col>12</xdr:col>
      <xdr:colOff>0</xdr:colOff>
      <xdr:row>48</xdr:row>
      <xdr:rowOff>95250</xdr:rowOff>
    </xdr:to>
    <xdr:sp macro="" textlink="">
      <xdr:nvSpPr>
        <xdr:cNvPr id="57" name="Line 18">
          <a:extLst>
            <a:ext uri="{FF2B5EF4-FFF2-40B4-BE49-F238E27FC236}">
              <a16:creationId xmlns:a16="http://schemas.microsoft.com/office/drawing/2014/main" id="{50E08BC8-79C9-4C38-9E6C-1EA6A98EE1FE}"/>
            </a:ext>
          </a:extLst>
        </xdr:cNvPr>
        <xdr:cNvSpPr>
          <a:spLocks noChangeShapeType="1"/>
        </xdr:cNvSpPr>
      </xdr:nvSpPr>
      <xdr:spPr bwMode="auto">
        <a:xfrm>
          <a:off x="2409825" y="66103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95250</xdr:rowOff>
    </xdr:from>
    <xdr:to>
      <xdr:col>12</xdr:col>
      <xdr:colOff>0</xdr:colOff>
      <xdr:row>48</xdr:row>
      <xdr:rowOff>95250</xdr:rowOff>
    </xdr:to>
    <xdr:sp macro="" textlink="">
      <xdr:nvSpPr>
        <xdr:cNvPr id="58" name="Line 34">
          <a:extLst>
            <a:ext uri="{FF2B5EF4-FFF2-40B4-BE49-F238E27FC236}">
              <a16:creationId xmlns:a16="http://schemas.microsoft.com/office/drawing/2014/main" id="{E7515FC4-6758-4137-860C-1FBD233F891C}"/>
            </a:ext>
          </a:extLst>
        </xdr:cNvPr>
        <xdr:cNvSpPr>
          <a:spLocks noChangeShapeType="1"/>
        </xdr:cNvSpPr>
      </xdr:nvSpPr>
      <xdr:spPr bwMode="auto">
        <a:xfrm>
          <a:off x="2409825" y="66103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51</xdr:row>
      <xdr:rowOff>152400</xdr:rowOff>
    </xdr:from>
    <xdr:to>
      <xdr:col>17</xdr:col>
      <xdr:colOff>180975</xdr:colOff>
      <xdr:row>51</xdr:row>
      <xdr:rowOff>152400</xdr:rowOff>
    </xdr:to>
    <xdr:sp macro="" textlink="">
      <xdr:nvSpPr>
        <xdr:cNvPr id="59" name="Line 212">
          <a:extLst>
            <a:ext uri="{FF2B5EF4-FFF2-40B4-BE49-F238E27FC236}">
              <a16:creationId xmlns:a16="http://schemas.microsoft.com/office/drawing/2014/main" id="{AC3878FF-C4FE-49ED-A897-9C671465030B}"/>
            </a:ext>
          </a:extLst>
        </xdr:cNvPr>
        <xdr:cNvSpPr>
          <a:spLocks noChangeShapeType="1"/>
        </xdr:cNvSpPr>
      </xdr:nvSpPr>
      <xdr:spPr bwMode="auto">
        <a:xfrm>
          <a:off x="3343275" y="7181850"/>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209550</xdr:colOff>
      <xdr:row>51</xdr:row>
      <xdr:rowOff>152400</xdr:rowOff>
    </xdr:from>
    <xdr:to>
      <xdr:col>23</xdr:col>
      <xdr:colOff>123825</xdr:colOff>
      <xdr:row>51</xdr:row>
      <xdr:rowOff>152400</xdr:rowOff>
    </xdr:to>
    <xdr:sp macro="" textlink="">
      <xdr:nvSpPr>
        <xdr:cNvPr id="60" name="Line 213">
          <a:extLst>
            <a:ext uri="{FF2B5EF4-FFF2-40B4-BE49-F238E27FC236}">
              <a16:creationId xmlns:a16="http://schemas.microsoft.com/office/drawing/2014/main" id="{340E9415-8AF9-4AD8-B758-6F02B19740B5}"/>
            </a:ext>
          </a:extLst>
        </xdr:cNvPr>
        <xdr:cNvSpPr>
          <a:spLocks noChangeShapeType="1"/>
        </xdr:cNvSpPr>
      </xdr:nvSpPr>
      <xdr:spPr bwMode="auto">
        <a:xfrm>
          <a:off x="4591050" y="7181850"/>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51</xdr:row>
      <xdr:rowOff>152400</xdr:rowOff>
    </xdr:from>
    <xdr:to>
      <xdr:col>28</xdr:col>
      <xdr:colOff>85725</xdr:colOff>
      <xdr:row>51</xdr:row>
      <xdr:rowOff>152400</xdr:rowOff>
    </xdr:to>
    <xdr:sp macro="" textlink="">
      <xdr:nvSpPr>
        <xdr:cNvPr id="61" name="Line 214">
          <a:extLst>
            <a:ext uri="{FF2B5EF4-FFF2-40B4-BE49-F238E27FC236}">
              <a16:creationId xmlns:a16="http://schemas.microsoft.com/office/drawing/2014/main" id="{76CB26C1-7403-4A75-9B8B-7E31811C645C}"/>
            </a:ext>
          </a:extLst>
        </xdr:cNvPr>
        <xdr:cNvSpPr>
          <a:spLocks noChangeShapeType="1"/>
        </xdr:cNvSpPr>
      </xdr:nvSpPr>
      <xdr:spPr bwMode="auto">
        <a:xfrm>
          <a:off x="5667375" y="7181850"/>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51</xdr:row>
      <xdr:rowOff>152400</xdr:rowOff>
    </xdr:from>
    <xdr:to>
      <xdr:col>17</xdr:col>
      <xdr:colOff>180975</xdr:colOff>
      <xdr:row>51</xdr:row>
      <xdr:rowOff>152400</xdr:rowOff>
    </xdr:to>
    <xdr:sp macro="" textlink="">
      <xdr:nvSpPr>
        <xdr:cNvPr id="62" name="Line 209">
          <a:extLst>
            <a:ext uri="{FF2B5EF4-FFF2-40B4-BE49-F238E27FC236}">
              <a16:creationId xmlns:a16="http://schemas.microsoft.com/office/drawing/2014/main" id="{BBEAF801-B9F0-4EF0-AA17-C8AB14564C48}"/>
            </a:ext>
          </a:extLst>
        </xdr:cNvPr>
        <xdr:cNvSpPr>
          <a:spLocks noChangeShapeType="1"/>
        </xdr:cNvSpPr>
      </xdr:nvSpPr>
      <xdr:spPr bwMode="auto">
        <a:xfrm>
          <a:off x="3343275" y="7181850"/>
          <a:ext cx="56197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51</xdr:row>
      <xdr:rowOff>152400</xdr:rowOff>
    </xdr:from>
    <xdr:to>
      <xdr:col>22</xdr:col>
      <xdr:colOff>152400</xdr:colOff>
      <xdr:row>51</xdr:row>
      <xdr:rowOff>152400</xdr:rowOff>
    </xdr:to>
    <xdr:sp macro="" textlink="">
      <xdr:nvSpPr>
        <xdr:cNvPr id="63" name="Line 210">
          <a:extLst>
            <a:ext uri="{FF2B5EF4-FFF2-40B4-BE49-F238E27FC236}">
              <a16:creationId xmlns:a16="http://schemas.microsoft.com/office/drawing/2014/main" id="{B2C0C3DC-ADB4-4032-80B0-14FA53882F7E}"/>
            </a:ext>
          </a:extLst>
        </xdr:cNvPr>
        <xdr:cNvSpPr>
          <a:spLocks noChangeShapeType="1"/>
        </xdr:cNvSpPr>
      </xdr:nvSpPr>
      <xdr:spPr bwMode="auto">
        <a:xfrm>
          <a:off x="4400550" y="7181850"/>
          <a:ext cx="5715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190500</xdr:colOff>
      <xdr:row>51</xdr:row>
      <xdr:rowOff>152400</xdr:rowOff>
    </xdr:from>
    <xdr:to>
      <xdr:col>28</xdr:col>
      <xdr:colOff>85725</xdr:colOff>
      <xdr:row>51</xdr:row>
      <xdr:rowOff>152400</xdr:rowOff>
    </xdr:to>
    <xdr:sp macro="" textlink="">
      <xdr:nvSpPr>
        <xdr:cNvPr id="64" name="Line 211">
          <a:extLst>
            <a:ext uri="{FF2B5EF4-FFF2-40B4-BE49-F238E27FC236}">
              <a16:creationId xmlns:a16="http://schemas.microsoft.com/office/drawing/2014/main" id="{FF215D7A-0652-4FC7-9AD5-9344BD6BAEA4}"/>
            </a:ext>
          </a:extLst>
        </xdr:cNvPr>
        <xdr:cNvSpPr>
          <a:spLocks noChangeShapeType="1"/>
        </xdr:cNvSpPr>
      </xdr:nvSpPr>
      <xdr:spPr bwMode="auto">
        <a:xfrm>
          <a:off x="5667375" y="7181850"/>
          <a:ext cx="5524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179614</xdr:colOff>
      <xdr:row>0</xdr:row>
      <xdr:rowOff>0</xdr:rowOff>
    </xdr:from>
    <xdr:to>
      <xdr:col>1</xdr:col>
      <xdr:colOff>164934</xdr:colOff>
      <xdr:row>0</xdr:row>
      <xdr:rowOff>0</xdr:rowOff>
    </xdr:to>
    <xdr:sp macro="" textlink="">
      <xdr:nvSpPr>
        <xdr:cNvPr id="2" name="Text Box 7">
          <a:extLst>
            <a:ext uri="{FF2B5EF4-FFF2-40B4-BE49-F238E27FC236}">
              <a16:creationId xmlns:a16="http://schemas.microsoft.com/office/drawing/2014/main" id="{00000000-0008-0000-1B00-000002000000}"/>
            </a:ext>
          </a:extLst>
        </xdr:cNvPr>
        <xdr:cNvSpPr txBox="1">
          <a:spLocks noChangeArrowheads="1"/>
        </xdr:cNvSpPr>
      </xdr:nvSpPr>
      <xdr:spPr bwMode="auto">
        <a:xfrm>
          <a:off x="179614" y="0"/>
          <a:ext cx="20439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0</xdr:row>
      <xdr:rowOff>0</xdr:rowOff>
    </xdr:from>
    <xdr:to>
      <xdr:col>10</xdr:col>
      <xdr:colOff>209550</xdr:colOff>
      <xdr:row>0</xdr:row>
      <xdr:rowOff>0</xdr:rowOff>
    </xdr:to>
    <xdr:sp macro="" textlink="">
      <xdr:nvSpPr>
        <xdr:cNvPr id="3" name="Text Box 9">
          <a:extLst>
            <a:ext uri="{FF2B5EF4-FFF2-40B4-BE49-F238E27FC236}">
              <a16:creationId xmlns:a16="http://schemas.microsoft.com/office/drawing/2014/main" id="{00000000-0008-0000-1B00-000003000000}"/>
            </a:ext>
          </a:extLst>
        </xdr:cNvPr>
        <xdr:cNvSpPr txBox="1">
          <a:spLocks noChangeArrowheads="1"/>
        </xdr:cNvSpPr>
      </xdr:nvSpPr>
      <xdr:spPr bwMode="auto">
        <a:xfrm>
          <a:off x="2190750" y="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179614</xdr:colOff>
      <xdr:row>0</xdr:row>
      <xdr:rowOff>0</xdr:rowOff>
    </xdr:from>
    <xdr:to>
      <xdr:col>1</xdr:col>
      <xdr:colOff>164934</xdr:colOff>
      <xdr:row>0</xdr:row>
      <xdr:rowOff>0</xdr:rowOff>
    </xdr:to>
    <xdr:sp macro="" textlink="">
      <xdr:nvSpPr>
        <xdr:cNvPr id="4" name="Text Box 12">
          <a:extLst>
            <a:ext uri="{FF2B5EF4-FFF2-40B4-BE49-F238E27FC236}">
              <a16:creationId xmlns:a16="http://schemas.microsoft.com/office/drawing/2014/main" id="{00000000-0008-0000-1B00-000004000000}"/>
            </a:ext>
          </a:extLst>
        </xdr:cNvPr>
        <xdr:cNvSpPr txBox="1">
          <a:spLocks noChangeArrowheads="1"/>
        </xdr:cNvSpPr>
      </xdr:nvSpPr>
      <xdr:spPr bwMode="auto">
        <a:xfrm>
          <a:off x="179614" y="0"/>
          <a:ext cx="20439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0</xdr:row>
      <xdr:rowOff>0</xdr:rowOff>
    </xdr:from>
    <xdr:to>
      <xdr:col>10</xdr:col>
      <xdr:colOff>209550</xdr:colOff>
      <xdr:row>0</xdr:row>
      <xdr:rowOff>0</xdr:rowOff>
    </xdr:to>
    <xdr:sp macro="" textlink="">
      <xdr:nvSpPr>
        <xdr:cNvPr id="5" name="Text Box 13">
          <a:extLst>
            <a:ext uri="{FF2B5EF4-FFF2-40B4-BE49-F238E27FC236}">
              <a16:creationId xmlns:a16="http://schemas.microsoft.com/office/drawing/2014/main" id="{00000000-0008-0000-1B00-000005000000}"/>
            </a:ext>
          </a:extLst>
        </xdr:cNvPr>
        <xdr:cNvSpPr txBox="1">
          <a:spLocks noChangeArrowheads="1"/>
        </xdr:cNvSpPr>
      </xdr:nvSpPr>
      <xdr:spPr bwMode="auto">
        <a:xfrm>
          <a:off x="2190750" y="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112939</xdr:colOff>
      <xdr:row>0</xdr:row>
      <xdr:rowOff>0</xdr:rowOff>
    </xdr:from>
    <xdr:to>
      <xdr:col>31</xdr:col>
      <xdr:colOff>170089</xdr:colOff>
      <xdr:row>0</xdr:row>
      <xdr:rowOff>0</xdr:rowOff>
    </xdr:to>
    <xdr:sp macro="" textlink="">
      <xdr:nvSpPr>
        <xdr:cNvPr id="6" name="Text Box 50">
          <a:extLst>
            <a:ext uri="{FF2B5EF4-FFF2-40B4-BE49-F238E27FC236}">
              <a16:creationId xmlns:a16="http://schemas.microsoft.com/office/drawing/2014/main" id="{00000000-0008-0000-1B00-000006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164803</xdr:colOff>
      <xdr:row>0</xdr:row>
      <xdr:rowOff>0</xdr:rowOff>
    </xdr:to>
    <xdr:sp macro="" textlink="">
      <xdr:nvSpPr>
        <xdr:cNvPr id="7" name="Text Box 51">
          <a:extLst>
            <a:ext uri="{FF2B5EF4-FFF2-40B4-BE49-F238E27FC236}">
              <a16:creationId xmlns:a16="http://schemas.microsoft.com/office/drawing/2014/main" id="{00000000-0008-0000-1B00-000007000000}"/>
            </a:ext>
          </a:extLst>
        </xdr:cNvPr>
        <xdr:cNvSpPr txBox="1">
          <a:spLocks noChangeArrowheads="1"/>
        </xdr:cNvSpPr>
      </xdr:nvSpPr>
      <xdr:spPr bwMode="auto">
        <a:xfrm>
          <a:off x="6694714" y="0"/>
          <a:ext cx="261414"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32</xdr:col>
      <xdr:colOff>13427</xdr:colOff>
      <xdr:row>0</xdr:row>
      <xdr:rowOff>0</xdr:rowOff>
    </xdr:to>
    <xdr:sp macro="" textlink="">
      <xdr:nvSpPr>
        <xdr:cNvPr id="8" name="Text Box 52">
          <a:extLst>
            <a:ext uri="{FF2B5EF4-FFF2-40B4-BE49-F238E27FC236}">
              <a16:creationId xmlns:a16="http://schemas.microsoft.com/office/drawing/2014/main" id="{00000000-0008-0000-1B00-000008000000}"/>
            </a:ext>
          </a:extLst>
        </xdr:cNvPr>
        <xdr:cNvSpPr txBox="1">
          <a:spLocks noChangeArrowheads="1"/>
        </xdr:cNvSpPr>
      </xdr:nvSpPr>
      <xdr:spPr bwMode="auto">
        <a:xfrm>
          <a:off x="6694714" y="0"/>
          <a:ext cx="329113"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32</xdr:col>
      <xdr:colOff>11</xdr:colOff>
      <xdr:row>0</xdr:row>
      <xdr:rowOff>0</xdr:rowOff>
    </xdr:to>
    <xdr:sp macro="" textlink="">
      <xdr:nvSpPr>
        <xdr:cNvPr id="9" name="Text Box 53">
          <a:extLst>
            <a:ext uri="{FF2B5EF4-FFF2-40B4-BE49-F238E27FC236}">
              <a16:creationId xmlns:a16="http://schemas.microsoft.com/office/drawing/2014/main" id="{00000000-0008-0000-1B00-000009000000}"/>
            </a:ext>
          </a:extLst>
        </xdr:cNvPr>
        <xdr:cNvSpPr txBox="1">
          <a:spLocks noChangeArrowheads="1"/>
        </xdr:cNvSpPr>
      </xdr:nvSpPr>
      <xdr:spPr bwMode="auto">
        <a:xfrm>
          <a:off x="6694714" y="0"/>
          <a:ext cx="315697"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179614</xdr:colOff>
      <xdr:row>0</xdr:row>
      <xdr:rowOff>0</xdr:rowOff>
    </xdr:to>
    <xdr:sp macro="" textlink="">
      <xdr:nvSpPr>
        <xdr:cNvPr id="10" name="Text Box 54">
          <a:extLst>
            <a:ext uri="{FF2B5EF4-FFF2-40B4-BE49-F238E27FC236}">
              <a16:creationId xmlns:a16="http://schemas.microsoft.com/office/drawing/2014/main" id="{00000000-0008-0000-1B00-00000A000000}"/>
            </a:ext>
          </a:extLst>
        </xdr:cNvPr>
        <xdr:cNvSpPr txBox="1">
          <a:spLocks noChangeArrowheads="1"/>
        </xdr:cNvSpPr>
      </xdr:nvSpPr>
      <xdr:spPr bwMode="auto">
        <a:xfrm>
          <a:off x="6694714"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112939</xdr:colOff>
      <xdr:row>0</xdr:row>
      <xdr:rowOff>0</xdr:rowOff>
    </xdr:from>
    <xdr:to>
      <xdr:col>3</xdr:col>
      <xdr:colOff>112939</xdr:colOff>
      <xdr:row>0</xdr:row>
      <xdr:rowOff>0</xdr:rowOff>
    </xdr:to>
    <xdr:sp macro="" textlink="">
      <xdr:nvSpPr>
        <xdr:cNvPr id="11" name="Text Box 55">
          <a:extLst>
            <a:ext uri="{FF2B5EF4-FFF2-40B4-BE49-F238E27FC236}">
              <a16:creationId xmlns:a16="http://schemas.microsoft.com/office/drawing/2014/main" id="{00000000-0008-0000-1B00-00000B000000}"/>
            </a:ext>
          </a:extLst>
        </xdr:cNvPr>
        <xdr:cNvSpPr txBox="1">
          <a:spLocks noChangeArrowheads="1"/>
        </xdr:cNvSpPr>
      </xdr:nvSpPr>
      <xdr:spPr bwMode="auto">
        <a:xfrm>
          <a:off x="551089" y="0"/>
          <a:ext cx="2190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2" name="Text Box 60">
          <a:extLst>
            <a:ext uri="{FF2B5EF4-FFF2-40B4-BE49-F238E27FC236}">
              <a16:creationId xmlns:a16="http://schemas.microsoft.com/office/drawing/2014/main" id="{00000000-0008-0000-1B00-00000C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112939</xdr:colOff>
      <xdr:row>0</xdr:row>
      <xdr:rowOff>0</xdr:rowOff>
    </xdr:from>
    <xdr:to>
      <xdr:col>3</xdr:col>
      <xdr:colOff>112939</xdr:colOff>
      <xdr:row>0</xdr:row>
      <xdr:rowOff>0</xdr:rowOff>
    </xdr:to>
    <xdr:sp macro="" textlink="">
      <xdr:nvSpPr>
        <xdr:cNvPr id="13" name="Text Box 61">
          <a:extLst>
            <a:ext uri="{FF2B5EF4-FFF2-40B4-BE49-F238E27FC236}">
              <a16:creationId xmlns:a16="http://schemas.microsoft.com/office/drawing/2014/main" id="{00000000-0008-0000-1B00-00000D000000}"/>
            </a:ext>
          </a:extLst>
        </xdr:cNvPr>
        <xdr:cNvSpPr txBox="1">
          <a:spLocks noChangeArrowheads="1"/>
        </xdr:cNvSpPr>
      </xdr:nvSpPr>
      <xdr:spPr bwMode="auto">
        <a:xfrm>
          <a:off x="551089" y="0"/>
          <a:ext cx="2190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4" name="Text Box 66">
          <a:extLst>
            <a:ext uri="{FF2B5EF4-FFF2-40B4-BE49-F238E27FC236}">
              <a16:creationId xmlns:a16="http://schemas.microsoft.com/office/drawing/2014/main" id="{00000000-0008-0000-1B00-00000E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5" name="Text Box 72">
          <a:extLst>
            <a:ext uri="{FF2B5EF4-FFF2-40B4-BE49-F238E27FC236}">
              <a16:creationId xmlns:a16="http://schemas.microsoft.com/office/drawing/2014/main" id="{00000000-0008-0000-1B00-00000F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6" name="Text Box 78">
          <a:extLst>
            <a:ext uri="{FF2B5EF4-FFF2-40B4-BE49-F238E27FC236}">
              <a16:creationId xmlns:a16="http://schemas.microsoft.com/office/drawing/2014/main" id="{00000000-0008-0000-1B00-000010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112939</xdr:colOff>
      <xdr:row>61</xdr:row>
      <xdr:rowOff>0</xdr:rowOff>
    </xdr:from>
    <xdr:to>
      <xdr:col>3</xdr:col>
      <xdr:colOff>112939</xdr:colOff>
      <xdr:row>61</xdr:row>
      <xdr:rowOff>0</xdr:rowOff>
    </xdr:to>
    <xdr:sp macro="" textlink="">
      <xdr:nvSpPr>
        <xdr:cNvPr id="17" name="Text Box 86">
          <a:extLst>
            <a:ext uri="{FF2B5EF4-FFF2-40B4-BE49-F238E27FC236}">
              <a16:creationId xmlns:a16="http://schemas.microsoft.com/office/drawing/2014/main" id="{00000000-0008-0000-1B00-000011000000}"/>
            </a:ext>
          </a:extLst>
        </xdr:cNvPr>
        <xdr:cNvSpPr txBox="1">
          <a:spLocks noChangeArrowheads="1"/>
        </xdr:cNvSpPr>
      </xdr:nvSpPr>
      <xdr:spPr bwMode="auto">
        <a:xfrm>
          <a:off x="551089" y="10458450"/>
          <a:ext cx="2190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28</xdr:col>
      <xdr:colOff>112939</xdr:colOff>
      <xdr:row>61</xdr:row>
      <xdr:rowOff>0</xdr:rowOff>
    </xdr:from>
    <xdr:to>
      <xdr:col>29</xdr:col>
      <xdr:colOff>108896</xdr:colOff>
      <xdr:row>61</xdr:row>
      <xdr:rowOff>0</xdr:rowOff>
    </xdr:to>
    <xdr:sp macro="" textlink="">
      <xdr:nvSpPr>
        <xdr:cNvPr id="18" name="Text Box 87">
          <a:extLst>
            <a:ext uri="{FF2B5EF4-FFF2-40B4-BE49-F238E27FC236}">
              <a16:creationId xmlns:a16="http://schemas.microsoft.com/office/drawing/2014/main" id="{00000000-0008-0000-1B00-000012000000}"/>
            </a:ext>
          </a:extLst>
        </xdr:cNvPr>
        <xdr:cNvSpPr txBox="1">
          <a:spLocks noChangeArrowheads="1"/>
        </xdr:cNvSpPr>
      </xdr:nvSpPr>
      <xdr:spPr bwMode="auto">
        <a:xfrm>
          <a:off x="6247039" y="10458450"/>
          <a:ext cx="21503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31</xdr:col>
      <xdr:colOff>112939</xdr:colOff>
      <xdr:row>61</xdr:row>
      <xdr:rowOff>0</xdr:rowOff>
    </xdr:from>
    <xdr:to>
      <xdr:col>32</xdr:col>
      <xdr:colOff>108896</xdr:colOff>
      <xdr:row>61</xdr:row>
      <xdr:rowOff>0</xdr:rowOff>
    </xdr:to>
    <xdr:sp macro="" textlink="">
      <xdr:nvSpPr>
        <xdr:cNvPr id="19" name="Text Box 116">
          <a:extLst>
            <a:ext uri="{FF2B5EF4-FFF2-40B4-BE49-F238E27FC236}">
              <a16:creationId xmlns:a16="http://schemas.microsoft.com/office/drawing/2014/main" id="{00000000-0008-0000-1B00-000013000000}"/>
            </a:ext>
          </a:extLst>
        </xdr:cNvPr>
        <xdr:cNvSpPr txBox="1">
          <a:spLocks noChangeArrowheads="1"/>
        </xdr:cNvSpPr>
      </xdr:nvSpPr>
      <xdr:spPr bwMode="auto">
        <a:xfrm>
          <a:off x="6904264" y="10458450"/>
          <a:ext cx="21503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600075</xdr:colOff>
      <xdr:row>1</xdr:row>
      <xdr:rowOff>57150</xdr:rowOff>
    </xdr:from>
    <xdr:to>
      <xdr:col>13</xdr:col>
      <xdr:colOff>704850</xdr:colOff>
      <xdr:row>1</xdr:row>
      <xdr:rowOff>276225</xdr:rowOff>
    </xdr:to>
    <xdr:sp macro="" textlink="">
      <xdr:nvSpPr>
        <xdr:cNvPr id="69676" name="Text Box 19">
          <a:extLst>
            <a:ext uri="{FF2B5EF4-FFF2-40B4-BE49-F238E27FC236}">
              <a16:creationId xmlns:a16="http://schemas.microsoft.com/office/drawing/2014/main" id="{00000000-0008-0000-0000-00002C100100}"/>
            </a:ext>
          </a:extLst>
        </xdr:cNvPr>
        <xdr:cNvSpPr txBox="1">
          <a:spLocks noChangeArrowheads="1"/>
        </xdr:cNvSpPr>
      </xdr:nvSpPr>
      <xdr:spPr bwMode="auto">
        <a:xfrm>
          <a:off x="7191375" y="2762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47625</xdr:colOff>
      <xdr:row>39</xdr:row>
      <xdr:rowOff>0</xdr:rowOff>
    </xdr:from>
    <xdr:to>
      <xdr:col>6</xdr:col>
      <xdr:colOff>152400</xdr:colOff>
      <xdr:row>39</xdr:row>
      <xdr:rowOff>219075</xdr:rowOff>
    </xdr:to>
    <xdr:sp macro="" textlink="">
      <xdr:nvSpPr>
        <xdr:cNvPr id="69677" name="Text Box 19">
          <a:extLst>
            <a:ext uri="{FF2B5EF4-FFF2-40B4-BE49-F238E27FC236}">
              <a16:creationId xmlns:a16="http://schemas.microsoft.com/office/drawing/2014/main" id="{00000000-0008-0000-0000-00002D100100}"/>
            </a:ext>
          </a:extLst>
        </xdr:cNvPr>
        <xdr:cNvSpPr txBox="1">
          <a:spLocks noChangeArrowheads="1"/>
        </xdr:cNvSpPr>
      </xdr:nvSpPr>
      <xdr:spPr bwMode="auto">
        <a:xfrm>
          <a:off x="2876550" y="11830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295275</xdr:colOff>
      <xdr:row>28</xdr:row>
      <xdr:rowOff>342900</xdr:rowOff>
    </xdr:from>
    <xdr:to>
      <xdr:col>13</xdr:col>
      <xdr:colOff>923925</xdr:colOff>
      <xdr:row>30</xdr:row>
      <xdr:rowOff>400050</xdr:rowOff>
    </xdr:to>
    <xdr:sp macro="" textlink="">
      <xdr:nvSpPr>
        <xdr:cNvPr id="69678" name="AutoShape 7">
          <a:extLst>
            <a:ext uri="{FF2B5EF4-FFF2-40B4-BE49-F238E27FC236}">
              <a16:creationId xmlns:a16="http://schemas.microsoft.com/office/drawing/2014/main" id="{00000000-0008-0000-0000-00002E100100}"/>
            </a:ext>
          </a:extLst>
        </xdr:cNvPr>
        <xdr:cNvSpPr>
          <a:spLocks noChangeArrowheads="1"/>
        </xdr:cNvSpPr>
      </xdr:nvSpPr>
      <xdr:spPr bwMode="auto">
        <a:xfrm>
          <a:off x="2038350" y="7829550"/>
          <a:ext cx="5476875" cy="723900"/>
        </a:xfrm>
        <a:prstGeom prst="bracketPair">
          <a:avLst>
            <a:gd name="adj" fmla="val 8333"/>
          </a:avLst>
        </a:prstGeom>
        <a:noFill/>
        <a:ln w="12700">
          <a:solidFill>
            <a:srgbClr val="808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47625</xdr:colOff>
      <xdr:row>0</xdr:row>
      <xdr:rowOff>180975</xdr:rowOff>
    </xdr:from>
    <xdr:to>
      <xdr:col>2</xdr:col>
      <xdr:colOff>523875</xdr:colOff>
      <xdr:row>3</xdr:row>
      <xdr:rowOff>266700</xdr:rowOff>
    </xdr:to>
    <xdr:pic>
      <xdr:nvPicPr>
        <xdr:cNvPr id="69679" name="図 12">
          <a:extLst>
            <a:ext uri="{FF2B5EF4-FFF2-40B4-BE49-F238E27FC236}">
              <a16:creationId xmlns:a16="http://schemas.microsoft.com/office/drawing/2014/main" id="{00000000-0008-0000-0000-00002F10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80975"/>
          <a:ext cx="8953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179614</xdr:colOff>
      <xdr:row>0</xdr:row>
      <xdr:rowOff>0</xdr:rowOff>
    </xdr:from>
    <xdr:to>
      <xdr:col>1</xdr:col>
      <xdr:colOff>164934</xdr:colOff>
      <xdr:row>0</xdr:row>
      <xdr:rowOff>0</xdr:rowOff>
    </xdr:to>
    <xdr:sp macro="" textlink="">
      <xdr:nvSpPr>
        <xdr:cNvPr id="2" name="Text Box 7">
          <a:extLst>
            <a:ext uri="{FF2B5EF4-FFF2-40B4-BE49-F238E27FC236}">
              <a16:creationId xmlns:a16="http://schemas.microsoft.com/office/drawing/2014/main" id="{00000000-0008-0000-1C00-000002000000}"/>
            </a:ext>
          </a:extLst>
        </xdr:cNvPr>
        <xdr:cNvSpPr txBox="1">
          <a:spLocks noChangeArrowheads="1"/>
        </xdr:cNvSpPr>
      </xdr:nvSpPr>
      <xdr:spPr bwMode="auto">
        <a:xfrm>
          <a:off x="179614" y="0"/>
          <a:ext cx="20439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0</xdr:row>
      <xdr:rowOff>0</xdr:rowOff>
    </xdr:from>
    <xdr:to>
      <xdr:col>10</xdr:col>
      <xdr:colOff>209550</xdr:colOff>
      <xdr:row>0</xdr:row>
      <xdr:rowOff>0</xdr:rowOff>
    </xdr:to>
    <xdr:sp macro="" textlink="">
      <xdr:nvSpPr>
        <xdr:cNvPr id="3" name="Text Box 9">
          <a:extLst>
            <a:ext uri="{FF2B5EF4-FFF2-40B4-BE49-F238E27FC236}">
              <a16:creationId xmlns:a16="http://schemas.microsoft.com/office/drawing/2014/main" id="{00000000-0008-0000-1C00-000003000000}"/>
            </a:ext>
          </a:extLst>
        </xdr:cNvPr>
        <xdr:cNvSpPr txBox="1">
          <a:spLocks noChangeArrowheads="1"/>
        </xdr:cNvSpPr>
      </xdr:nvSpPr>
      <xdr:spPr bwMode="auto">
        <a:xfrm>
          <a:off x="2190750" y="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179614</xdr:colOff>
      <xdr:row>0</xdr:row>
      <xdr:rowOff>0</xdr:rowOff>
    </xdr:from>
    <xdr:to>
      <xdr:col>1</xdr:col>
      <xdr:colOff>164934</xdr:colOff>
      <xdr:row>0</xdr:row>
      <xdr:rowOff>0</xdr:rowOff>
    </xdr:to>
    <xdr:sp macro="" textlink="">
      <xdr:nvSpPr>
        <xdr:cNvPr id="4" name="Text Box 12">
          <a:extLst>
            <a:ext uri="{FF2B5EF4-FFF2-40B4-BE49-F238E27FC236}">
              <a16:creationId xmlns:a16="http://schemas.microsoft.com/office/drawing/2014/main" id="{00000000-0008-0000-1C00-000004000000}"/>
            </a:ext>
          </a:extLst>
        </xdr:cNvPr>
        <xdr:cNvSpPr txBox="1">
          <a:spLocks noChangeArrowheads="1"/>
        </xdr:cNvSpPr>
      </xdr:nvSpPr>
      <xdr:spPr bwMode="auto">
        <a:xfrm>
          <a:off x="179614" y="0"/>
          <a:ext cx="20439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0</xdr:row>
      <xdr:rowOff>0</xdr:rowOff>
    </xdr:from>
    <xdr:to>
      <xdr:col>10</xdr:col>
      <xdr:colOff>209550</xdr:colOff>
      <xdr:row>0</xdr:row>
      <xdr:rowOff>0</xdr:rowOff>
    </xdr:to>
    <xdr:sp macro="" textlink="">
      <xdr:nvSpPr>
        <xdr:cNvPr id="5" name="Text Box 13">
          <a:extLst>
            <a:ext uri="{FF2B5EF4-FFF2-40B4-BE49-F238E27FC236}">
              <a16:creationId xmlns:a16="http://schemas.microsoft.com/office/drawing/2014/main" id="{00000000-0008-0000-1C00-000005000000}"/>
            </a:ext>
          </a:extLst>
        </xdr:cNvPr>
        <xdr:cNvSpPr txBox="1">
          <a:spLocks noChangeArrowheads="1"/>
        </xdr:cNvSpPr>
      </xdr:nvSpPr>
      <xdr:spPr bwMode="auto">
        <a:xfrm>
          <a:off x="2190750" y="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112939</xdr:colOff>
      <xdr:row>0</xdr:row>
      <xdr:rowOff>0</xdr:rowOff>
    </xdr:from>
    <xdr:to>
      <xdr:col>31</xdr:col>
      <xdr:colOff>170089</xdr:colOff>
      <xdr:row>0</xdr:row>
      <xdr:rowOff>0</xdr:rowOff>
    </xdr:to>
    <xdr:sp macro="" textlink="">
      <xdr:nvSpPr>
        <xdr:cNvPr id="6" name="Text Box 50">
          <a:extLst>
            <a:ext uri="{FF2B5EF4-FFF2-40B4-BE49-F238E27FC236}">
              <a16:creationId xmlns:a16="http://schemas.microsoft.com/office/drawing/2014/main" id="{00000000-0008-0000-1C00-000006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164803</xdr:colOff>
      <xdr:row>0</xdr:row>
      <xdr:rowOff>0</xdr:rowOff>
    </xdr:to>
    <xdr:sp macro="" textlink="">
      <xdr:nvSpPr>
        <xdr:cNvPr id="7" name="Text Box 51">
          <a:extLst>
            <a:ext uri="{FF2B5EF4-FFF2-40B4-BE49-F238E27FC236}">
              <a16:creationId xmlns:a16="http://schemas.microsoft.com/office/drawing/2014/main" id="{00000000-0008-0000-1C00-000007000000}"/>
            </a:ext>
          </a:extLst>
        </xdr:cNvPr>
        <xdr:cNvSpPr txBox="1">
          <a:spLocks noChangeArrowheads="1"/>
        </xdr:cNvSpPr>
      </xdr:nvSpPr>
      <xdr:spPr bwMode="auto">
        <a:xfrm>
          <a:off x="6694714" y="0"/>
          <a:ext cx="261414"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32</xdr:col>
      <xdr:colOff>13427</xdr:colOff>
      <xdr:row>0</xdr:row>
      <xdr:rowOff>0</xdr:rowOff>
    </xdr:to>
    <xdr:sp macro="" textlink="">
      <xdr:nvSpPr>
        <xdr:cNvPr id="8" name="Text Box 52">
          <a:extLst>
            <a:ext uri="{FF2B5EF4-FFF2-40B4-BE49-F238E27FC236}">
              <a16:creationId xmlns:a16="http://schemas.microsoft.com/office/drawing/2014/main" id="{00000000-0008-0000-1C00-000008000000}"/>
            </a:ext>
          </a:extLst>
        </xdr:cNvPr>
        <xdr:cNvSpPr txBox="1">
          <a:spLocks noChangeArrowheads="1"/>
        </xdr:cNvSpPr>
      </xdr:nvSpPr>
      <xdr:spPr bwMode="auto">
        <a:xfrm>
          <a:off x="6694714" y="0"/>
          <a:ext cx="329113"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32</xdr:col>
      <xdr:colOff>11</xdr:colOff>
      <xdr:row>0</xdr:row>
      <xdr:rowOff>0</xdr:rowOff>
    </xdr:to>
    <xdr:sp macro="" textlink="">
      <xdr:nvSpPr>
        <xdr:cNvPr id="9" name="Text Box 53">
          <a:extLst>
            <a:ext uri="{FF2B5EF4-FFF2-40B4-BE49-F238E27FC236}">
              <a16:creationId xmlns:a16="http://schemas.microsoft.com/office/drawing/2014/main" id="{00000000-0008-0000-1C00-000009000000}"/>
            </a:ext>
          </a:extLst>
        </xdr:cNvPr>
        <xdr:cNvSpPr txBox="1">
          <a:spLocks noChangeArrowheads="1"/>
        </xdr:cNvSpPr>
      </xdr:nvSpPr>
      <xdr:spPr bwMode="auto">
        <a:xfrm>
          <a:off x="6694714" y="0"/>
          <a:ext cx="315697"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179614</xdr:colOff>
      <xdr:row>0</xdr:row>
      <xdr:rowOff>0</xdr:rowOff>
    </xdr:to>
    <xdr:sp macro="" textlink="">
      <xdr:nvSpPr>
        <xdr:cNvPr id="10" name="Text Box 54">
          <a:extLst>
            <a:ext uri="{FF2B5EF4-FFF2-40B4-BE49-F238E27FC236}">
              <a16:creationId xmlns:a16="http://schemas.microsoft.com/office/drawing/2014/main" id="{00000000-0008-0000-1C00-00000A000000}"/>
            </a:ext>
          </a:extLst>
        </xdr:cNvPr>
        <xdr:cNvSpPr txBox="1">
          <a:spLocks noChangeArrowheads="1"/>
        </xdr:cNvSpPr>
      </xdr:nvSpPr>
      <xdr:spPr bwMode="auto">
        <a:xfrm>
          <a:off x="6694714"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112939</xdr:colOff>
      <xdr:row>0</xdr:row>
      <xdr:rowOff>0</xdr:rowOff>
    </xdr:from>
    <xdr:to>
      <xdr:col>3</xdr:col>
      <xdr:colOff>112939</xdr:colOff>
      <xdr:row>0</xdr:row>
      <xdr:rowOff>0</xdr:rowOff>
    </xdr:to>
    <xdr:sp macro="" textlink="">
      <xdr:nvSpPr>
        <xdr:cNvPr id="11" name="Text Box 55">
          <a:extLst>
            <a:ext uri="{FF2B5EF4-FFF2-40B4-BE49-F238E27FC236}">
              <a16:creationId xmlns:a16="http://schemas.microsoft.com/office/drawing/2014/main" id="{00000000-0008-0000-1C00-00000B000000}"/>
            </a:ext>
          </a:extLst>
        </xdr:cNvPr>
        <xdr:cNvSpPr txBox="1">
          <a:spLocks noChangeArrowheads="1"/>
        </xdr:cNvSpPr>
      </xdr:nvSpPr>
      <xdr:spPr bwMode="auto">
        <a:xfrm>
          <a:off x="551089" y="0"/>
          <a:ext cx="2190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2" name="Text Box 60">
          <a:extLst>
            <a:ext uri="{FF2B5EF4-FFF2-40B4-BE49-F238E27FC236}">
              <a16:creationId xmlns:a16="http://schemas.microsoft.com/office/drawing/2014/main" id="{00000000-0008-0000-1C00-00000C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112939</xdr:colOff>
      <xdr:row>0</xdr:row>
      <xdr:rowOff>0</xdr:rowOff>
    </xdr:from>
    <xdr:to>
      <xdr:col>3</xdr:col>
      <xdr:colOff>112939</xdr:colOff>
      <xdr:row>0</xdr:row>
      <xdr:rowOff>0</xdr:rowOff>
    </xdr:to>
    <xdr:sp macro="" textlink="">
      <xdr:nvSpPr>
        <xdr:cNvPr id="13" name="Text Box 61">
          <a:extLst>
            <a:ext uri="{FF2B5EF4-FFF2-40B4-BE49-F238E27FC236}">
              <a16:creationId xmlns:a16="http://schemas.microsoft.com/office/drawing/2014/main" id="{00000000-0008-0000-1C00-00000D000000}"/>
            </a:ext>
          </a:extLst>
        </xdr:cNvPr>
        <xdr:cNvSpPr txBox="1">
          <a:spLocks noChangeArrowheads="1"/>
        </xdr:cNvSpPr>
      </xdr:nvSpPr>
      <xdr:spPr bwMode="auto">
        <a:xfrm>
          <a:off x="551089" y="0"/>
          <a:ext cx="2190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4" name="Text Box 66">
          <a:extLst>
            <a:ext uri="{FF2B5EF4-FFF2-40B4-BE49-F238E27FC236}">
              <a16:creationId xmlns:a16="http://schemas.microsoft.com/office/drawing/2014/main" id="{00000000-0008-0000-1C00-00000E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5" name="Text Box 72">
          <a:extLst>
            <a:ext uri="{FF2B5EF4-FFF2-40B4-BE49-F238E27FC236}">
              <a16:creationId xmlns:a16="http://schemas.microsoft.com/office/drawing/2014/main" id="{00000000-0008-0000-1C00-00000F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6" name="Text Box 78">
          <a:extLst>
            <a:ext uri="{FF2B5EF4-FFF2-40B4-BE49-F238E27FC236}">
              <a16:creationId xmlns:a16="http://schemas.microsoft.com/office/drawing/2014/main" id="{00000000-0008-0000-1C00-000010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112939</xdr:colOff>
      <xdr:row>61</xdr:row>
      <xdr:rowOff>0</xdr:rowOff>
    </xdr:from>
    <xdr:to>
      <xdr:col>3</xdr:col>
      <xdr:colOff>112939</xdr:colOff>
      <xdr:row>61</xdr:row>
      <xdr:rowOff>0</xdr:rowOff>
    </xdr:to>
    <xdr:sp macro="" textlink="">
      <xdr:nvSpPr>
        <xdr:cNvPr id="17" name="Text Box 86">
          <a:extLst>
            <a:ext uri="{FF2B5EF4-FFF2-40B4-BE49-F238E27FC236}">
              <a16:creationId xmlns:a16="http://schemas.microsoft.com/office/drawing/2014/main" id="{00000000-0008-0000-1C00-000011000000}"/>
            </a:ext>
          </a:extLst>
        </xdr:cNvPr>
        <xdr:cNvSpPr txBox="1">
          <a:spLocks noChangeArrowheads="1"/>
        </xdr:cNvSpPr>
      </xdr:nvSpPr>
      <xdr:spPr bwMode="auto">
        <a:xfrm>
          <a:off x="551089" y="10458450"/>
          <a:ext cx="2190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28</xdr:col>
      <xdr:colOff>112939</xdr:colOff>
      <xdr:row>61</xdr:row>
      <xdr:rowOff>0</xdr:rowOff>
    </xdr:from>
    <xdr:to>
      <xdr:col>29</xdr:col>
      <xdr:colOff>108896</xdr:colOff>
      <xdr:row>61</xdr:row>
      <xdr:rowOff>0</xdr:rowOff>
    </xdr:to>
    <xdr:sp macro="" textlink="">
      <xdr:nvSpPr>
        <xdr:cNvPr id="18" name="Text Box 87">
          <a:extLst>
            <a:ext uri="{FF2B5EF4-FFF2-40B4-BE49-F238E27FC236}">
              <a16:creationId xmlns:a16="http://schemas.microsoft.com/office/drawing/2014/main" id="{00000000-0008-0000-1C00-000012000000}"/>
            </a:ext>
          </a:extLst>
        </xdr:cNvPr>
        <xdr:cNvSpPr txBox="1">
          <a:spLocks noChangeArrowheads="1"/>
        </xdr:cNvSpPr>
      </xdr:nvSpPr>
      <xdr:spPr bwMode="auto">
        <a:xfrm>
          <a:off x="6247039" y="10458450"/>
          <a:ext cx="21503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31</xdr:col>
      <xdr:colOff>112939</xdr:colOff>
      <xdr:row>61</xdr:row>
      <xdr:rowOff>0</xdr:rowOff>
    </xdr:from>
    <xdr:to>
      <xdr:col>32</xdr:col>
      <xdr:colOff>108896</xdr:colOff>
      <xdr:row>61</xdr:row>
      <xdr:rowOff>0</xdr:rowOff>
    </xdr:to>
    <xdr:sp macro="" textlink="">
      <xdr:nvSpPr>
        <xdr:cNvPr id="19" name="Text Box 116">
          <a:extLst>
            <a:ext uri="{FF2B5EF4-FFF2-40B4-BE49-F238E27FC236}">
              <a16:creationId xmlns:a16="http://schemas.microsoft.com/office/drawing/2014/main" id="{00000000-0008-0000-1C00-000013000000}"/>
            </a:ext>
          </a:extLst>
        </xdr:cNvPr>
        <xdr:cNvSpPr txBox="1">
          <a:spLocks noChangeArrowheads="1"/>
        </xdr:cNvSpPr>
      </xdr:nvSpPr>
      <xdr:spPr bwMode="auto">
        <a:xfrm>
          <a:off x="6904264" y="10458450"/>
          <a:ext cx="21503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179614</xdr:colOff>
      <xdr:row>0</xdr:row>
      <xdr:rowOff>0</xdr:rowOff>
    </xdr:from>
    <xdr:to>
      <xdr:col>1</xdr:col>
      <xdr:colOff>160564</xdr:colOff>
      <xdr:row>0</xdr:row>
      <xdr:rowOff>0</xdr:rowOff>
    </xdr:to>
    <xdr:sp macro="" textlink="">
      <xdr:nvSpPr>
        <xdr:cNvPr id="2" name="Text Box 7">
          <a:extLst>
            <a:ext uri="{FF2B5EF4-FFF2-40B4-BE49-F238E27FC236}">
              <a16:creationId xmlns:a16="http://schemas.microsoft.com/office/drawing/2014/main" id="{00000000-0008-0000-1900-000002000000}"/>
            </a:ext>
          </a:extLst>
        </xdr:cNvPr>
        <xdr:cNvSpPr txBox="1">
          <a:spLocks noChangeArrowheads="1"/>
        </xdr:cNvSpPr>
      </xdr:nvSpPr>
      <xdr:spPr bwMode="auto">
        <a:xfrm>
          <a:off x="179614" y="0"/>
          <a:ext cx="209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0</xdr:row>
      <xdr:rowOff>0</xdr:rowOff>
    </xdr:from>
    <xdr:to>
      <xdr:col>10</xdr:col>
      <xdr:colOff>209550</xdr:colOff>
      <xdr:row>0</xdr:row>
      <xdr:rowOff>0</xdr:rowOff>
    </xdr:to>
    <xdr:sp macro="" textlink="">
      <xdr:nvSpPr>
        <xdr:cNvPr id="3" name="Text Box 9">
          <a:extLst>
            <a:ext uri="{FF2B5EF4-FFF2-40B4-BE49-F238E27FC236}">
              <a16:creationId xmlns:a16="http://schemas.microsoft.com/office/drawing/2014/main" id="{00000000-0008-0000-1900-000003000000}"/>
            </a:ext>
          </a:extLst>
        </xdr:cNvPr>
        <xdr:cNvSpPr txBox="1">
          <a:spLocks noChangeArrowheads="1"/>
        </xdr:cNvSpPr>
      </xdr:nvSpPr>
      <xdr:spPr bwMode="auto">
        <a:xfrm>
          <a:off x="2286000" y="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179614</xdr:colOff>
      <xdr:row>35</xdr:row>
      <xdr:rowOff>0</xdr:rowOff>
    </xdr:from>
    <xdr:to>
      <xdr:col>1</xdr:col>
      <xdr:colOff>160564</xdr:colOff>
      <xdr:row>35</xdr:row>
      <xdr:rowOff>0</xdr:rowOff>
    </xdr:to>
    <xdr:sp macro="" textlink="">
      <xdr:nvSpPr>
        <xdr:cNvPr id="4" name="Text Box 12">
          <a:extLst>
            <a:ext uri="{FF2B5EF4-FFF2-40B4-BE49-F238E27FC236}">
              <a16:creationId xmlns:a16="http://schemas.microsoft.com/office/drawing/2014/main" id="{00000000-0008-0000-1900-000004000000}"/>
            </a:ext>
          </a:extLst>
        </xdr:cNvPr>
        <xdr:cNvSpPr txBox="1">
          <a:spLocks noChangeArrowheads="1"/>
        </xdr:cNvSpPr>
      </xdr:nvSpPr>
      <xdr:spPr bwMode="auto">
        <a:xfrm>
          <a:off x="179614" y="7334250"/>
          <a:ext cx="209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31</xdr:row>
      <xdr:rowOff>28575</xdr:rowOff>
    </xdr:from>
    <xdr:to>
      <xdr:col>10</xdr:col>
      <xdr:colOff>209550</xdr:colOff>
      <xdr:row>31</xdr:row>
      <xdr:rowOff>200025</xdr:rowOff>
    </xdr:to>
    <xdr:sp macro="" textlink="">
      <xdr:nvSpPr>
        <xdr:cNvPr id="5" name="Text Box 13">
          <a:extLst>
            <a:ext uri="{FF2B5EF4-FFF2-40B4-BE49-F238E27FC236}">
              <a16:creationId xmlns:a16="http://schemas.microsoft.com/office/drawing/2014/main" id="{00000000-0008-0000-1900-000005000000}"/>
            </a:ext>
          </a:extLst>
        </xdr:cNvPr>
        <xdr:cNvSpPr txBox="1">
          <a:spLocks noChangeArrowheads="1"/>
        </xdr:cNvSpPr>
      </xdr:nvSpPr>
      <xdr:spPr bwMode="auto">
        <a:xfrm>
          <a:off x="2286000" y="6524625"/>
          <a:ext cx="2095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179614</xdr:colOff>
      <xdr:row>0</xdr:row>
      <xdr:rowOff>0</xdr:rowOff>
    </xdr:from>
    <xdr:to>
      <xdr:col>1</xdr:col>
      <xdr:colOff>164934</xdr:colOff>
      <xdr:row>0</xdr:row>
      <xdr:rowOff>0</xdr:rowOff>
    </xdr:to>
    <xdr:sp macro="" textlink="">
      <xdr:nvSpPr>
        <xdr:cNvPr id="2" name="Text Box 7">
          <a:extLst>
            <a:ext uri="{FF2B5EF4-FFF2-40B4-BE49-F238E27FC236}">
              <a16:creationId xmlns:a16="http://schemas.microsoft.com/office/drawing/2014/main" id="{00000000-0008-0000-1800-000002000000}"/>
            </a:ext>
          </a:extLst>
        </xdr:cNvPr>
        <xdr:cNvSpPr txBox="1">
          <a:spLocks noChangeArrowheads="1"/>
        </xdr:cNvSpPr>
      </xdr:nvSpPr>
      <xdr:spPr bwMode="auto">
        <a:xfrm>
          <a:off x="179614" y="0"/>
          <a:ext cx="20439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0</xdr:row>
      <xdr:rowOff>0</xdr:rowOff>
    </xdr:from>
    <xdr:to>
      <xdr:col>10</xdr:col>
      <xdr:colOff>209550</xdr:colOff>
      <xdr:row>0</xdr:row>
      <xdr:rowOff>0</xdr:rowOff>
    </xdr:to>
    <xdr:sp macro="" textlink="">
      <xdr:nvSpPr>
        <xdr:cNvPr id="3" name="Text Box 9">
          <a:extLst>
            <a:ext uri="{FF2B5EF4-FFF2-40B4-BE49-F238E27FC236}">
              <a16:creationId xmlns:a16="http://schemas.microsoft.com/office/drawing/2014/main" id="{00000000-0008-0000-1800-000003000000}"/>
            </a:ext>
          </a:extLst>
        </xdr:cNvPr>
        <xdr:cNvSpPr txBox="1">
          <a:spLocks noChangeArrowheads="1"/>
        </xdr:cNvSpPr>
      </xdr:nvSpPr>
      <xdr:spPr bwMode="auto">
        <a:xfrm>
          <a:off x="2190750" y="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179614</xdr:colOff>
      <xdr:row>0</xdr:row>
      <xdr:rowOff>0</xdr:rowOff>
    </xdr:from>
    <xdr:to>
      <xdr:col>1</xdr:col>
      <xdr:colOff>164934</xdr:colOff>
      <xdr:row>0</xdr:row>
      <xdr:rowOff>0</xdr:rowOff>
    </xdr:to>
    <xdr:sp macro="" textlink="">
      <xdr:nvSpPr>
        <xdr:cNvPr id="4" name="Text Box 12">
          <a:extLst>
            <a:ext uri="{FF2B5EF4-FFF2-40B4-BE49-F238E27FC236}">
              <a16:creationId xmlns:a16="http://schemas.microsoft.com/office/drawing/2014/main" id="{00000000-0008-0000-1800-000004000000}"/>
            </a:ext>
          </a:extLst>
        </xdr:cNvPr>
        <xdr:cNvSpPr txBox="1">
          <a:spLocks noChangeArrowheads="1"/>
        </xdr:cNvSpPr>
      </xdr:nvSpPr>
      <xdr:spPr bwMode="auto">
        <a:xfrm>
          <a:off x="179614" y="0"/>
          <a:ext cx="20439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0</xdr:row>
      <xdr:rowOff>0</xdr:rowOff>
    </xdr:from>
    <xdr:to>
      <xdr:col>10</xdr:col>
      <xdr:colOff>209550</xdr:colOff>
      <xdr:row>0</xdr:row>
      <xdr:rowOff>0</xdr:rowOff>
    </xdr:to>
    <xdr:sp macro="" textlink="">
      <xdr:nvSpPr>
        <xdr:cNvPr id="5" name="Text Box 13">
          <a:extLst>
            <a:ext uri="{FF2B5EF4-FFF2-40B4-BE49-F238E27FC236}">
              <a16:creationId xmlns:a16="http://schemas.microsoft.com/office/drawing/2014/main" id="{00000000-0008-0000-1800-000005000000}"/>
            </a:ext>
          </a:extLst>
        </xdr:cNvPr>
        <xdr:cNvSpPr txBox="1">
          <a:spLocks noChangeArrowheads="1"/>
        </xdr:cNvSpPr>
      </xdr:nvSpPr>
      <xdr:spPr bwMode="auto">
        <a:xfrm>
          <a:off x="2190750" y="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112939</xdr:colOff>
      <xdr:row>0</xdr:row>
      <xdr:rowOff>0</xdr:rowOff>
    </xdr:from>
    <xdr:to>
      <xdr:col>31</xdr:col>
      <xdr:colOff>170089</xdr:colOff>
      <xdr:row>0</xdr:row>
      <xdr:rowOff>0</xdr:rowOff>
    </xdr:to>
    <xdr:sp macro="" textlink="">
      <xdr:nvSpPr>
        <xdr:cNvPr id="6" name="Text Box 50">
          <a:extLst>
            <a:ext uri="{FF2B5EF4-FFF2-40B4-BE49-F238E27FC236}">
              <a16:creationId xmlns:a16="http://schemas.microsoft.com/office/drawing/2014/main" id="{00000000-0008-0000-1800-000006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164803</xdr:colOff>
      <xdr:row>0</xdr:row>
      <xdr:rowOff>0</xdr:rowOff>
    </xdr:to>
    <xdr:sp macro="" textlink="">
      <xdr:nvSpPr>
        <xdr:cNvPr id="7" name="Text Box 51">
          <a:extLst>
            <a:ext uri="{FF2B5EF4-FFF2-40B4-BE49-F238E27FC236}">
              <a16:creationId xmlns:a16="http://schemas.microsoft.com/office/drawing/2014/main" id="{00000000-0008-0000-1800-000007000000}"/>
            </a:ext>
          </a:extLst>
        </xdr:cNvPr>
        <xdr:cNvSpPr txBox="1">
          <a:spLocks noChangeArrowheads="1"/>
        </xdr:cNvSpPr>
      </xdr:nvSpPr>
      <xdr:spPr bwMode="auto">
        <a:xfrm>
          <a:off x="6694714" y="0"/>
          <a:ext cx="261414"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32</xdr:col>
      <xdr:colOff>13427</xdr:colOff>
      <xdr:row>0</xdr:row>
      <xdr:rowOff>0</xdr:rowOff>
    </xdr:to>
    <xdr:sp macro="" textlink="">
      <xdr:nvSpPr>
        <xdr:cNvPr id="8" name="Text Box 52">
          <a:extLst>
            <a:ext uri="{FF2B5EF4-FFF2-40B4-BE49-F238E27FC236}">
              <a16:creationId xmlns:a16="http://schemas.microsoft.com/office/drawing/2014/main" id="{00000000-0008-0000-1800-000008000000}"/>
            </a:ext>
          </a:extLst>
        </xdr:cNvPr>
        <xdr:cNvSpPr txBox="1">
          <a:spLocks noChangeArrowheads="1"/>
        </xdr:cNvSpPr>
      </xdr:nvSpPr>
      <xdr:spPr bwMode="auto">
        <a:xfrm>
          <a:off x="6694714" y="0"/>
          <a:ext cx="329113"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32</xdr:col>
      <xdr:colOff>11</xdr:colOff>
      <xdr:row>0</xdr:row>
      <xdr:rowOff>0</xdr:rowOff>
    </xdr:to>
    <xdr:sp macro="" textlink="">
      <xdr:nvSpPr>
        <xdr:cNvPr id="9" name="Text Box 53">
          <a:extLst>
            <a:ext uri="{FF2B5EF4-FFF2-40B4-BE49-F238E27FC236}">
              <a16:creationId xmlns:a16="http://schemas.microsoft.com/office/drawing/2014/main" id="{00000000-0008-0000-1800-000009000000}"/>
            </a:ext>
          </a:extLst>
        </xdr:cNvPr>
        <xdr:cNvSpPr txBox="1">
          <a:spLocks noChangeArrowheads="1"/>
        </xdr:cNvSpPr>
      </xdr:nvSpPr>
      <xdr:spPr bwMode="auto">
        <a:xfrm>
          <a:off x="6694714" y="0"/>
          <a:ext cx="315697"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179614</xdr:colOff>
      <xdr:row>0</xdr:row>
      <xdr:rowOff>0</xdr:rowOff>
    </xdr:to>
    <xdr:sp macro="" textlink="">
      <xdr:nvSpPr>
        <xdr:cNvPr id="10" name="Text Box 54">
          <a:extLst>
            <a:ext uri="{FF2B5EF4-FFF2-40B4-BE49-F238E27FC236}">
              <a16:creationId xmlns:a16="http://schemas.microsoft.com/office/drawing/2014/main" id="{00000000-0008-0000-1800-00000A000000}"/>
            </a:ext>
          </a:extLst>
        </xdr:cNvPr>
        <xdr:cNvSpPr txBox="1">
          <a:spLocks noChangeArrowheads="1"/>
        </xdr:cNvSpPr>
      </xdr:nvSpPr>
      <xdr:spPr bwMode="auto">
        <a:xfrm>
          <a:off x="6694714"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112939</xdr:colOff>
      <xdr:row>0</xdr:row>
      <xdr:rowOff>0</xdr:rowOff>
    </xdr:from>
    <xdr:to>
      <xdr:col>3</xdr:col>
      <xdr:colOff>112939</xdr:colOff>
      <xdr:row>0</xdr:row>
      <xdr:rowOff>0</xdr:rowOff>
    </xdr:to>
    <xdr:sp macro="" textlink="">
      <xdr:nvSpPr>
        <xdr:cNvPr id="11" name="Text Box 55">
          <a:extLst>
            <a:ext uri="{FF2B5EF4-FFF2-40B4-BE49-F238E27FC236}">
              <a16:creationId xmlns:a16="http://schemas.microsoft.com/office/drawing/2014/main" id="{00000000-0008-0000-1800-00000B000000}"/>
            </a:ext>
          </a:extLst>
        </xdr:cNvPr>
        <xdr:cNvSpPr txBox="1">
          <a:spLocks noChangeArrowheads="1"/>
        </xdr:cNvSpPr>
      </xdr:nvSpPr>
      <xdr:spPr bwMode="auto">
        <a:xfrm>
          <a:off x="551089" y="0"/>
          <a:ext cx="2190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2" name="Text Box 60">
          <a:extLst>
            <a:ext uri="{FF2B5EF4-FFF2-40B4-BE49-F238E27FC236}">
              <a16:creationId xmlns:a16="http://schemas.microsoft.com/office/drawing/2014/main" id="{00000000-0008-0000-1800-00000C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112939</xdr:colOff>
      <xdr:row>0</xdr:row>
      <xdr:rowOff>0</xdr:rowOff>
    </xdr:from>
    <xdr:to>
      <xdr:col>3</xdr:col>
      <xdr:colOff>112939</xdr:colOff>
      <xdr:row>0</xdr:row>
      <xdr:rowOff>0</xdr:rowOff>
    </xdr:to>
    <xdr:sp macro="" textlink="">
      <xdr:nvSpPr>
        <xdr:cNvPr id="13" name="Text Box 61">
          <a:extLst>
            <a:ext uri="{FF2B5EF4-FFF2-40B4-BE49-F238E27FC236}">
              <a16:creationId xmlns:a16="http://schemas.microsoft.com/office/drawing/2014/main" id="{00000000-0008-0000-1800-00000D000000}"/>
            </a:ext>
          </a:extLst>
        </xdr:cNvPr>
        <xdr:cNvSpPr txBox="1">
          <a:spLocks noChangeArrowheads="1"/>
        </xdr:cNvSpPr>
      </xdr:nvSpPr>
      <xdr:spPr bwMode="auto">
        <a:xfrm>
          <a:off x="551089" y="0"/>
          <a:ext cx="2190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4" name="Text Box 66">
          <a:extLst>
            <a:ext uri="{FF2B5EF4-FFF2-40B4-BE49-F238E27FC236}">
              <a16:creationId xmlns:a16="http://schemas.microsoft.com/office/drawing/2014/main" id="{00000000-0008-0000-1800-00000E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5" name="Text Box 72">
          <a:extLst>
            <a:ext uri="{FF2B5EF4-FFF2-40B4-BE49-F238E27FC236}">
              <a16:creationId xmlns:a16="http://schemas.microsoft.com/office/drawing/2014/main" id="{00000000-0008-0000-1800-00000F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6" name="Text Box 78">
          <a:extLst>
            <a:ext uri="{FF2B5EF4-FFF2-40B4-BE49-F238E27FC236}">
              <a16:creationId xmlns:a16="http://schemas.microsoft.com/office/drawing/2014/main" id="{00000000-0008-0000-1800-000010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112939</xdr:colOff>
      <xdr:row>6</xdr:row>
      <xdr:rowOff>9525</xdr:rowOff>
    </xdr:from>
    <xdr:to>
      <xdr:col>3</xdr:col>
      <xdr:colOff>112939</xdr:colOff>
      <xdr:row>8</xdr:row>
      <xdr:rowOff>152400</xdr:rowOff>
    </xdr:to>
    <xdr:sp macro="" textlink="">
      <xdr:nvSpPr>
        <xdr:cNvPr id="17" name="Text Box 86">
          <a:extLst>
            <a:ext uri="{FF2B5EF4-FFF2-40B4-BE49-F238E27FC236}">
              <a16:creationId xmlns:a16="http://schemas.microsoft.com/office/drawing/2014/main" id="{00000000-0008-0000-1800-000011000000}"/>
            </a:ext>
          </a:extLst>
        </xdr:cNvPr>
        <xdr:cNvSpPr txBox="1">
          <a:spLocks noChangeArrowheads="1"/>
        </xdr:cNvSpPr>
      </xdr:nvSpPr>
      <xdr:spPr bwMode="auto">
        <a:xfrm>
          <a:off x="551089" y="1028700"/>
          <a:ext cx="219075" cy="5238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28</xdr:col>
      <xdr:colOff>112939</xdr:colOff>
      <xdr:row>8</xdr:row>
      <xdr:rowOff>9525</xdr:rowOff>
    </xdr:from>
    <xdr:to>
      <xdr:col>29</xdr:col>
      <xdr:colOff>108896</xdr:colOff>
      <xdr:row>10</xdr:row>
      <xdr:rowOff>104775</xdr:rowOff>
    </xdr:to>
    <xdr:sp macro="" textlink="">
      <xdr:nvSpPr>
        <xdr:cNvPr id="18" name="Text Box 87">
          <a:extLst>
            <a:ext uri="{FF2B5EF4-FFF2-40B4-BE49-F238E27FC236}">
              <a16:creationId xmlns:a16="http://schemas.microsoft.com/office/drawing/2014/main" id="{00000000-0008-0000-1800-000012000000}"/>
            </a:ext>
          </a:extLst>
        </xdr:cNvPr>
        <xdr:cNvSpPr txBox="1">
          <a:spLocks noChangeArrowheads="1"/>
        </xdr:cNvSpPr>
      </xdr:nvSpPr>
      <xdr:spPr bwMode="auto">
        <a:xfrm>
          <a:off x="6247039" y="1409700"/>
          <a:ext cx="215032" cy="4191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131989</xdr:colOff>
      <xdr:row>14</xdr:row>
      <xdr:rowOff>227919</xdr:rowOff>
    </xdr:from>
    <xdr:to>
      <xdr:col>1</xdr:col>
      <xdr:colOff>84364</xdr:colOff>
      <xdr:row>15</xdr:row>
      <xdr:rowOff>138935</xdr:rowOff>
    </xdr:to>
    <xdr:sp macro="" textlink="">
      <xdr:nvSpPr>
        <xdr:cNvPr id="19" name="Rectangle 90" descr="1&#10;">
          <a:extLst>
            <a:ext uri="{FF2B5EF4-FFF2-40B4-BE49-F238E27FC236}">
              <a16:creationId xmlns:a16="http://schemas.microsoft.com/office/drawing/2014/main" id="{00000000-0008-0000-1800-000013000000}"/>
            </a:ext>
          </a:extLst>
        </xdr:cNvPr>
        <xdr:cNvSpPr>
          <a:spLocks noChangeArrowheads="1"/>
        </xdr:cNvSpPr>
      </xdr:nvSpPr>
      <xdr:spPr bwMode="auto">
        <a:xfrm>
          <a:off x="131989" y="2723469"/>
          <a:ext cx="171450" cy="139616"/>
        </a:xfrm>
        <a:prstGeom prst="rect">
          <a:avLst/>
        </a:prstGeom>
        <a:solidFill>
          <a:srgbClr val="FFFFFF"/>
        </a:solidFill>
        <a:ln w="3175">
          <a:solidFill>
            <a:srgbClr val="000000"/>
          </a:solidFill>
          <a:miter lim="800000"/>
          <a:headEnd/>
          <a:tailEnd/>
        </a:ln>
        <a:effectLst/>
      </xdr:spPr>
      <xdr:txBody>
        <a:bodyPr vertOverflow="clip" wrap="square" lIns="27432" tIns="0"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1</a:t>
          </a:r>
        </a:p>
      </xdr:txBody>
    </xdr:sp>
    <xdr:clientData/>
  </xdr:twoCellAnchor>
  <xdr:twoCellAnchor>
    <xdr:from>
      <xdr:col>0</xdr:col>
      <xdr:colOff>131989</xdr:colOff>
      <xdr:row>16</xdr:row>
      <xdr:rowOff>0</xdr:rowOff>
    </xdr:from>
    <xdr:to>
      <xdr:col>1</xdr:col>
      <xdr:colOff>84364</xdr:colOff>
      <xdr:row>16</xdr:row>
      <xdr:rowOff>138906</xdr:rowOff>
    </xdr:to>
    <xdr:sp macro="" textlink="">
      <xdr:nvSpPr>
        <xdr:cNvPr id="20" name="Rectangle 91" descr="11&#10;">
          <a:extLst>
            <a:ext uri="{FF2B5EF4-FFF2-40B4-BE49-F238E27FC236}">
              <a16:creationId xmlns:a16="http://schemas.microsoft.com/office/drawing/2014/main" id="{00000000-0008-0000-1800-000014000000}"/>
            </a:ext>
          </a:extLst>
        </xdr:cNvPr>
        <xdr:cNvSpPr>
          <a:spLocks noChangeArrowheads="1"/>
        </xdr:cNvSpPr>
      </xdr:nvSpPr>
      <xdr:spPr bwMode="auto">
        <a:xfrm>
          <a:off x="131989" y="3009900"/>
          <a:ext cx="171450" cy="138906"/>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2</a:t>
          </a:r>
        </a:p>
      </xdr:txBody>
    </xdr:sp>
    <xdr:clientData/>
  </xdr:twoCellAnchor>
  <xdr:twoCellAnchor>
    <xdr:from>
      <xdr:col>0</xdr:col>
      <xdr:colOff>131989</xdr:colOff>
      <xdr:row>17</xdr:row>
      <xdr:rowOff>0</xdr:rowOff>
    </xdr:from>
    <xdr:to>
      <xdr:col>1</xdr:col>
      <xdr:colOff>84364</xdr:colOff>
      <xdr:row>17</xdr:row>
      <xdr:rowOff>133350</xdr:rowOff>
    </xdr:to>
    <xdr:sp macro="" textlink="">
      <xdr:nvSpPr>
        <xdr:cNvPr id="21" name="Rectangle 92" descr="11&#10;">
          <a:extLst>
            <a:ext uri="{FF2B5EF4-FFF2-40B4-BE49-F238E27FC236}">
              <a16:creationId xmlns:a16="http://schemas.microsoft.com/office/drawing/2014/main" id="{00000000-0008-0000-1800-000015000000}"/>
            </a:ext>
          </a:extLst>
        </xdr:cNvPr>
        <xdr:cNvSpPr>
          <a:spLocks noChangeArrowheads="1"/>
        </xdr:cNvSpPr>
      </xdr:nvSpPr>
      <xdr:spPr bwMode="auto">
        <a:xfrm>
          <a:off x="131989" y="3295650"/>
          <a:ext cx="171450"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3</a:t>
          </a:r>
        </a:p>
      </xdr:txBody>
    </xdr:sp>
    <xdr:clientData/>
  </xdr:twoCellAnchor>
  <xdr:twoCellAnchor>
    <xdr:from>
      <xdr:col>0</xdr:col>
      <xdr:colOff>131989</xdr:colOff>
      <xdr:row>18</xdr:row>
      <xdr:rowOff>0</xdr:rowOff>
    </xdr:from>
    <xdr:to>
      <xdr:col>1</xdr:col>
      <xdr:colOff>84364</xdr:colOff>
      <xdr:row>18</xdr:row>
      <xdr:rowOff>133350</xdr:rowOff>
    </xdr:to>
    <xdr:sp macro="" textlink="">
      <xdr:nvSpPr>
        <xdr:cNvPr id="22" name="Rectangle 93" descr="11&#10;">
          <a:extLst>
            <a:ext uri="{FF2B5EF4-FFF2-40B4-BE49-F238E27FC236}">
              <a16:creationId xmlns:a16="http://schemas.microsoft.com/office/drawing/2014/main" id="{00000000-0008-0000-1800-000016000000}"/>
            </a:ext>
          </a:extLst>
        </xdr:cNvPr>
        <xdr:cNvSpPr>
          <a:spLocks noChangeArrowheads="1"/>
        </xdr:cNvSpPr>
      </xdr:nvSpPr>
      <xdr:spPr bwMode="auto">
        <a:xfrm>
          <a:off x="131989" y="3581400"/>
          <a:ext cx="171450"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4</a:t>
          </a:r>
        </a:p>
      </xdr:txBody>
    </xdr:sp>
    <xdr:clientData/>
  </xdr:twoCellAnchor>
  <xdr:twoCellAnchor>
    <xdr:from>
      <xdr:col>0</xdr:col>
      <xdr:colOff>131989</xdr:colOff>
      <xdr:row>19</xdr:row>
      <xdr:rowOff>0</xdr:rowOff>
    </xdr:from>
    <xdr:to>
      <xdr:col>1</xdr:col>
      <xdr:colOff>84364</xdr:colOff>
      <xdr:row>19</xdr:row>
      <xdr:rowOff>138906</xdr:rowOff>
    </xdr:to>
    <xdr:sp macro="" textlink="">
      <xdr:nvSpPr>
        <xdr:cNvPr id="23" name="Rectangle 94" descr="11&#10;">
          <a:extLst>
            <a:ext uri="{FF2B5EF4-FFF2-40B4-BE49-F238E27FC236}">
              <a16:creationId xmlns:a16="http://schemas.microsoft.com/office/drawing/2014/main" id="{00000000-0008-0000-1800-000017000000}"/>
            </a:ext>
          </a:extLst>
        </xdr:cNvPr>
        <xdr:cNvSpPr>
          <a:spLocks noChangeArrowheads="1"/>
        </xdr:cNvSpPr>
      </xdr:nvSpPr>
      <xdr:spPr bwMode="auto">
        <a:xfrm>
          <a:off x="131989" y="3867150"/>
          <a:ext cx="171450" cy="138906"/>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5</a:t>
          </a:r>
        </a:p>
      </xdr:txBody>
    </xdr:sp>
    <xdr:clientData/>
  </xdr:twoCellAnchor>
  <xdr:twoCellAnchor>
    <xdr:from>
      <xdr:col>0</xdr:col>
      <xdr:colOff>131989</xdr:colOff>
      <xdr:row>20</xdr:row>
      <xdr:rowOff>0</xdr:rowOff>
    </xdr:from>
    <xdr:to>
      <xdr:col>1</xdr:col>
      <xdr:colOff>84364</xdr:colOff>
      <xdr:row>20</xdr:row>
      <xdr:rowOff>133350</xdr:rowOff>
    </xdr:to>
    <xdr:sp macro="" textlink="">
      <xdr:nvSpPr>
        <xdr:cNvPr id="24" name="Rectangle 95" descr="11&#10;">
          <a:extLst>
            <a:ext uri="{FF2B5EF4-FFF2-40B4-BE49-F238E27FC236}">
              <a16:creationId xmlns:a16="http://schemas.microsoft.com/office/drawing/2014/main" id="{00000000-0008-0000-1800-000018000000}"/>
            </a:ext>
          </a:extLst>
        </xdr:cNvPr>
        <xdr:cNvSpPr>
          <a:spLocks noChangeArrowheads="1"/>
        </xdr:cNvSpPr>
      </xdr:nvSpPr>
      <xdr:spPr bwMode="auto">
        <a:xfrm>
          <a:off x="131989" y="4152900"/>
          <a:ext cx="171450"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6</a:t>
          </a:r>
        </a:p>
      </xdr:txBody>
    </xdr:sp>
    <xdr:clientData/>
  </xdr:twoCellAnchor>
  <xdr:twoCellAnchor>
    <xdr:from>
      <xdr:col>0</xdr:col>
      <xdr:colOff>131989</xdr:colOff>
      <xdr:row>21</xdr:row>
      <xdr:rowOff>1614</xdr:rowOff>
    </xdr:from>
    <xdr:to>
      <xdr:col>1</xdr:col>
      <xdr:colOff>84364</xdr:colOff>
      <xdr:row>21</xdr:row>
      <xdr:rowOff>133350</xdr:rowOff>
    </xdr:to>
    <xdr:sp macro="" textlink="">
      <xdr:nvSpPr>
        <xdr:cNvPr id="25" name="Rectangle 97" descr="11&#10;">
          <a:extLst>
            <a:ext uri="{FF2B5EF4-FFF2-40B4-BE49-F238E27FC236}">
              <a16:creationId xmlns:a16="http://schemas.microsoft.com/office/drawing/2014/main" id="{00000000-0008-0000-1800-000019000000}"/>
            </a:ext>
          </a:extLst>
        </xdr:cNvPr>
        <xdr:cNvSpPr>
          <a:spLocks noChangeArrowheads="1"/>
        </xdr:cNvSpPr>
      </xdr:nvSpPr>
      <xdr:spPr bwMode="auto">
        <a:xfrm>
          <a:off x="131989" y="4440264"/>
          <a:ext cx="171450" cy="131736"/>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7</a:t>
          </a:r>
        </a:p>
      </xdr:txBody>
    </xdr:sp>
    <xdr:clientData/>
  </xdr:twoCellAnchor>
  <xdr:twoCellAnchor>
    <xdr:from>
      <xdr:col>0</xdr:col>
      <xdr:colOff>131989</xdr:colOff>
      <xdr:row>22</xdr:row>
      <xdr:rowOff>0</xdr:rowOff>
    </xdr:from>
    <xdr:to>
      <xdr:col>1</xdr:col>
      <xdr:colOff>84364</xdr:colOff>
      <xdr:row>22</xdr:row>
      <xdr:rowOff>138906</xdr:rowOff>
    </xdr:to>
    <xdr:sp macro="" textlink="">
      <xdr:nvSpPr>
        <xdr:cNvPr id="26" name="Rectangle 98" descr="11&#10;">
          <a:extLst>
            <a:ext uri="{FF2B5EF4-FFF2-40B4-BE49-F238E27FC236}">
              <a16:creationId xmlns:a16="http://schemas.microsoft.com/office/drawing/2014/main" id="{00000000-0008-0000-1800-00001A000000}"/>
            </a:ext>
          </a:extLst>
        </xdr:cNvPr>
        <xdr:cNvSpPr>
          <a:spLocks noChangeArrowheads="1"/>
        </xdr:cNvSpPr>
      </xdr:nvSpPr>
      <xdr:spPr bwMode="auto">
        <a:xfrm>
          <a:off x="131989" y="4724400"/>
          <a:ext cx="171450" cy="138906"/>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8</a:t>
          </a:r>
        </a:p>
      </xdr:txBody>
    </xdr:sp>
    <xdr:clientData/>
  </xdr:twoCellAnchor>
  <xdr:twoCellAnchor>
    <xdr:from>
      <xdr:col>0</xdr:col>
      <xdr:colOff>131989</xdr:colOff>
      <xdr:row>23</xdr:row>
      <xdr:rowOff>0</xdr:rowOff>
    </xdr:from>
    <xdr:to>
      <xdr:col>1</xdr:col>
      <xdr:colOff>84364</xdr:colOff>
      <xdr:row>23</xdr:row>
      <xdr:rowOff>138906</xdr:rowOff>
    </xdr:to>
    <xdr:sp macro="" textlink="">
      <xdr:nvSpPr>
        <xdr:cNvPr id="27" name="Rectangle 99" descr="11&#10;">
          <a:extLst>
            <a:ext uri="{FF2B5EF4-FFF2-40B4-BE49-F238E27FC236}">
              <a16:creationId xmlns:a16="http://schemas.microsoft.com/office/drawing/2014/main" id="{00000000-0008-0000-1800-00001B000000}"/>
            </a:ext>
          </a:extLst>
        </xdr:cNvPr>
        <xdr:cNvSpPr>
          <a:spLocks noChangeArrowheads="1"/>
        </xdr:cNvSpPr>
      </xdr:nvSpPr>
      <xdr:spPr bwMode="auto">
        <a:xfrm>
          <a:off x="131989" y="5010150"/>
          <a:ext cx="171450" cy="138906"/>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9</a:t>
          </a:r>
        </a:p>
      </xdr:txBody>
    </xdr:sp>
    <xdr:clientData/>
  </xdr:twoCellAnchor>
  <xdr:twoCellAnchor>
    <xdr:from>
      <xdr:col>0</xdr:col>
      <xdr:colOff>131989</xdr:colOff>
      <xdr:row>24</xdr:row>
      <xdr:rowOff>0</xdr:rowOff>
    </xdr:from>
    <xdr:to>
      <xdr:col>1</xdr:col>
      <xdr:colOff>84364</xdr:colOff>
      <xdr:row>24</xdr:row>
      <xdr:rowOff>133350</xdr:rowOff>
    </xdr:to>
    <xdr:sp macro="" textlink="">
      <xdr:nvSpPr>
        <xdr:cNvPr id="28" name="Rectangle 100" descr="11&#10;">
          <a:extLst>
            <a:ext uri="{FF2B5EF4-FFF2-40B4-BE49-F238E27FC236}">
              <a16:creationId xmlns:a16="http://schemas.microsoft.com/office/drawing/2014/main" id="{00000000-0008-0000-1800-00001C000000}"/>
            </a:ext>
          </a:extLst>
        </xdr:cNvPr>
        <xdr:cNvSpPr>
          <a:spLocks noChangeArrowheads="1"/>
        </xdr:cNvSpPr>
      </xdr:nvSpPr>
      <xdr:spPr bwMode="auto">
        <a:xfrm>
          <a:off x="131989" y="5295900"/>
          <a:ext cx="171450"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10</a:t>
          </a:r>
        </a:p>
      </xdr:txBody>
    </xdr:sp>
    <xdr:clientData/>
  </xdr:twoCellAnchor>
  <xdr:twoCellAnchor>
    <xdr:from>
      <xdr:col>0</xdr:col>
      <xdr:colOff>131989</xdr:colOff>
      <xdr:row>25</xdr:row>
      <xdr:rowOff>0</xdr:rowOff>
    </xdr:from>
    <xdr:to>
      <xdr:col>1</xdr:col>
      <xdr:colOff>84364</xdr:colOff>
      <xdr:row>25</xdr:row>
      <xdr:rowOff>133350</xdr:rowOff>
    </xdr:to>
    <xdr:sp macro="" textlink="">
      <xdr:nvSpPr>
        <xdr:cNvPr id="29" name="Rectangle 101" descr="11&#10;">
          <a:extLst>
            <a:ext uri="{FF2B5EF4-FFF2-40B4-BE49-F238E27FC236}">
              <a16:creationId xmlns:a16="http://schemas.microsoft.com/office/drawing/2014/main" id="{00000000-0008-0000-1800-00001D000000}"/>
            </a:ext>
          </a:extLst>
        </xdr:cNvPr>
        <xdr:cNvSpPr>
          <a:spLocks noChangeArrowheads="1"/>
        </xdr:cNvSpPr>
      </xdr:nvSpPr>
      <xdr:spPr bwMode="auto">
        <a:xfrm>
          <a:off x="131989" y="5581650"/>
          <a:ext cx="171450"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11</a:t>
          </a:r>
        </a:p>
      </xdr:txBody>
    </xdr:sp>
    <xdr:clientData/>
  </xdr:twoCellAnchor>
  <xdr:twoCellAnchor>
    <xdr:from>
      <xdr:col>0</xdr:col>
      <xdr:colOff>131989</xdr:colOff>
      <xdr:row>26</xdr:row>
      <xdr:rowOff>0</xdr:rowOff>
    </xdr:from>
    <xdr:to>
      <xdr:col>1</xdr:col>
      <xdr:colOff>84364</xdr:colOff>
      <xdr:row>26</xdr:row>
      <xdr:rowOff>138906</xdr:rowOff>
    </xdr:to>
    <xdr:sp macro="" textlink="">
      <xdr:nvSpPr>
        <xdr:cNvPr id="30" name="Rectangle 102" descr="11&#10;">
          <a:extLst>
            <a:ext uri="{FF2B5EF4-FFF2-40B4-BE49-F238E27FC236}">
              <a16:creationId xmlns:a16="http://schemas.microsoft.com/office/drawing/2014/main" id="{00000000-0008-0000-1800-00001E000000}"/>
            </a:ext>
          </a:extLst>
        </xdr:cNvPr>
        <xdr:cNvSpPr>
          <a:spLocks noChangeArrowheads="1"/>
        </xdr:cNvSpPr>
      </xdr:nvSpPr>
      <xdr:spPr bwMode="auto">
        <a:xfrm>
          <a:off x="131989" y="5867400"/>
          <a:ext cx="171450" cy="138906"/>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12</a:t>
          </a:r>
        </a:p>
      </xdr:txBody>
    </xdr:sp>
    <xdr:clientData/>
  </xdr:twoCellAnchor>
  <xdr:twoCellAnchor>
    <xdr:from>
      <xdr:col>0</xdr:col>
      <xdr:colOff>131989</xdr:colOff>
      <xdr:row>27</xdr:row>
      <xdr:rowOff>0</xdr:rowOff>
    </xdr:from>
    <xdr:to>
      <xdr:col>1</xdr:col>
      <xdr:colOff>84364</xdr:colOff>
      <xdr:row>27</xdr:row>
      <xdr:rowOff>133350</xdr:rowOff>
    </xdr:to>
    <xdr:sp macro="" textlink="">
      <xdr:nvSpPr>
        <xdr:cNvPr id="31" name="Rectangle 103" descr="11&#10;">
          <a:extLst>
            <a:ext uri="{FF2B5EF4-FFF2-40B4-BE49-F238E27FC236}">
              <a16:creationId xmlns:a16="http://schemas.microsoft.com/office/drawing/2014/main" id="{00000000-0008-0000-1800-00001F000000}"/>
            </a:ext>
          </a:extLst>
        </xdr:cNvPr>
        <xdr:cNvSpPr>
          <a:spLocks noChangeArrowheads="1"/>
        </xdr:cNvSpPr>
      </xdr:nvSpPr>
      <xdr:spPr bwMode="auto">
        <a:xfrm>
          <a:off x="131989" y="6153150"/>
          <a:ext cx="171450"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13</a:t>
          </a:r>
        </a:p>
      </xdr:txBody>
    </xdr:sp>
    <xdr:clientData/>
  </xdr:twoCellAnchor>
  <xdr:twoCellAnchor>
    <xdr:from>
      <xdr:col>0</xdr:col>
      <xdr:colOff>131989</xdr:colOff>
      <xdr:row>28</xdr:row>
      <xdr:rowOff>0</xdr:rowOff>
    </xdr:from>
    <xdr:to>
      <xdr:col>1</xdr:col>
      <xdr:colOff>84364</xdr:colOff>
      <xdr:row>28</xdr:row>
      <xdr:rowOff>133350</xdr:rowOff>
    </xdr:to>
    <xdr:sp macro="" textlink="">
      <xdr:nvSpPr>
        <xdr:cNvPr id="32" name="Rectangle 104" descr="11&#10;">
          <a:extLst>
            <a:ext uri="{FF2B5EF4-FFF2-40B4-BE49-F238E27FC236}">
              <a16:creationId xmlns:a16="http://schemas.microsoft.com/office/drawing/2014/main" id="{00000000-0008-0000-1800-000020000000}"/>
            </a:ext>
          </a:extLst>
        </xdr:cNvPr>
        <xdr:cNvSpPr>
          <a:spLocks noChangeArrowheads="1"/>
        </xdr:cNvSpPr>
      </xdr:nvSpPr>
      <xdr:spPr bwMode="auto">
        <a:xfrm>
          <a:off x="131989" y="6438900"/>
          <a:ext cx="171450"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14</a:t>
          </a:r>
        </a:p>
      </xdr:txBody>
    </xdr:sp>
    <xdr:clientData/>
  </xdr:twoCellAnchor>
  <xdr:twoCellAnchor>
    <xdr:from>
      <xdr:col>0</xdr:col>
      <xdr:colOff>131989</xdr:colOff>
      <xdr:row>29</xdr:row>
      <xdr:rowOff>0</xdr:rowOff>
    </xdr:from>
    <xdr:to>
      <xdr:col>1</xdr:col>
      <xdr:colOff>84364</xdr:colOff>
      <xdr:row>29</xdr:row>
      <xdr:rowOff>138906</xdr:rowOff>
    </xdr:to>
    <xdr:sp macro="" textlink="">
      <xdr:nvSpPr>
        <xdr:cNvPr id="33" name="Rectangle 105" descr="11&#10;">
          <a:extLst>
            <a:ext uri="{FF2B5EF4-FFF2-40B4-BE49-F238E27FC236}">
              <a16:creationId xmlns:a16="http://schemas.microsoft.com/office/drawing/2014/main" id="{00000000-0008-0000-1800-000021000000}"/>
            </a:ext>
          </a:extLst>
        </xdr:cNvPr>
        <xdr:cNvSpPr>
          <a:spLocks noChangeArrowheads="1"/>
        </xdr:cNvSpPr>
      </xdr:nvSpPr>
      <xdr:spPr bwMode="auto">
        <a:xfrm>
          <a:off x="131989" y="6724650"/>
          <a:ext cx="171450" cy="138906"/>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15</a:t>
          </a:r>
        </a:p>
      </xdr:txBody>
    </xdr:sp>
    <xdr:clientData/>
  </xdr:twoCellAnchor>
  <xdr:twoCellAnchor>
    <xdr:from>
      <xdr:col>0</xdr:col>
      <xdr:colOff>131989</xdr:colOff>
      <xdr:row>30</xdr:row>
      <xdr:rowOff>0</xdr:rowOff>
    </xdr:from>
    <xdr:to>
      <xdr:col>1</xdr:col>
      <xdr:colOff>84364</xdr:colOff>
      <xdr:row>30</xdr:row>
      <xdr:rowOff>138906</xdr:rowOff>
    </xdr:to>
    <xdr:sp macro="" textlink="">
      <xdr:nvSpPr>
        <xdr:cNvPr id="34" name="Rectangle 106" descr="11&#10;">
          <a:extLst>
            <a:ext uri="{FF2B5EF4-FFF2-40B4-BE49-F238E27FC236}">
              <a16:creationId xmlns:a16="http://schemas.microsoft.com/office/drawing/2014/main" id="{00000000-0008-0000-1800-000022000000}"/>
            </a:ext>
          </a:extLst>
        </xdr:cNvPr>
        <xdr:cNvSpPr>
          <a:spLocks noChangeArrowheads="1"/>
        </xdr:cNvSpPr>
      </xdr:nvSpPr>
      <xdr:spPr bwMode="auto">
        <a:xfrm>
          <a:off x="131989" y="7010400"/>
          <a:ext cx="171450" cy="138906"/>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16</a:t>
          </a:r>
        </a:p>
      </xdr:txBody>
    </xdr:sp>
    <xdr:clientData/>
  </xdr:twoCellAnchor>
  <xdr:twoCellAnchor>
    <xdr:from>
      <xdr:col>0</xdr:col>
      <xdr:colOff>131989</xdr:colOff>
      <xdr:row>31</xdr:row>
      <xdr:rowOff>0</xdr:rowOff>
    </xdr:from>
    <xdr:to>
      <xdr:col>1</xdr:col>
      <xdr:colOff>84364</xdr:colOff>
      <xdr:row>31</xdr:row>
      <xdr:rowOff>133350</xdr:rowOff>
    </xdr:to>
    <xdr:sp macro="" textlink="">
      <xdr:nvSpPr>
        <xdr:cNvPr id="35" name="Rectangle 107" descr="11&#10;">
          <a:extLst>
            <a:ext uri="{FF2B5EF4-FFF2-40B4-BE49-F238E27FC236}">
              <a16:creationId xmlns:a16="http://schemas.microsoft.com/office/drawing/2014/main" id="{00000000-0008-0000-1800-000023000000}"/>
            </a:ext>
          </a:extLst>
        </xdr:cNvPr>
        <xdr:cNvSpPr>
          <a:spLocks noChangeArrowheads="1"/>
        </xdr:cNvSpPr>
      </xdr:nvSpPr>
      <xdr:spPr bwMode="auto">
        <a:xfrm>
          <a:off x="131989" y="7296150"/>
          <a:ext cx="171450"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17</a:t>
          </a:r>
        </a:p>
      </xdr:txBody>
    </xdr:sp>
    <xdr:clientData/>
  </xdr:twoCellAnchor>
  <xdr:twoCellAnchor>
    <xdr:from>
      <xdr:col>0</xdr:col>
      <xdr:colOff>131989</xdr:colOff>
      <xdr:row>32</xdr:row>
      <xdr:rowOff>0</xdr:rowOff>
    </xdr:from>
    <xdr:to>
      <xdr:col>1</xdr:col>
      <xdr:colOff>84364</xdr:colOff>
      <xdr:row>32</xdr:row>
      <xdr:rowOff>133350</xdr:rowOff>
    </xdr:to>
    <xdr:sp macro="" textlink="">
      <xdr:nvSpPr>
        <xdr:cNvPr id="36" name="Rectangle 108" descr="11&#10;">
          <a:extLst>
            <a:ext uri="{FF2B5EF4-FFF2-40B4-BE49-F238E27FC236}">
              <a16:creationId xmlns:a16="http://schemas.microsoft.com/office/drawing/2014/main" id="{00000000-0008-0000-1800-000024000000}"/>
            </a:ext>
          </a:extLst>
        </xdr:cNvPr>
        <xdr:cNvSpPr>
          <a:spLocks noChangeArrowheads="1"/>
        </xdr:cNvSpPr>
      </xdr:nvSpPr>
      <xdr:spPr bwMode="auto">
        <a:xfrm>
          <a:off x="131989" y="7581900"/>
          <a:ext cx="171450"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18</a:t>
          </a:r>
        </a:p>
      </xdr:txBody>
    </xdr:sp>
    <xdr:clientData/>
  </xdr:twoCellAnchor>
  <xdr:twoCellAnchor>
    <xdr:from>
      <xdr:col>0</xdr:col>
      <xdr:colOff>131989</xdr:colOff>
      <xdr:row>33</xdr:row>
      <xdr:rowOff>0</xdr:rowOff>
    </xdr:from>
    <xdr:to>
      <xdr:col>1</xdr:col>
      <xdr:colOff>84364</xdr:colOff>
      <xdr:row>33</xdr:row>
      <xdr:rowOff>138906</xdr:rowOff>
    </xdr:to>
    <xdr:sp macro="" textlink="">
      <xdr:nvSpPr>
        <xdr:cNvPr id="37" name="Rectangle 109" descr="11&#10;">
          <a:extLst>
            <a:ext uri="{FF2B5EF4-FFF2-40B4-BE49-F238E27FC236}">
              <a16:creationId xmlns:a16="http://schemas.microsoft.com/office/drawing/2014/main" id="{00000000-0008-0000-1800-000025000000}"/>
            </a:ext>
          </a:extLst>
        </xdr:cNvPr>
        <xdr:cNvSpPr>
          <a:spLocks noChangeArrowheads="1"/>
        </xdr:cNvSpPr>
      </xdr:nvSpPr>
      <xdr:spPr bwMode="auto">
        <a:xfrm>
          <a:off x="131989" y="7867650"/>
          <a:ext cx="171450" cy="138906"/>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19</a:t>
          </a:r>
        </a:p>
      </xdr:txBody>
    </xdr:sp>
    <xdr:clientData/>
  </xdr:twoCellAnchor>
  <xdr:twoCellAnchor>
    <xdr:from>
      <xdr:col>0</xdr:col>
      <xdr:colOff>131989</xdr:colOff>
      <xdr:row>34</xdr:row>
      <xdr:rowOff>0</xdr:rowOff>
    </xdr:from>
    <xdr:to>
      <xdr:col>1</xdr:col>
      <xdr:colOff>84364</xdr:colOff>
      <xdr:row>34</xdr:row>
      <xdr:rowOff>133350</xdr:rowOff>
    </xdr:to>
    <xdr:sp macro="" textlink="">
      <xdr:nvSpPr>
        <xdr:cNvPr id="38" name="Rectangle 110" descr="11&#10;">
          <a:extLst>
            <a:ext uri="{FF2B5EF4-FFF2-40B4-BE49-F238E27FC236}">
              <a16:creationId xmlns:a16="http://schemas.microsoft.com/office/drawing/2014/main" id="{00000000-0008-0000-1800-000026000000}"/>
            </a:ext>
          </a:extLst>
        </xdr:cNvPr>
        <xdr:cNvSpPr>
          <a:spLocks noChangeArrowheads="1"/>
        </xdr:cNvSpPr>
      </xdr:nvSpPr>
      <xdr:spPr bwMode="auto">
        <a:xfrm>
          <a:off x="131989" y="8153400"/>
          <a:ext cx="171450"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20</a:t>
          </a:r>
        </a:p>
      </xdr:txBody>
    </xdr:sp>
    <xdr:clientData/>
  </xdr:twoCellAnchor>
  <xdr:twoCellAnchor>
    <xdr:from>
      <xdr:col>0</xdr:col>
      <xdr:colOff>131989</xdr:colOff>
      <xdr:row>35</xdr:row>
      <xdr:rowOff>0</xdr:rowOff>
    </xdr:from>
    <xdr:to>
      <xdr:col>1</xdr:col>
      <xdr:colOff>84364</xdr:colOff>
      <xdr:row>35</xdr:row>
      <xdr:rowOff>133350</xdr:rowOff>
    </xdr:to>
    <xdr:sp macro="" textlink="">
      <xdr:nvSpPr>
        <xdr:cNvPr id="39" name="Rectangle 111" descr="11&#10;">
          <a:extLst>
            <a:ext uri="{FF2B5EF4-FFF2-40B4-BE49-F238E27FC236}">
              <a16:creationId xmlns:a16="http://schemas.microsoft.com/office/drawing/2014/main" id="{00000000-0008-0000-1800-000027000000}"/>
            </a:ext>
          </a:extLst>
        </xdr:cNvPr>
        <xdr:cNvSpPr>
          <a:spLocks noChangeArrowheads="1"/>
        </xdr:cNvSpPr>
      </xdr:nvSpPr>
      <xdr:spPr bwMode="auto">
        <a:xfrm>
          <a:off x="131989" y="8439150"/>
          <a:ext cx="171450"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21</a:t>
          </a:r>
        </a:p>
      </xdr:txBody>
    </xdr:sp>
    <xdr:clientData/>
  </xdr:twoCellAnchor>
  <xdr:twoCellAnchor>
    <xdr:from>
      <xdr:col>0</xdr:col>
      <xdr:colOff>131989</xdr:colOff>
      <xdr:row>36</xdr:row>
      <xdr:rowOff>0</xdr:rowOff>
    </xdr:from>
    <xdr:to>
      <xdr:col>1</xdr:col>
      <xdr:colOff>84364</xdr:colOff>
      <xdr:row>36</xdr:row>
      <xdr:rowOff>138906</xdr:rowOff>
    </xdr:to>
    <xdr:sp macro="" textlink="">
      <xdr:nvSpPr>
        <xdr:cNvPr id="40" name="Rectangle 112" descr="11&#10;">
          <a:extLst>
            <a:ext uri="{FF2B5EF4-FFF2-40B4-BE49-F238E27FC236}">
              <a16:creationId xmlns:a16="http://schemas.microsoft.com/office/drawing/2014/main" id="{00000000-0008-0000-1800-000028000000}"/>
            </a:ext>
          </a:extLst>
        </xdr:cNvPr>
        <xdr:cNvSpPr>
          <a:spLocks noChangeArrowheads="1"/>
        </xdr:cNvSpPr>
      </xdr:nvSpPr>
      <xdr:spPr bwMode="auto">
        <a:xfrm>
          <a:off x="131989" y="8724900"/>
          <a:ext cx="171450" cy="138906"/>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22</a:t>
          </a:r>
        </a:p>
      </xdr:txBody>
    </xdr:sp>
    <xdr:clientData/>
  </xdr:twoCellAnchor>
  <xdr:twoCellAnchor>
    <xdr:from>
      <xdr:col>0</xdr:col>
      <xdr:colOff>131989</xdr:colOff>
      <xdr:row>37</xdr:row>
      <xdr:rowOff>0</xdr:rowOff>
    </xdr:from>
    <xdr:to>
      <xdr:col>1</xdr:col>
      <xdr:colOff>84364</xdr:colOff>
      <xdr:row>37</xdr:row>
      <xdr:rowOff>138906</xdr:rowOff>
    </xdr:to>
    <xdr:sp macro="" textlink="">
      <xdr:nvSpPr>
        <xdr:cNvPr id="41" name="Rectangle 113" descr="11&#10;">
          <a:extLst>
            <a:ext uri="{FF2B5EF4-FFF2-40B4-BE49-F238E27FC236}">
              <a16:creationId xmlns:a16="http://schemas.microsoft.com/office/drawing/2014/main" id="{00000000-0008-0000-1800-000029000000}"/>
            </a:ext>
          </a:extLst>
        </xdr:cNvPr>
        <xdr:cNvSpPr>
          <a:spLocks noChangeArrowheads="1"/>
        </xdr:cNvSpPr>
      </xdr:nvSpPr>
      <xdr:spPr bwMode="auto">
        <a:xfrm>
          <a:off x="131989" y="9010650"/>
          <a:ext cx="171450" cy="138906"/>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23</a:t>
          </a:r>
        </a:p>
      </xdr:txBody>
    </xdr:sp>
    <xdr:clientData/>
  </xdr:twoCellAnchor>
  <xdr:twoCellAnchor>
    <xdr:from>
      <xdr:col>0</xdr:col>
      <xdr:colOff>131989</xdr:colOff>
      <xdr:row>38</xdr:row>
      <xdr:rowOff>0</xdr:rowOff>
    </xdr:from>
    <xdr:to>
      <xdr:col>1</xdr:col>
      <xdr:colOff>84364</xdr:colOff>
      <xdr:row>38</xdr:row>
      <xdr:rowOff>133350</xdr:rowOff>
    </xdr:to>
    <xdr:sp macro="" textlink="">
      <xdr:nvSpPr>
        <xdr:cNvPr id="42" name="Rectangle 114" descr="11&#10;">
          <a:extLst>
            <a:ext uri="{FF2B5EF4-FFF2-40B4-BE49-F238E27FC236}">
              <a16:creationId xmlns:a16="http://schemas.microsoft.com/office/drawing/2014/main" id="{00000000-0008-0000-1800-00002A000000}"/>
            </a:ext>
          </a:extLst>
        </xdr:cNvPr>
        <xdr:cNvSpPr>
          <a:spLocks noChangeArrowheads="1"/>
        </xdr:cNvSpPr>
      </xdr:nvSpPr>
      <xdr:spPr bwMode="auto">
        <a:xfrm>
          <a:off x="131989" y="9296400"/>
          <a:ext cx="171450"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24</a:t>
          </a:r>
        </a:p>
      </xdr:txBody>
    </xdr:sp>
    <xdr:clientData/>
  </xdr:twoCellAnchor>
  <xdr:twoCellAnchor>
    <xdr:from>
      <xdr:col>0</xdr:col>
      <xdr:colOff>131989</xdr:colOff>
      <xdr:row>39</xdr:row>
      <xdr:rowOff>0</xdr:rowOff>
    </xdr:from>
    <xdr:to>
      <xdr:col>1</xdr:col>
      <xdr:colOff>84364</xdr:colOff>
      <xdr:row>39</xdr:row>
      <xdr:rowOff>133350</xdr:rowOff>
    </xdr:to>
    <xdr:sp macro="" textlink="">
      <xdr:nvSpPr>
        <xdr:cNvPr id="43" name="Rectangle 115" descr="11&#10;">
          <a:extLst>
            <a:ext uri="{FF2B5EF4-FFF2-40B4-BE49-F238E27FC236}">
              <a16:creationId xmlns:a16="http://schemas.microsoft.com/office/drawing/2014/main" id="{00000000-0008-0000-1800-00002B000000}"/>
            </a:ext>
          </a:extLst>
        </xdr:cNvPr>
        <xdr:cNvSpPr>
          <a:spLocks noChangeArrowheads="1"/>
        </xdr:cNvSpPr>
      </xdr:nvSpPr>
      <xdr:spPr bwMode="auto">
        <a:xfrm>
          <a:off x="131989" y="9582150"/>
          <a:ext cx="171450"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25</a:t>
          </a:r>
        </a:p>
      </xdr:txBody>
    </xdr:sp>
    <xdr:clientData/>
  </xdr:twoCellAnchor>
  <xdr:twoCellAnchor>
    <xdr:from>
      <xdr:col>31</xdr:col>
      <xdr:colOff>112939</xdr:colOff>
      <xdr:row>39</xdr:row>
      <xdr:rowOff>9525</xdr:rowOff>
    </xdr:from>
    <xdr:to>
      <xdr:col>32</xdr:col>
      <xdr:colOff>108896</xdr:colOff>
      <xdr:row>40</xdr:row>
      <xdr:rowOff>0</xdr:rowOff>
    </xdr:to>
    <xdr:sp macro="" textlink="">
      <xdr:nvSpPr>
        <xdr:cNvPr id="44" name="Text Box 116">
          <a:extLst>
            <a:ext uri="{FF2B5EF4-FFF2-40B4-BE49-F238E27FC236}">
              <a16:creationId xmlns:a16="http://schemas.microsoft.com/office/drawing/2014/main" id="{00000000-0008-0000-1800-00002C000000}"/>
            </a:ext>
          </a:extLst>
        </xdr:cNvPr>
        <xdr:cNvSpPr txBox="1">
          <a:spLocks noChangeArrowheads="1"/>
        </xdr:cNvSpPr>
      </xdr:nvSpPr>
      <xdr:spPr bwMode="auto">
        <a:xfrm>
          <a:off x="6904264" y="9591675"/>
          <a:ext cx="215032" cy="2762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4</xdr:row>
      <xdr:rowOff>9525</xdr:rowOff>
    </xdr:from>
    <xdr:to>
      <xdr:col>7</xdr:col>
      <xdr:colOff>9525</xdr:colOff>
      <xdr:row>7</xdr:row>
      <xdr:rowOff>0</xdr:rowOff>
    </xdr:to>
    <xdr:sp macro="" textlink="">
      <xdr:nvSpPr>
        <xdr:cNvPr id="2" name="Line 161">
          <a:extLst>
            <a:ext uri="{FF2B5EF4-FFF2-40B4-BE49-F238E27FC236}">
              <a16:creationId xmlns:a16="http://schemas.microsoft.com/office/drawing/2014/main" id="{00000000-0008-0000-1400-000002000000}"/>
            </a:ext>
          </a:extLst>
        </xdr:cNvPr>
        <xdr:cNvSpPr>
          <a:spLocks noChangeShapeType="1"/>
        </xdr:cNvSpPr>
      </xdr:nvSpPr>
      <xdr:spPr bwMode="auto">
        <a:xfrm>
          <a:off x="190500" y="704850"/>
          <a:ext cx="1219200" cy="504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30</xdr:col>
      <xdr:colOff>131989</xdr:colOff>
      <xdr:row>50</xdr:row>
      <xdr:rowOff>0</xdr:rowOff>
    </xdr:from>
    <xdr:to>
      <xdr:col>32</xdr:col>
      <xdr:colOff>13546</xdr:colOff>
      <xdr:row>50</xdr:row>
      <xdr:rowOff>0</xdr:rowOff>
    </xdr:to>
    <xdr:sp macro="" textlink="">
      <xdr:nvSpPr>
        <xdr:cNvPr id="2" name="Text Box 52">
          <a:extLst>
            <a:ext uri="{FF2B5EF4-FFF2-40B4-BE49-F238E27FC236}">
              <a16:creationId xmlns:a16="http://schemas.microsoft.com/office/drawing/2014/main" id="{00000000-0008-0000-1500-000002000000}"/>
            </a:ext>
          </a:extLst>
        </xdr:cNvPr>
        <xdr:cNvSpPr txBox="1">
          <a:spLocks noChangeArrowheads="1"/>
        </xdr:cNvSpPr>
      </xdr:nvSpPr>
      <xdr:spPr bwMode="auto">
        <a:xfrm>
          <a:off x="6999514" y="10039350"/>
          <a:ext cx="84358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179614</xdr:colOff>
      <xdr:row>29</xdr:row>
      <xdr:rowOff>0</xdr:rowOff>
    </xdr:from>
    <xdr:to>
      <xdr:col>1</xdr:col>
      <xdr:colOff>160564</xdr:colOff>
      <xdr:row>29</xdr:row>
      <xdr:rowOff>0</xdr:rowOff>
    </xdr:to>
    <xdr:sp macro="" textlink="">
      <xdr:nvSpPr>
        <xdr:cNvPr id="3" name="Text Box 7">
          <a:extLst>
            <a:ext uri="{FF2B5EF4-FFF2-40B4-BE49-F238E27FC236}">
              <a16:creationId xmlns:a16="http://schemas.microsoft.com/office/drawing/2014/main" id="{00000000-0008-0000-1500-000003000000}"/>
            </a:ext>
          </a:extLst>
        </xdr:cNvPr>
        <xdr:cNvSpPr txBox="1">
          <a:spLocks noChangeArrowheads="1"/>
        </xdr:cNvSpPr>
      </xdr:nvSpPr>
      <xdr:spPr bwMode="auto">
        <a:xfrm>
          <a:off x="179614" y="5915025"/>
          <a:ext cx="209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25</xdr:row>
      <xdr:rowOff>28575</xdr:rowOff>
    </xdr:from>
    <xdr:to>
      <xdr:col>10</xdr:col>
      <xdr:colOff>209550</xdr:colOff>
      <xdr:row>25</xdr:row>
      <xdr:rowOff>200025</xdr:rowOff>
    </xdr:to>
    <xdr:sp macro="" textlink="">
      <xdr:nvSpPr>
        <xdr:cNvPr id="4" name="Text Box 9">
          <a:extLst>
            <a:ext uri="{FF2B5EF4-FFF2-40B4-BE49-F238E27FC236}">
              <a16:creationId xmlns:a16="http://schemas.microsoft.com/office/drawing/2014/main" id="{00000000-0008-0000-1500-000004000000}"/>
            </a:ext>
          </a:extLst>
        </xdr:cNvPr>
        <xdr:cNvSpPr txBox="1">
          <a:spLocks noChangeArrowheads="1"/>
        </xdr:cNvSpPr>
      </xdr:nvSpPr>
      <xdr:spPr bwMode="auto">
        <a:xfrm>
          <a:off x="2286000" y="5181600"/>
          <a:ext cx="2095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123825</xdr:colOff>
      <xdr:row>31</xdr:row>
      <xdr:rowOff>152400</xdr:rowOff>
    </xdr:from>
    <xdr:to>
      <xdr:col>12</xdr:col>
      <xdr:colOff>200025</xdr:colOff>
      <xdr:row>37</xdr:row>
      <xdr:rowOff>76200</xdr:rowOff>
    </xdr:to>
    <xdr:sp macro="" textlink="">
      <xdr:nvSpPr>
        <xdr:cNvPr id="5" name="AutoShape 56">
          <a:extLst>
            <a:ext uri="{FF2B5EF4-FFF2-40B4-BE49-F238E27FC236}">
              <a16:creationId xmlns:a16="http://schemas.microsoft.com/office/drawing/2014/main" id="{00000000-0008-0000-1500-000005000000}"/>
            </a:ext>
          </a:extLst>
        </xdr:cNvPr>
        <xdr:cNvSpPr>
          <a:spLocks/>
        </xdr:cNvSpPr>
      </xdr:nvSpPr>
      <xdr:spPr bwMode="auto">
        <a:xfrm>
          <a:off x="2867025" y="644842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28575</xdr:colOff>
      <xdr:row>31</xdr:row>
      <xdr:rowOff>123825</xdr:rowOff>
    </xdr:from>
    <xdr:to>
      <xdr:col>26</xdr:col>
      <xdr:colOff>104775</xdr:colOff>
      <xdr:row>37</xdr:row>
      <xdr:rowOff>66675</xdr:rowOff>
    </xdr:to>
    <xdr:sp macro="" textlink="">
      <xdr:nvSpPr>
        <xdr:cNvPr id="6" name="AutoShape 57">
          <a:extLst>
            <a:ext uri="{FF2B5EF4-FFF2-40B4-BE49-F238E27FC236}">
              <a16:creationId xmlns:a16="http://schemas.microsoft.com/office/drawing/2014/main" id="{00000000-0008-0000-1500-000006000000}"/>
            </a:ext>
          </a:extLst>
        </xdr:cNvPr>
        <xdr:cNvSpPr>
          <a:spLocks/>
        </xdr:cNvSpPr>
      </xdr:nvSpPr>
      <xdr:spPr bwMode="auto">
        <a:xfrm>
          <a:off x="5972175" y="6419850"/>
          <a:ext cx="76200" cy="1057275"/>
        </a:xfrm>
        <a:prstGeom prst="rightBracket">
          <a:avLst>
            <a:gd name="adj" fmla="val 1156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9525</xdr:colOff>
      <xdr:row>36</xdr:row>
      <xdr:rowOff>9525</xdr:rowOff>
    </xdr:from>
    <xdr:to>
      <xdr:col>24</xdr:col>
      <xdr:colOff>219075</xdr:colOff>
      <xdr:row>37</xdr:row>
      <xdr:rowOff>9525</xdr:rowOff>
    </xdr:to>
    <xdr:sp macro="" textlink="">
      <xdr:nvSpPr>
        <xdr:cNvPr id="7" name="テキスト ボックス 6">
          <a:extLst>
            <a:ext uri="{FF2B5EF4-FFF2-40B4-BE49-F238E27FC236}">
              <a16:creationId xmlns:a16="http://schemas.microsoft.com/office/drawing/2014/main" id="{A945D17D-FFE9-4C04-AC69-4E259D8D9ED3}"/>
            </a:ext>
          </a:extLst>
        </xdr:cNvPr>
        <xdr:cNvSpPr txBox="1"/>
      </xdr:nvSpPr>
      <xdr:spPr>
        <a:xfrm>
          <a:off x="4124325" y="7229475"/>
          <a:ext cx="1581150" cy="19050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自　　署</a:t>
          </a:r>
        </a:p>
      </xdr:txBody>
    </xdr:sp>
    <xdr:clientData fPrintsWithSheet="0"/>
  </xdr:twoCellAnchor>
  <xdr:twoCellAnchor>
    <xdr:from>
      <xdr:col>18</xdr:col>
      <xdr:colOff>9525</xdr:colOff>
      <xdr:row>34</xdr:row>
      <xdr:rowOff>9525</xdr:rowOff>
    </xdr:from>
    <xdr:to>
      <xdr:col>24</xdr:col>
      <xdr:colOff>219075</xdr:colOff>
      <xdr:row>35</xdr:row>
      <xdr:rowOff>9525</xdr:rowOff>
    </xdr:to>
    <xdr:sp macro="" textlink="">
      <xdr:nvSpPr>
        <xdr:cNvPr id="8" name="テキスト ボックス 7">
          <a:extLst>
            <a:ext uri="{FF2B5EF4-FFF2-40B4-BE49-F238E27FC236}">
              <a16:creationId xmlns:a16="http://schemas.microsoft.com/office/drawing/2014/main" id="{BF0EFD8E-3A5F-44E6-B9D6-A8B19880A52F}"/>
            </a:ext>
          </a:extLst>
        </xdr:cNvPr>
        <xdr:cNvSpPr txBox="1"/>
      </xdr:nvSpPr>
      <xdr:spPr>
        <a:xfrm>
          <a:off x="4124325" y="6848475"/>
          <a:ext cx="1581150" cy="19050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自　　署</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0</xdr:col>
      <xdr:colOff>179614</xdr:colOff>
      <xdr:row>0</xdr:row>
      <xdr:rowOff>0</xdr:rowOff>
    </xdr:from>
    <xdr:to>
      <xdr:col>1</xdr:col>
      <xdr:colOff>164934</xdr:colOff>
      <xdr:row>0</xdr:row>
      <xdr:rowOff>0</xdr:rowOff>
    </xdr:to>
    <xdr:sp macro="" textlink="">
      <xdr:nvSpPr>
        <xdr:cNvPr id="2" name="Text Box 7">
          <a:extLst>
            <a:ext uri="{FF2B5EF4-FFF2-40B4-BE49-F238E27FC236}">
              <a16:creationId xmlns:a16="http://schemas.microsoft.com/office/drawing/2014/main" id="{00000000-0008-0000-1A00-000002000000}"/>
            </a:ext>
          </a:extLst>
        </xdr:cNvPr>
        <xdr:cNvSpPr txBox="1">
          <a:spLocks noChangeArrowheads="1"/>
        </xdr:cNvSpPr>
      </xdr:nvSpPr>
      <xdr:spPr bwMode="auto">
        <a:xfrm>
          <a:off x="179614" y="0"/>
          <a:ext cx="20439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0</xdr:row>
      <xdr:rowOff>0</xdr:rowOff>
    </xdr:from>
    <xdr:to>
      <xdr:col>10</xdr:col>
      <xdr:colOff>209550</xdr:colOff>
      <xdr:row>0</xdr:row>
      <xdr:rowOff>0</xdr:rowOff>
    </xdr:to>
    <xdr:sp macro="" textlink="">
      <xdr:nvSpPr>
        <xdr:cNvPr id="3" name="Text Box 9">
          <a:extLst>
            <a:ext uri="{FF2B5EF4-FFF2-40B4-BE49-F238E27FC236}">
              <a16:creationId xmlns:a16="http://schemas.microsoft.com/office/drawing/2014/main" id="{00000000-0008-0000-1A00-000003000000}"/>
            </a:ext>
          </a:extLst>
        </xdr:cNvPr>
        <xdr:cNvSpPr txBox="1">
          <a:spLocks noChangeArrowheads="1"/>
        </xdr:cNvSpPr>
      </xdr:nvSpPr>
      <xdr:spPr bwMode="auto">
        <a:xfrm>
          <a:off x="2190750" y="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179614</xdr:colOff>
      <xdr:row>0</xdr:row>
      <xdr:rowOff>0</xdr:rowOff>
    </xdr:from>
    <xdr:to>
      <xdr:col>1</xdr:col>
      <xdr:colOff>164934</xdr:colOff>
      <xdr:row>0</xdr:row>
      <xdr:rowOff>0</xdr:rowOff>
    </xdr:to>
    <xdr:sp macro="" textlink="">
      <xdr:nvSpPr>
        <xdr:cNvPr id="4" name="Text Box 12">
          <a:extLst>
            <a:ext uri="{FF2B5EF4-FFF2-40B4-BE49-F238E27FC236}">
              <a16:creationId xmlns:a16="http://schemas.microsoft.com/office/drawing/2014/main" id="{00000000-0008-0000-1A00-000004000000}"/>
            </a:ext>
          </a:extLst>
        </xdr:cNvPr>
        <xdr:cNvSpPr txBox="1">
          <a:spLocks noChangeArrowheads="1"/>
        </xdr:cNvSpPr>
      </xdr:nvSpPr>
      <xdr:spPr bwMode="auto">
        <a:xfrm>
          <a:off x="179614" y="0"/>
          <a:ext cx="20439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0</xdr:row>
      <xdr:rowOff>0</xdr:rowOff>
    </xdr:from>
    <xdr:to>
      <xdr:col>10</xdr:col>
      <xdr:colOff>209550</xdr:colOff>
      <xdr:row>0</xdr:row>
      <xdr:rowOff>0</xdr:rowOff>
    </xdr:to>
    <xdr:sp macro="" textlink="">
      <xdr:nvSpPr>
        <xdr:cNvPr id="5" name="Text Box 13">
          <a:extLst>
            <a:ext uri="{FF2B5EF4-FFF2-40B4-BE49-F238E27FC236}">
              <a16:creationId xmlns:a16="http://schemas.microsoft.com/office/drawing/2014/main" id="{00000000-0008-0000-1A00-000005000000}"/>
            </a:ext>
          </a:extLst>
        </xdr:cNvPr>
        <xdr:cNvSpPr txBox="1">
          <a:spLocks noChangeArrowheads="1"/>
        </xdr:cNvSpPr>
      </xdr:nvSpPr>
      <xdr:spPr bwMode="auto">
        <a:xfrm>
          <a:off x="2190750" y="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112939</xdr:colOff>
      <xdr:row>0</xdr:row>
      <xdr:rowOff>0</xdr:rowOff>
    </xdr:from>
    <xdr:to>
      <xdr:col>31</xdr:col>
      <xdr:colOff>170089</xdr:colOff>
      <xdr:row>0</xdr:row>
      <xdr:rowOff>0</xdr:rowOff>
    </xdr:to>
    <xdr:sp macro="" textlink="">
      <xdr:nvSpPr>
        <xdr:cNvPr id="6" name="Text Box 50">
          <a:extLst>
            <a:ext uri="{FF2B5EF4-FFF2-40B4-BE49-F238E27FC236}">
              <a16:creationId xmlns:a16="http://schemas.microsoft.com/office/drawing/2014/main" id="{00000000-0008-0000-1A00-000006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164803</xdr:colOff>
      <xdr:row>0</xdr:row>
      <xdr:rowOff>0</xdr:rowOff>
    </xdr:to>
    <xdr:sp macro="" textlink="">
      <xdr:nvSpPr>
        <xdr:cNvPr id="7" name="Text Box 51">
          <a:extLst>
            <a:ext uri="{FF2B5EF4-FFF2-40B4-BE49-F238E27FC236}">
              <a16:creationId xmlns:a16="http://schemas.microsoft.com/office/drawing/2014/main" id="{00000000-0008-0000-1A00-000007000000}"/>
            </a:ext>
          </a:extLst>
        </xdr:cNvPr>
        <xdr:cNvSpPr txBox="1">
          <a:spLocks noChangeArrowheads="1"/>
        </xdr:cNvSpPr>
      </xdr:nvSpPr>
      <xdr:spPr bwMode="auto">
        <a:xfrm>
          <a:off x="6694714" y="0"/>
          <a:ext cx="261414"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32</xdr:col>
      <xdr:colOff>13427</xdr:colOff>
      <xdr:row>0</xdr:row>
      <xdr:rowOff>0</xdr:rowOff>
    </xdr:to>
    <xdr:sp macro="" textlink="">
      <xdr:nvSpPr>
        <xdr:cNvPr id="8" name="Text Box 52">
          <a:extLst>
            <a:ext uri="{FF2B5EF4-FFF2-40B4-BE49-F238E27FC236}">
              <a16:creationId xmlns:a16="http://schemas.microsoft.com/office/drawing/2014/main" id="{00000000-0008-0000-1A00-000008000000}"/>
            </a:ext>
          </a:extLst>
        </xdr:cNvPr>
        <xdr:cNvSpPr txBox="1">
          <a:spLocks noChangeArrowheads="1"/>
        </xdr:cNvSpPr>
      </xdr:nvSpPr>
      <xdr:spPr bwMode="auto">
        <a:xfrm>
          <a:off x="6694714" y="0"/>
          <a:ext cx="329113"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32</xdr:col>
      <xdr:colOff>11</xdr:colOff>
      <xdr:row>0</xdr:row>
      <xdr:rowOff>0</xdr:rowOff>
    </xdr:to>
    <xdr:sp macro="" textlink="">
      <xdr:nvSpPr>
        <xdr:cNvPr id="9" name="Text Box 53">
          <a:extLst>
            <a:ext uri="{FF2B5EF4-FFF2-40B4-BE49-F238E27FC236}">
              <a16:creationId xmlns:a16="http://schemas.microsoft.com/office/drawing/2014/main" id="{00000000-0008-0000-1A00-000009000000}"/>
            </a:ext>
          </a:extLst>
        </xdr:cNvPr>
        <xdr:cNvSpPr txBox="1">
          <a:spLocks noChangeArrowheads="1"/>
        </xdr:cNvSpPr>
      </xdr:nvSpPr>
      <xdr:spPr bwMode="auto">
        <a:xfrm>
          <a:off x="6694714" y="0"/>
          <a:ext cx="315697"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122464</xdr:colOff>
      <xdr:row>0</xdr:row>
      <xdr:rowOff>0</xdr:rowOff>
    </xdr:from>
    <xdr:to>
      <xdr:col>31</xdr:col>
      <xdr:colOff>179614</xdr:colOff>
      <xdr:row>0</xdr:row>
      <xdr:rowOff>0</xdr:rowOff>
    </xdr:to>
    <xdr:sp macro="" textlink="">
      <xdr:nvSpPr>
        <xdr:cNvPr id="10" name="Text Box 54">
          <a:extLst>
            <a:ext uri="{FF2B5EF4-FFF2-40B4-BE49-F238E27FC236}">
              <a16:creationId xmlns:a16="http://schemas.microsoft.com/office/drawing/2014/main" id="{00000000-0008-0000-1A00-00000A000000}"/>
            </a:ext>
          </a:extLst>
        </xdr:cNvPr>
        <xdr:cNvSpPr txBox="1">
          <a:spLocks noChangeArrowheads="1"/>
        </xdr:cNvSpPr>
      </xdr:nvSpPr>
      <xdr:spPr bwMode="auto">
        <a:xfrm>
          <a:off x="6694714"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112939</xdr:colOff>
      <xdr:row>0</xdr:row>
      <xdr:rowOff>0</xdr:rowOff>
    </xdr:from>
    <xdr:to>
      <xdr:col>3</xdr:col>
      <xdr:colOff>112939</xdr:colOff>
      <xdr:row>0</xdr:row>
      <xdr:rowOff>0</xdr:rowOff>
    </xdr:to>
    <xdr:sp macro="" textlink="">
      <xdr:nvSpPr>
        <xdr:cNvPr id="11" name="Text Box 55">
          <a:extLst>
            <a:ext uri="{FF2B5EF4-FFF2-40B4-BE49-F238E27FC236}">
              <a16:creationId xmlns:a16="http://schemas.microsoft.com/office/drawing/2014/main" id="{00000000-0008-0000-1A00-00000B000000}"/>
            </a:ext>
          </a:extLst>
        </xdr:cNvPr>
        <xdr:cNvSpPr txBox="1">
          <a:spLocks noChangeArrowheads="1"/>
        </xdr:cNvSpPr>
      </xdr:nvSpPr>
      <xdr:spPr bwMode="auto">
        <a:xfrm>
          <a:off x="551089" y="0"/>
          <a:ext cx="2190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2" name="Text Box 60">
          <a:extLst>
            <a:ext uri="{FF2B5EF4-FFF2-40B4-BE49-F238E27FC236}">
              <a16:creationId xmlns:a16="http://schemas.microsoft.com/office/drawing/2014/main" id="{00000000-0008-0000-1A00-00000C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112939</xdr:colOff>
      <xdr:row>0</xdr:row>
      <xdr:rowOff>0</xdr:rowOff>
    </xdr:from>
    <xdr:to>
      <xdr:col>3</xdr:col>
      <xdr:colOff>112939</xdr:colOff>
      <xdr:row>0</xdr:row>
      <xdr:rowOff>0</xdr:rowOff>
    </xdr:to>
    <xdr:sp macro="" textlink="">
      <xdr:nvSpPr>
        <xdr:cNvPr id="13" name="Text Box 61">
          <a:extLst>
            <a:ext uri="{FF2B5EF4-FFF2-40B4-BE49-F238E27FC236}">
              <a16:creationId xmlns:a16="http://schemas.microsoft.com/office/drawing/2014/main" id="{00000000-0008-0000-1A00-00000D000000}"/>
            </a:ext>
          </a:extLst>
        </xdr:cNvPr>
        <xdr:cNvSpPr txBox="1">
          <a:spLocks noChangeArrowheads="1"/>
        </xdr:cNvSpPr>
      </xdr:nvSpPr>
      <xdr:spPr bwMode="auto">
        <a:xfrm>
          <a:off x="551089" y="0"/>
          <a:ext cx="21907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4" name="Text Box 66">
          <a:extLst>
            <a:ext uri="{FF2B5EF4-FFF2-40B4-BE49-F238E27FC236}">
              <a16:creationId xmlns:a16="http://schemas.microsoft.com/office/drawing/2014/main" id="{00000000-0008-0000-1A00-00000E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5" name="Text Box 72">
          <a:extLst>
            <a:ext uri="{FF2B5EF4-FFF2-40B4-BE49-F238E27FC236}">
              <a16:creationId xmlns:a16="http://schemas.microsoft.com/office/drawing/2014/main" id="{00000000-0008-0000-1A00-00000F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0</xdr:row>
      <xdr:rowOff>0</xdr:rowOff>
    </xdr:from>
    <xdr:to>
      <xdr:col>31</xdr:col>
      <xdr:colOff>170089</xdr:colOff>
      <xdr:row>0</xdr:row>
      <xdr:rowOff>0</xdr:rowOff>
    </xdr:to>
    <xdr:sp macro="" textlink="">
      <xdr:nvSpPr>
        <xdr:cNvPr id="16" name="Text Box 78">
          <a:extLst>
            <a:ext uri="{FF2B5EF4-FFF2-40B4-BE49-F238E27FC236}">
              <a16:creationId xmlns:a16="http://schemas.microsoft.com/office/drawing/2014/main" id="{00000000-0008-0000-1A00-000010000000}"/>
            </a:ext>
          </a:extLst>
        </xdr:cNvPr>
        <xdr:cNvSpPr txBox="1">
          <a:spLocks noChangeArrowheads="1"/>
        </xdr:cNvSpPr>
      </xdr:nvSpPr>
      <xdr:spPr bwMode="auto">
        <a:xfrm>
          <a:off x="6685189" y="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28</xdr:col>
      <xdr:colOff>112939</xdr:colOff>
      <xdr:row>59</xdr:row>
      <xdr:rowOff>0</xdr:rowOff>
    </xdr:from>
    <xdr:to>
      <xdr:col>29</xdr:col>
      <xdr:colOff>108896</xdr:colOff>
      <xdr:row>59</xdr:row>
      <xdr:rowOff>0</xdr:rowOff>
    </xdr:to>
    <xdr:sp macro="" textlink="">
      <xdr:nvSpPr>
        <xdr:cNvPr id="17" name="Text Box 87">
          <a:extLst>
            <a:ext uri="{FF2B5EF4-FFF2-40B4-BE49-F238E27FC236}">
              <a16:creationId xmlns:a16="http://schemas.microsoft.com/office/drawing/2014/main" id="{00000000-0008-0000-1A00-000011000000}"/>
            </a:ext>
          </a:extLst>
        </xdr:cNvPr>
        <xdr:cNvSpPr txBox="1">
          <a:spLocks noChangeArrowheads="1"/>
        </xdr:cNvSpPr>
      </xdr:nvSpPr>
      <xdr:spPr bwMode="auto">
        <a:xfrm>
          <a:off x="6247039" y="10668000"/>
          <a:ext cx="21503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31</xdr:col>
      <xdr:colOff>112939</xdr:colOff>
      <xdr:row>59</xdr:row>
      <xdr:rowOff>0</xdr:rowOff>
    </xdr:from>
    <xdr:to>
      <xdr:col>32</xdr:col>
      <xdr:colOff>108896</xdr:colOff>
      <xdr:row>59</xdr:row>
      <xdr:rowOff>0</xdr:rowOff>
    </xdr:to>
    <xdr:sp macro="" textlink="">
      <xdr:nvSpPr>
        <xdr:cNvPr id="18" name="Text Box 116">
          <a:extLst>
            <a:ext uri="{FF2B5EF4-FFF2-40B4-BE49-F238E27FC236}">
              <a16:creationId xmlns:a16="http://schemas.microsoft.com/office/drawing/2014/main" id="{00000000-0008-0000-1A00-000012000000}"/>
            </a:ext>
          </a:extLst>
        </xdr:cNvPr>
        <xdr:cNvSpPr txBox="1">
          <a:spLocks noChangeArrowheads="1"/>
        </xdr:cNvSpPr>
      </xdr:nvSpPr>
      <xdr:spPr bwMode="auto">
        <a:xfrm>
          <a:off x="6904264" y="10668000"/>
          <a:ext cx="21503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30</xdr:col>
      <xdr:colOff>131989</xdr:colOff>
      <xdr:row>50</xdr:row>
      <xdr:rowOff>0</xdr:rowOff>
    </xdr:from>
    <xdr:to>
      <xdr:col>32</xdr:col>
      <xdr:colOff>13546</xdr:colOff>
      <xdr:row>50</xdr:row>
      <xdr:rowOff>0</xdr:rowOff>
    </xdr:to>
    <xdr:sp macro="" textlink="">
      <xdr:nvSpPr>
        <xdr:cNvPr id="2" name="Text Box 52">
          <a:extLst>
            <a:ext uri="{FF2B5EF4-FFF2-40B4-BE49-F238E27FC236}">
              <a16:creationId xmlns:a16="http://schemas.microsoft.com/office/drawing/2014/main" id="{F5F3F97C-74B6-4721-BFAB-EE98AD887C00}"/>
            </a:ext>
          </a:extLst>
        </xdr:cNvPr>
        <xdr:cNvSpPr txBox="1">
          <a:spLocks noChangeArrowheads="1"/>
        </xdr:cNvSpPr>
      </xdr:nvSpPr>
      <xdr:spPr bwMode="auto">
        <a:xfrm>
          <a:off x="6999514" y="10039350"/>
          <a:ext cx="84358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179614</xdr:colOff>
      <xdr:row>29</xdr:row>
      <xdr:rowOff>0</xdr:rowOff>
    </xdr:from>
    <xdr:to>
      <xdr:col>1</xdr:col>
      <xdr:colOff>160564</xdr:colOff>
      <xdr:row>29</xdr:row>
      <xdr:rowOff>0</xdr:rowOff>
    </xdr:to>
    <xdr:sp macro="" textlink="">
      <xdr:nvSpPr>
        <xdr:cNvPr id="3" name="Text Box 7">
          <a:extLst>
            <a:ext uri="{FF2B5EF4-FFF2-40B4-BE49-F238E27FC236}">
              <a16:creationId xmlns:a16="http://schemas.microsoft.com/office/drawing/2014/main" id="{3A822C70-4CE4-48CE-A9E6-501D56FEFFF7}"/>
            </a:ext>
          </a:extLst>
        </xdr:cNvPr>
        <xdr:cNvSpPr txBox="1">
          <a:spLocks noChangeArrowheads="1"/>
        </xdr:cNvSpPr>
      </xdr:nvSpPr>
      <xdr:spPr bwMode="auto">
        <a:xfrm>
          <a:off x="179614" y="5915025"/>
          <a:ext cx="209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25</xdr:row>
      <xdr:rowOff>28575</xdr:rowOff>
    </xdr:from>
    <xdr:to>
      <xdr:col>10</xdr:col>
      <xdr:colOff>209550</xdr:colOff>
      <xdr:row>25</xdr:row>
      <xdr:rowOff>200025</xdr:rowOff>
    </xdr:to>
    <xdr:sp macro="" textlink="">
      <xdr:nvSpPr>
        <xdr:cNvPr id="4" name="Text Box 9">
          <a:extLst>
            <a:ext uri="{FF2B5EF4-FFF2-40B4-BE49-F238E27FC236}">
              <a16:creationId xmlns:a16="http://schemas.microsoft.com/office/drawing/2014/main" id="{CE466372-3D5B-424E-B90D-BB8DB77A3C71}"/>
            </a:ext>
          </a:extLst>
        </xdr:cNvPr>
        <xdr:cNvSpPr txBox="1">
          <a:spLocks noChangeArrowheads="1"/>
        </xdr:cNvSpPr>
      </xdr:nvSpPr>
      <xdr:spPr bwMode="auto">
        <a:xfrm>
          <a:off x="2286000" y="5181600"/>
          <a:ext cx="2095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25</xdr:col>
      <xdr:colOff>95250</xdr:colOff>
      <xdr:row>5</xdr:row>
      <xdr:rowOff>133350</xdr:rowOff>
    </xdr:from>
    <xdr:to>
      <xdr:col>27</xdr:col>
      <xdr:colOff>19050</xdr:colOff>
      <xdr:row>11</xdr:row>
      <xdr:rowOff>18541</xdr:rowOff>
    </xdr:to>
    <xdr:grpSp>
      <xdr:nvGrpSpPr>
        <xdr:cNvPr id="7" name="グループ化 6">
          <a:extLst>
            <a:ext uri="{FF2B5EF4-FFF2-40B4-BE49-F238E27FC236}">
              <a16:creationId xmlns:a16="http://schemas.microsoft.com/office/drawing/2014/main" id="{4B1BCBC8-40F6-4EA8-9560-A9EE3F289F83}"/>
            </a:ext>
          </a:extLst>
        </xdr:cNvPr>
        <xdr:cNvGrpSpPr/>
      </xdr:nvGrpSpPr>
      <xdr:grpSpPr>
        <a:xfrm>
          <a:off x="5810250" y="1304925"/>
          <a:ext cx="381000" cy="1199641"/>
          <a:chOff x="6477000" y="1257809"/>
          <a:chExt cx="381000" cy="1199641"/>
        </a:xfrm>
        <a:noFill/>
      </xdr:grpSpPr>
      <xdr:grpSp>
        <xdr:nvGrpSpPr>
          <xdr:cNvPr id="8" name="Group 1">
            <a:extLst>
              <a:ext uri="{FF2B5EF4-FFF2-40B4-BE49-F238E27FC236}">
                <a16:creationId xmlns:a16="http://schemas.microsoft.com/office/drawing/2014/main" id="{5C98D2E0-5171-4B74-984B-B15E16639494}"/>
              </a:ext>
            </a:extLst>
          </xdr:cNvPr>
          <xdr:cNvGrpSpPr>
            <a:grpSpLocks/>
          </xdr:cNvGrpSpPr>
        </xdr:nvGrpSpPr>
        <xdr:grpSpPr bwMode="auto">
          <a:xfrm>
            <a:off x="6543675" y="1600200"/>
            <a:ext cx="257175" cy="857250"/>
            <a:chOff x="4107" y="3345"/>
            <a:chExt cx="400" cy="1350"/>
          </a:xfrm>
          <a:grpFill/>
        </xdr:grpSpPr>
        <xdr:sp macro="" textlink="">
          <xdr:nvSpPr>
            <xdr:cNvPr id="10" name="Freeform 2">
              <a:extLst>
                <a:ext uri="{FF2B5EF4-FFF2-40B4-BE49-F238E27FC236}">
                  <a16:creationId xmlns:a16="http://schemas.microsoft.com/office/drawing/2014/main" id="{EA73845B-F9E6-4A43-895F-17791AFF5B2C}"/>
                </a:ext>
              </a:extLst>
            </xdr:cNvPr>
            <xdr:cNvSpPr>
              <a:spLocks/>
            </xdr:cNvSpPr>
          </xdr:nvSpPr>
          <xdr:spPr bwMode="auto">
            <a:xfrm>
              <a:off x="4207" y="3345"/>
              <a:ext cx="200" cy="1350"/>
            </a:xfrm>
            <a:custGeom>
              <a:avLst/>
              <a:gdLst>
                <a:gd name="T0" fmla="*/ 100 w 200"/>
                <a:gd name="T1" fmla="*/ 1350 h 1350"/>
                <a:gd name="T2" fmla="*/ 100 w 200"/>
                <a:gd name="T3" fmla="*/ 0 h 1350"/>
                <a:gd name="T4" fmla="*/ 200 w 200"/>
                <a:gd name="T5" fmla="*/ 600 h 1350"/>
                <a:gd name="T6" fmla="*/ 0 w 200"/>
                <a:gd name="T7" fmla="*/ 750 h 1350"/>
              </a:gdLst>
              <a:ahLst/>
              <a:cxnLst>
                <a:cxn ang="0">
                  <a:pos x="T0" y="T1"/>
                </a:cxn>
                <a:cxn ang="0">
                  <a:pos x="T2" y="T3"/>
                </a:cxn>
                <a:cxn ang="0">
                  <a:pos x="T4" y="T5"/>
                </a:cxn>
                <a:cxn ang="0">
                  <a:pos x="T6" y="T7"/>
                </a:cxn>
              </a:cxnLst>
              <a:rect l="0" t="0" r="r" b="b"/>
              <a:pathLst>
                <a:path w="200" h="1350">
                  <a:moveTo>
                    <a:pt x="100" y="1350"/>
                  </a:moveTo>
                  <a:lnTo>
                    <a:pt x="100" y="0"/>
                  </a:lnTo>
                  <a:lnTo>
                    <a:pt x="200" y="600"/>
                  </a:lnTo>
                  <a:lnTo>
                    <a:pt x="0" y="750"/>
                  </a:lnTo>
                </a:path>
              </a:pathLst>
            </a:custGeom>
            <a:grpFill/>
            <a:ln w="19050">
              <a:solidFill>
                <a:srgbClr val="000000"/>
              </a:solidFill>
              <a:round/>
              <a:headEnd/>
              <a:tailEnd/>
            </a:ln>
          </xdr:spPr>
        </xdr:sp>
        <xdr:sp macro="" textlink="">
          <xdr:nvSpPr>
            <xdr:cNvPr id="11" name="Line 3">
              <a:extLst>
                <a:ext uri="{FF2B5EF4-FFF2-40B4-BE49-F238E27FC236}">
                  <a16:creationId xmlns:a16="http://schemas.microsoft.com/office/drawing/2014/main" id="{06B9932E-A06E-45A4-8014-47782F3CD773}"/>
                </a:ext>
              </a:extLst>
            </xdr:cNvPr>
            <xdr:cNvSpPr>
              <a:spLocks noChangeShapeType="1"/>
            </xdr:cNvSpPr>
          </xdr:nvSpPr>
          <xdr:spPr bwMode="auto">
            <a:xfrm>
              <a:off x="4107" y="4245"/>
              <a:ext cx="400" cy="1"/>
            </a:xfrm>
            <a:prstGeom prst="line">
              <a:avLst/>
            </a:prstGeom>
            <a:grpFill/>
            <a:ln w="9525">
              <a:solidFill>
                <a:srgbClr val="000000"/>
              </a:solidFill>
              <a:round/>
              <a:headEnd/>
              <a:tailEnd/>
            </a:ln>
          </xdr:spPr>
        </xdr:sp>
      </xdr:grpSp>
      <xdr:sp macro="" textlink="">
        <xdr:nvSpPr>
          <xdr:cNvPr id="9" name="テキスト ボックス 8">
            <a:extLst>
              <a:ext uri="{FF2B5EF4-FFF2-40B4-BE49-F238E27FC236}">
                <a16:creationId xmlns:a16="http://schemas.microsoft.com/office/drawing/2014/main" id="{3E4CF28E-D357-4AB2-A6C7-F1BA5026796D}"/>
              </a:ext>
            </a:extLst>
          </xdr:cNvPr>
          <xdr:cNvSpPr txBox="1"/>
        </xdr:nvSpPr>
        <xdr:spPr>
          <a:xfrm>
            <a:off x="6477000" y="1257809"/>
            <a:ext cx="381000" cy="247142"/>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n>
                  <a:solidFill>
                    <a:schemeClr val="tx1"/>
                  </a:solidFill>
                </a:ln>
                <a:latin typeface="ＭＳ 明朝" panose="02020609040205080304" pitchFamily="17" charset="-128"/>
                <a:ea typeface="ＭＳ 明朝" panose="02020609040205080304" pitchFamily="17" charset="-128"/>
              </a:rPr>
              <a:t>Ｎ</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30</xdr:col>
      <xdr:colOff>131989</xdr:colOff>
      <xdr:row>50</xdr:row>
      <xdr:rowOff>0</xdr:rowOff>
    </xdr:from>
    <xdr:to>
      <xdr:col>32</xdr:col>
      <xdr:colOff>13546</xdr:colOff>
      <xdr:row>50</xdr:row>
      <xdr:rowOff>0</xdr:rowOff>
    </xdr:to>
    <xdr:sp macro="" textlink="">
      <xdr:nvSpPr>
        <xdr:cNvPr id="2" name="Text Box 52">
          <a:extLst>
            <a:ext uri="{FF2B5EF4-FFF2-40B4-BE49-F238E27FC236}">
              <a16:creationId xmlns:a16="http://schemas.microsoft.com/office/drawing/2014/main" id="{0FF16933-D26A-4D8E-BC30-FC8E0964644D}"/>
            </a:ext>
          </a:extLst>
        </xdr:cNvPr>
        <xdr:cNvSpPr txBox="1">
          <a:spLocks noChangeArrowheads="1"/>
        </xdr:cNvSpPr>
      </xdr:nvSpPr>
      <xdr:spPr bwMode="auto">
        <a:xfrm>
          <a:off x="6999514" y="10039350"/>
          <a:ext cx="84358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179614</xdr:colOff>
      <xdr:row>31</xdr:row>
      <xdr:rowOff>0</xdr:rowOff>
    </xdr:from>
    <xdr:to>
      <xdr:col>1</xdr:col>
      <xdr:colOff>160564</xdr:colOff>
      <xdr:row>31</xdr:row>
      <xdr:rowOff>0</xdr:rowOff>
    </xdr:to>
    <xdr:sp macro="" textlink="">
      <xdr:nvSpPr>
        <xdr:cNvPr id="3" name="Text Box 7">
          <a:extLst>
            <a:ext uri="{FF2B5EF4-FFF2-40B4-BE49-F238E27FC236}">
              <a16:creationId xmlns:a16="http://schemas.microsoft.com/office/drawing/2014/main" id="{8B46266B-DED6-4E9C-9383-694058417F7C}"/>
            </a:ext>
          </a:extLst>
        </xdr:cNvPr>
        <xdr:cNvSpPr txBox="1">
          <a:spLocks noChangeArrowheads="1"/>
        </xdr:cNvSpPr>
      </xdr:nvSpPr>
      <xdr:spPr bwMode="auto">
        <a:xfrm>
          <a:off x="179614" y="5915025"/>
          <a:ext cx="209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25</xdr:row>
      <xdr:rowOff>28575</xdr:rowOff>
    </xdr:from>
    <xdr:to>
      <xdr:col>10</xdr:col>
      <xdr:colOff>209550</xdr:colOff>
      <xdr:row>25</xdr:row>
      <xdr:rowOff>200025</xdr:rowOff>
    </xdr:to>
    <xdr:sp macro="" textlink="">
      <xdr:nvSpPr>
        <xdr:cNvPr id="4" name="Text Box 9">
          <a:extLst>
            <a:ext uri="{FF2B5EF4-FFF2-40B4-BE49-F238E27FC236}">
              <a16:creationId xmlns:a16="http://schemas.microsoft.com/office/drawing/2014/main" id="{9C905357-6DEA-456D-97DC-F3338A61A708}"/>
            </a:ext>
          </a:extLst>
        </xdr:cNvPr>
        <xdr:cNvSpPr txBox="1">
          <a:spLocks noChangeArrowheads="1"/>
        </xdr:cNvSpPr>
      </xdr:nvSpPr>
      <xdr:spPr bwMode="auto">
        <a:xfrm>
          <a:off x="2286000" y="5181600"/>
          <a:ext cx="2095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30</xdr:col>
      <xdr:colOff>131989</xdr:colOff>
      <xdr:row>26</xdr:row>
      <xdr:rowOff>0</xdr:rowOff>
    </xdr:from>
    <xdr:to>
      <xdr:col>32</xdr:col>
      <xdr:colOff>13546</xdr:colOff>
      <xdr:row>26</xdr:row>
      <xdr:rowOff>0</xdr:rowOff>
    </xdr:to>
    <xdr:sp macro="" textlink="">
      <xdr:nvSpPr>
        <xdr:cNvPr id="2" name="Text Box 52">
          <a:extLst>
            <a:ext uri="{FF2B5EF4-FFF2-40B4-BE49-F238E27FC236}">
              <a16:creationId xmlns:a16="http://schemas.microsoft.com/office/drawing/2014/main" id="{D5EC0EE4-D400-4703-AA05-CDA7E6A68986}"/>
            </a:ext>
          </a:extLst>
        </xdr:cNvPr>
        <xdr:cNvSpPr txBox="1">
          <a:spLocks noChangeArrowheads="1"/>
        </xdr:cNvSpPr>
      </xdr:nvSpPr>
      <xdr:spPr bwMode="auto">
        <a:xfrm>
          <a:off x="6999514" y="9763125"/>
          <a:ext cx="84358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179614</xdr:colOff>
      <xdr:row>7</xdr:row>
      <xdr:rowOff>0</xdr:rowOff>
    </xdr:from>
    <xdr:to>
      <xdr:col>1</xdr:col>
      <xdr:colOff>160564</xdr:colOff>
      <xdr:row>7</xdr:row>
      <xdr:rowOff>0</xdr:rowOff>
    </xdr:to>
    <xdr:sp macro="" textlink="">
      <xdr:nvSpPr>
        <xdr:cNvPr id="3" name="Text Box 7">
          <a:extLst>
            <a:ext uri="{FF2B5EF4-FFF2-40B4-BE49-F238E27FC236}">
              <a16:creationId xmlns:a16="http://schemas.microsoft.com/office/drawing/2014/main" id="{9A5AEA2D-3406-403F-887D-95FBCCE5447C}"/>
            </a:ext>
          </a:extLst>
        </xdr:cNvPr>
        <xdr:cNvSpPr txBox="1">
          <a:spLocks noChangeArrowheads="1"/>
        </xdr:cNvSpPr>
      </xdr:nvSpPr>
      <xdr:spPr bwMode="auto">
        <a:xfrm>
          <a:off x="179614" y="6143625"/>
          <a:ext cx="209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48</xdr:row>
      <xdr:rowOff>28575</xdr:rowOff>
    </xdr:from>
    <xdr:to>
      <xdr:col>10</xdr:col>
      <xdr:colOff>209550</xdr:colOff>
      <xdr:row>48</xdr:row>
      <xdr:rowOff>200025</xdr:rowOff>
    </xdr:to>
    <xdr:sp macro="" textlink="">
      <xdr:nvSpPr>
        <xdr:cNvPr id="4" name="Text Box 9">
          <a:extLst>
            <a:ext uri="{FF2B5EF4-FFF2-40B4-BE49-F238E27FC236}">
              <a16:creationId xmlns:a16="http://schemas.microsoft.com/office/drawing/2014/main" id="{96F68CF7-81D3-4638-8CC9-89AF5BEEB0D5}"/>
            </a:ext>
          </a:extLst>
        </xdr:cNvPr>
        <xdr:cNvSpPr txBox="1">
          <a:spLocks noChangeArrowheads="1"/>
        </xdr:cNvSpPr>
      </xdr:nvSpPr>
      <xdr:spPr bwMode="auto">
        <a:xfrm>
          <a:off x="2286000" y="5029200"/>
          <a:ext cx="2095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30</xdr:col>
      <xdr:colOff>131989</xdr:colOff>
      <xdr:row>26</xdr:row>
      <xdr:rowOff>0</xdr:rowOff>
    </xdr:from>
    <xdr:to>
      <xdr:col>32</xdr:col>
      <xdr:colOff>13546</xdr:colOff>
      <xdr:row>26</xdr:row>
      <xdr:rowOff>0</xdr:rowOff>
    </xdr:to>
    <xdr:sp macro="" textlink="">
      <xdr:nvSpPr>
        <xdr:cNvPr id="2" name="Text Box 52">
          <a:extLst>
            <a:ext uri="{FF2B5EF4-FFF2-40B4-BE49-F238E27FC236}">
              <a16:creationId xmlns:a16="http://schemas.microsoft.com/office/drawing/2014/main" id="{233B8273-7250-462A-AFFD-CEA47C1DFFBE}"/>
            </a:ext>
          </a:extLst>
        </xdr:cNvPr>
        <xdr:cNvSpPr txBox="1">
          <a:spLocks noChangeArrowheads="1"/>
        </xdr:cNvSpPr>
      </xdr:nvSpPr>
      <xdr:spPr bwMode="auto">
        <a:xfrm>
          <a:off x="6999514" y="5191125"/>
          <a:ext cx="843582"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179614</xdr:colOff>
      <xdr:row>7</xdr:row>
      <xdr:rowOff>0</xdr:rowOff>
    </xdr:from>
    <xdr:to>
      <xdr:col>1</xdr:col>
      <xdr:colOff>160564</xdr:colOff>
      <xdr:row>7</xdr:row>
      <xdr:rowOff>0</xdr:rowOff>
    </xdr:to>
    <xdr:sp macro="" textlink="">
      <xdr:nvSpPr>
        <xdr:cNvPr id="3" name="Text Box 7">
          <a:extLst>
            <a:ext uri="{FF2B5EF4-FFF2-40B4-BE49-F238E27FC236}">
              <a16:creationId xmlns:a16="http://schemas.microsoft.com/office/drawing/2014/main" id="{8F4C7178-9EA0-4E0E-9A2A-428700075CB5}"/>
            </a:ext>
          </a:extLst>
        </xdr:cNvPr>
        <xdr:cNvSpPr txBox="1">
          <a:spLocks noChangeArrowheads="1"/>
        </xdr:cNvSpPr>
      </xdr:nvSpPr>
      <xdr:spPr bwMode="auto">
        <a:xfrm>
          <a:off x="179614" y="1571625"/>
          <a:ext cx="20955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9</xdr:col>
      <xdr:colOff>228600</xdr:colOff>
      <xdr:row>48</xdr:row>
      <xdr:rowOff>28575</xdr:rowOff>
    </xdr:from>
    <xdr:to>
      <xdr:col>10</xdr:col>
      <xdr:colOff>209550</xdr:colOff>
      <xdr:row>48</xdr:row>
      <xdr:rowOff>200025</xdr:rowOff>
    </xdr:to>
    <xdr:sp macro="" textlink="">
      <xdr:nvSpPr>
        <xdr:cNvPr id="4" name="Text Box 9">
          <a:extLst>
            <a:ext uri="{FF2B5EF4-FFF2-40B4-BE49-F238E27FC236}">
              <a16:creationId xmlns:a16="http://schemas.microsoft.com/office/drawing/2014/main" id="{A90709BA-AB39-422A-96DB-0792A2EECC86}"/>
            </a:ext>
          </a:extLst>
        </xdr:cNvPr>
        <xdr:cNvSpPr txBox="1">
          <a:spLocks noChangeArrowheads="1"/>
        </xdr:cNvSpPr>
      </xdr:nvSpPr>
      <xdr:spPr bwMode="auto">
        <a:xfrm>
          <a:off x="2286000" y="9344025"/>
          <a:ext cx="2095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89535</xdr:colOff>
      <xdr:row>1</xdr:row>
      <xdr:rowOff>11430</xdr:rowOff>
    </xdr:from>
    <xdr:to>
      <xdr:col>20</xdr:col>
      <xdr:colOff>1394</xdr:colOff>
      <xdr:row>1</xdr:row>
      <xdr:rowOff>11430</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a:off x="2667000" y="66675"/>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30480</xdr:colOff>
      <xdr:row>16</xdr:row>
      <xdr:rowOff>104775</xdr:rowOff>
    </xdr:from>
    <xdr:to>
      <xdr:col>50</xdr:col>
      <xdr:colOff>116115</xdr:colOff>
      <xdr:row>22</xdr:row>
      <xdr:rowOff>46725</xdr:rowOff>
    </xdr:to>
    <xdr:sp macro="" textlink="">
      <xdr:nvSpPr>
        <xdr:cNvPr id="14" name="円/楕円 13">
          <a:extLst>
            <a:ext uri="{FF2B5EF4-FFF2-40B4-BE49-F238E27FC236}">
              <a16:creationId xmlns:a16="http://schemas.microsoft.com/office/drawing/2014/main" id="{00000000-0008-0000-0200-00000E000000}"/>
            </a:ext>
          </a:extLst>
        </xdr:cNvPr>
        <xdr:cNvSpPr>
          <a:spLocks/>
        </xdr:cNvSpPr>
      </xdr:nvSpPr>
      <xdr:spPr>
        <a:xfrm>
          <a:off x="6457950" y="1247775"/>
          <a:ext cx="800010" cy="7992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99060</xdr:colOff>
      <xdr:row>54</xdr:row>
      <xdr:rowOff>66675</xdr:rowOff>
    </xdr:from>
    <xdr:to>
      <xdr:col>45</xdr:col>
      <xdr:colOff>30480</xdr:colOff>
      <xdr:row>55</xdr:row>
      <xdr:rowOff>114300</xdr:rowOff>
    </xdr:to>
    <xdr:sp macro="" textlink="">
      <xdr:nvSpPr>
        <xdr:cNvPr id="3" name="Oval 4">
          <a:extLst>
            <a:ext uri="{FF2B5EF4-FFF2-40B4-BE49-F238E27FC236}">
              <a16:creationId xmlns:a16="http://schemas.microsoft.com/office/drawing/2014/main" id="{00000000-0008-0000-0300-000003000000}"/>
            </a:ext>
          </a:extLst>
        </xdr:cNvPr>
        <xdr:cNvSpPr>
          <a:spLocks noChangeArrowheads="1"/>
        </xdr:cNvSpPr>
      </xdr:nvSpPr>
      <xdr:spPr bwMode="auto">
        <a:xfrm>
          <a:off x="6343650" y="8258175"/>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116205</xdr:colOff>
      <xdr:row>56</xdr:row>
      <xdr:rowOff>57150</xdr:rowOff>
    </xdr:from>
    <xdr:to>
      <xdr:col>45</xdr:col>
      <xdr:colOff>38183</xdr:colOff>
      <xdr:row>57</xdr:row>
      <xdr:rowOff>104775</xdr:rowOff>
    </xdr:to>
    <xdr:sp macro="" textlink="">
      <xdr:nvSpPr>
        <xdr:cNvPr id="4" name="Oval 5">
          <a:extLst>
            <a:ext uri="{FF2B5EF4-FFF2-40B4-BE49-F238E27FC236}">
              <a16:creationId xmlns:a16="http://schemas.microsoft.com/office/drawing/2014/main" id="{00000000-0008-0000-0300-000004000000}"/>
            </a:ext>
          </a:extLst>
        </xdr:cNvPr>
        <xdr:cNvSpPr>
          <a:spLocks noChangeArrowheads="1"/>
        </xdr:cNvSpPr>
      </xdr:nvSpPr>
      <xdr:spPr bwMode="auto">
        <a:xfrm>
          <a:off x="6353175" y="8553450"/>
          <a:ext cx="209550"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30480</xdr:colOff>
      <xdr:row>64</xdr:row>
      <xdr:rowOff>201930</xdr:rowOff>
    </xdr:from>
    <xdr:to>
      <xdr:col>33</xdr:col>
      <xdr:colOff>127602</xdr:colOff>
      <xdr:row>66</xdr:row>
      <xdr:rowOff>123937</xdr:rowOff>
    </xdr:to>
    <xdr:sp macro="" textlink="">
      <xdr:nvSpPr>
        <xdr:cNvPr id="5" name="Oval 6">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4533900" y="9886950"/>
          <a:ext cx="419100" cy="40005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89535</xdr:colOff>
      <xdr:row>5</xdr:row>
      <xdr:rowOff>66675</xdr:rowOff>
    </xdr:from>
    <xdr:to>
      <xdr:col>40</xdr:col>
      <xdr:colOff>125884</xdr:colOff>
      <xdr:row>6</xdr:row>
      <xdr:rowOff>142875</xdr:rowOff>
    </xdr:to>
    <xdr:sp macro="" textlink="">
      <xdr:nvSpPr>
        <xdr:cNvPr id="6" name="Oval 7">
          <a:extLst>
            <a:ext uri="{FF2B5EF4-FFF2-40B4-BE49-F238E27FC236}">
              <a16:creationId xmlns:a16="http://schemas.microsoft.com/office/drawing/2014/main" id="{00000000-0008-0000-0300-000006000000}"/>
            </a:ext>
          </a:extLst>
        </xdr:cNvPr>
        <xdr:cNvSpPr>
          <a:spLocks noChangeAspect="1" noChangeArrowheads="1"/>
        </xdr:cNvSpPr>
      </xdr:nvSpPr>
      <xdr:spPr bwMode="auto">
        <a:xfrm>
          <a:off x="5715000" y="733425"/>
          <a:ext cx="314325" cy="29527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正</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78105</xdr:colOff>
      <xdr:row>35</xdr:row>
      <xdr:rowOff>9525</xdr:rowOff>
    </xdr:from>
    <xdr:to>
      <xdr:col>22</xdr:col>
      <xdr:colOff>87630</xdr:colOff>
      <xdr:row>37</xdr:row>
      <xdr:rowOff>57150</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4276725" y="4086225"/>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43</xdr:row>
      <xdr:rowOff>47625</xdr:rowOff>
    </xdr:from>
    <xdr:to>
      <xdr:col>52</xdr:col>
      <xdr:colOff>47625</xdr:colOff>
      <xdr:row>46</xdr:row>
      <xdr:rowOff>19050</xdr:rowOff>
    </xdr:to>
    <xdr:sp macro="" textlink="">
      <xdr:nvSpPr>
        <xdr:cNvPr id="3" name="Oval 3">
          <a:extLst>
            <a:ext uri="{FF2B5EF4-FFF2-40B4-BE49-F238E27FC236}">
              <a16:creationId xmlns:a16="http://schemas.microsoft.com/office/drawing/2014/main" id="{00000000-0008-0000-0400-000003000000}"/>
            </a:ext>
          </a:extLst>
        </xdr:cNvPr>
        <xdr:cNvSpPr>
          <a:spLocks noChangeArrowheads="1"/>
        </xdr:cNvSpPr>
      </xdr:nvSpPr>
      <xdr:spPr bwMode="auto">
        <a:xfrm>
          <a:off x="9934575" y="1762125"/>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69</xdr:row>
      <xdr:rowOff>47625</xdr:rowOff>
    </xdr:from>
    <xdr:to>
      <xdr:col>52</xdr:col>
      <xdr:colOff>47625</xdr:colOff>
      <xdr:row>72</xdr:row>
      <xdr:rowOff>19050</xdr:rowOff>
    </xdr:to>
    <xdr:sp macro="" textlink="">
      <xdr:nvSpPr>
        <xdr:cNvPr id="9" name="Oval 3">
          <a:extLst>
            <a:ext uri="{FF2B5EF4-FFF2-40B4-BE49-F238E27FC236}">
              <a16:creationId xmlns:a16="http://schemas.microsoft.com/office/drawing/2014/main" id="{00000000-0008-0000-0400-000009000000}"/>
            </a:ext>
          </a:extLst>
        </xdr:cNvPr>
        <xdr:cNvSpPr>
          <a:spLocks noChangeArrowheads="1"/>
        </xdr:cNvSpPr>
      </xdr:nvSpPr>
      <xdr:spPr bwMode="auto">
        <a:xfrm>
          <a:off x="10011335" y="1795743"/>
          <a:ext cx="211231" cy="206748"/>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295275</xdr:colOff>
      <xdr:row>11</xdr:row>
      <xdr:rowOff>66675</xdr:rowOff>
    </xdr:from>
    <xdr:to>
      <xdr:col>11</xdr:col>
      <xdr:colOff>139133</xdr:colOff>
      <xdr:row>11</xdr:row>
      <xdr:rowOff>259292</xdr:rowOff>
    </xdr:to>
    <xdr:sp macro="" textlink="">
      <xdr:nvSpPr>
        <xdr:cNvPr id="3" name="Oval 2">
          <a:extLst>
            <a:ext uri="{FF2B5EF4-FFF2-40B4-BE49-F238E27FC236}">
              <a16:creationId xmlns:a16="http://schemas.microsoft.com/office/drawing/2014/main" id="{00000000-0008-0000-0500-000003000000}"/>
            </a:ext>
          </a:extLst>
        </xdr:cNvPr>
        <xdr:cNvSpPr>
          <a:spLocks noChangeArrowheads="1"/>
        </xdr:cNvSpPr>
      </xdr:nvSpPr>
      <xdr:spPr bwMode="auto">
        <a:xfrm>
          <a:off x="6343650" y="4000500"/>
          <a:ext cx="205808"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219075</xdr:colOff>
      <xdr:row>42</xdr:row>
      <xdr:rowOff>142875</xdr:rowOff>
    </xdr:from>
    <xdr:to>
      <xdr:col>14</xdr:col>
      <xdr:colOff>669347</xdr:colOff>
      <xdr:row>43</xdr:row>
      <xdr:rowOff>197427</xdr:rowOff>
    </xdr:to>
    <xdr:sp macro="" textlink="">
      <xdr:nvSpPr>
        <xdr:cNvPr id="2" name="テキスト ボックス 1">
          <a:extLst>
            <a:ext uri="{FF2B5EF4-FFF2-40B4-BE49-F238E27FC236}">
              <a16:creationId xmlns:a16="http://schemas.microsoft.com/office/drawing/2014/main" id="{829A7414-E832-48EF-9084-7F49EF264F84}"/>
            </a:ext>
          </a:extLst>
        </xdr:cNvPr>
        <xdr:cNvSpPr txBox="1"/>
      </xdr:nvSpPr>
      <xdr:spPr>
        <a:xfrm>
          <a:off x="4533900" y="8905875"/>
          <a:ext cx="2450522" cy="216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219075</xdr:colOff>
      <xdr:row>6</xdr:row>
      <xdr:rowOff>95250</xdr:rowOff>
    </xdr:from>
    <xdr:to>
      <xdr:col>4</xdr:col>
      <xdr:colOff>476250</xdr:colOff>
      <xdr:row>16</xdr:row>
      <xdr:rowOff>95250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bwMode="auto">
        <a:xfrm>
          <a:off x="1266825" y="1495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6</xdr:col>
      <xdr:colOff>295275</xdr:colOff>
      <xdr:row>6</xdr:row>
      <xdr:rowOff>95250</xdr:rowOff>
    </xdr:from>
    <xdr:to>
      <xdr:col>8</xdr:col>
      <xdr:colOff>390525</xdr:colOff>
      <xdr:row>16</xdr:row>
      <xdr:rowOff>95250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bwMode="auto">
        <a:xfrm>
          <a:off x="4010025" y="1495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2</xdr:col>
      <xdr:colOff>219075</xdr:colOff>
      <xdr:row>23</xdr:row>
      <xdr:rowOff>123825</xdr:rowOff>
    </xdr:from>
    <xdr:to>
      <xdr:col>4</xdr:col>
      <xdr:colOff>476250</xdr:colOff>
      <xdr:row>33</xdr:row>
      <xdr:rowOff>123825</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bwMode="auto">
        <a:xfrm>
          <a:off x="1266825" y="4543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22</xdr:col>
      <xdr:colOff>142875</xdr:colOff>
      <xdr:row>0</xdr:row>
      <xdr:rowOff>38100</xdr:rowOff>
    </xdr:from>
    <xdr:ext cx="1893788" cy="669542"/>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4543425" y="38100"/>
          <a:ext cx="1893788" cy="6695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Times New Roman" panose="02020603050405020304" pitchFamily="18" charset="0"/>
              <a:cs typeface="Times New Roman" panose="02020603050405020304" pitchFamily="18" charset="0"/>
            </a:rPr>
            <a:t>R-No.</a:t>
          </a:r>
          <a:r>
            <a:rPr kumimoji="1" lang="ja-JP" altLang="en-US" sz="1200" u="sng">
              <a:latin typeface="Times New Roman" panose="02020603050405020304" pitchFamily="18" charset="0"/>
              <a:cs typeface="Times New Roman" panose="02020603050405020304" pitchFamily="18" charset="0"/>
            </a:rPr>
            <a:t>　　　　　　　　　　　　　</a:t>
          </a:r>
          <a:endParaRPr kumimoji="1" lang="en-US" altLang="ja-JP" sz="1200" u="sng">
            <a:latin typeface="Times New Roman" panose="02020603050405020304" pitchFamily="18" charset="0"/>
            <a:cs typeface="Times New Roman" panose="02020603050405020304" pitchFamily="18" charset="0"/>
          </a:endParaRPr>
        </a:p>
        <a:p>
          <a:endParaRPr kumimoji="1" lang="en-US" altLang="ja-JP" sz="1200" u="sng">
            <a:latin typeface="Times New Roman" panose="02020603050405020304" pitchFamily="18" charset="0"/>
            <a:cs typeface="Times New Roman" panose="02020603050405020304" pitchFamily="18" charset="0"/>
          </a:endParaRPr>
        </a:p>
        <a:p>
          <a:r>
            <a:rPr kumimoji="1" lang="en-US" altLang="ja-JP" sz="1200" u="sng">
              <a:latin typeface="Times New Roman" panose="02020603050405020304" pitchFamily="18" charset="0"/>
              <a:cs typeface="Times New Roman" panose="02020603050405020304" pitchFamily="18" charset="0"/>
            </a:rPr>
            <a:t>Z-No.</a:t>
          </a:r>
          <a:r>
            <a:rPr kumimoji="1" lang="ja-JP" altLang="en-US" sz="1200" u="sng">
              <a:latin typeface="Times New Roman" panose="02020603050405020304" pitchFamily="18" charset="0"/>
              <a:cs typeface="Times New Roman" panose="02020603050405020304" pitchFamily="18" charset="0"/>
            </a:rPr>
            <a:t>　　　　　　　　　　　　　</a:t>
          </a:r>
        </a:p>
      </xdr:txBody>
    </xdr:sp>
    <xdr:clientData/>
  </xdr:oneCellAnchor>
  <xdr:oneCellAnchor>
    <xdr:from>
      <xdr:col>0</xdr:col>
      <xdr:colOff>0</xdr:colOff>
      <xdr:row>1</xdr:row>
      <xdr:rowOff>9525</xdr:rowOff>
    </xdr:from>
    <xdr:ext cx="2800767" cy="492571"/>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0" y="314325"/>
          <a:ext cx="2800767"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公益社団法人　全日本不動産協会</a:t>
          </a:r>
          <a:endParaRPr kumimoji="1" lang="en-US" altLang="ja-JP" sz="1200" u="none" kern="100" spc="0" baseline="0">
            <a:latin typeface="ＭＳ 明朝" panose="02020609040205080304" pitchFamily="17" charset="-128"/>
            <a:ea typeface="ＭＳ 明朝" panose="02020609040205080304" pitchFamily="17" charset="-128"/>
            <a:cs typeface="Times New Roman" panose="02020603050405020304" pitchFamily="18" charset="0"/>
          </a:endParaRPr>
        </a:p>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全日本不動産関東流通センター　御中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okyo.zennichi.or.jp/admission/flow.htm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tokyo.zennichi.or.jp/"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29DF6-5048-4BFA-BB08-FD728E4F646B}">
  <sheetPr codeName="Sheet12"/>
  <dimension ref="B1:AC39"/>
  <sheetViews>
    <sheetView showGridLines="0" tabSelected="1" zoomScaleNormal="100" zoomScaleSheetLayoutView="115" workbookViewId="0"/>
  </sheetViews>
  <sheetFormatPr defaultColWidth="9" defaultRowHeight="13.5"/>
  <cols>
    <col min="1" max="30" width="2.625" style="701" customWidth="1"/>
    <col min="31" max="16384" width="9" style="701"/>
  </cols>
  <sheetData>
    <row r="1" spans="2:29" ht="18.75" customHeight="1"/>
    <row r="2" spans="2:29" ht="18.75" customHeight="1">
      <c r="B2" s="724" t="s">
        <v>5623</v>
      </c>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row>
    <row r="3" spans="2:29" ht="18.75" customHeight="1">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row>
    <row r="4" spans="2:29" ht="18.75" customHeight="1">
      <c r="N4" s="706" t="s">
        <v>5624</v>
      </c>
      <c r="T4" s="701" t="s">
        <v>5625</v>
      </c>
    </row>
    <row r="5" spans="2:29" ht="18.75" customHeight="1">
      <c r="N5" s="706" t="s">
        <v>5624</v>
      </c>
      <c r="T5" s="701" t="s">
        <v>5626</v>
      </c>
    </row>
    <row r="6" spans="2:29" ht="18.75" customHeight="1">
      <c r="N6" s="706" t="s">
        <v>5627</v>
      </c>
      <c r="T6" s="701" t="s">
        <v>5628</v>
      </c>
    </row>
    <row r="7" spans="2:29" ht="18.75" customHeight="1"/>
    <row r="8" spans="2:29" ht="18.75" customHeight="1">
      <c r="B8" s="706" t="s">
        <v>5629</v>
      </c>
      <c r="C8" s="706"/>
      <c r="D8" s="706"/>
      <c r="E8" s="706"/>
      <c r="F8" s="706"/>
      <c r="G8" s="706"/>
      <c r="H8" s="706"/>
      <c r="I8" s="706"/>
      <c r="J8" s="706"/>
      <c r="K8" s="706"/>
      <c r="L8" s="706"/>
      <c r="M8" s="706"/>
      <c r="N8" s="706"/>
      <c r="O8" s="706"/>
      <c r="P8" s="706"/>
      <c r="Q8" s="706"/>
      <c r="R8" s="706"/>
      <c r="S8" s="706"/>
      <c r="T8" s="706"/>
    </row>
    <row r="9" spans="2:29" ht="18.75" customHeight="1">
      <c r="B9" s="706"/>
      <c r="C9" s="706" t="s">
        <v>5630</v>
      </c>
      <c r="D9" s="706"/>
      <c r="E9" s="706"/>
      <c r="F9" s="706"/>
      <c r="G9" s="706"/>
      <c r="H9" s="706"/>
      <c r="I9" s="706"/>
      <c r="J9" s="706"/>
      <c r="K9" s="706"/>
      <c r="L9" s="706"/>
      <c r="M9" s="706"/>
      <c r="N9" s="706"/>
      <c r="O9" s="706"/>
      <c r="P9" s="706"/>
      <c r="Q9" s="706"/>
      <c r="R9" s="706"/>
      <c r="S9" s="706"/>
      <c r="T9" s="706"/>
    </row>
    <row r="10" spans="2:29" ht="18.75" customHeight="1">
      <c r="B10" s="706"/>
      <c r="C10" s="706" t="s">
        <v>5631</v>
      </c>
      <c r="D10" s="706"/>
      <c r="E10" s="706"/>
      <c r="F10" s="706"/>
      <c r="G10" s="706"/>
      <c r="H10" s="706"/>
      <c r="I10" s="706"/>
      <c r="J10" s="706"/>
      <c r="K10" s="706"/>
      <c r="L10" s="706"/>
      <c r="M10" s="706"/>
      <c r="N10" s="706"/>
      <c r="O10" s="706"/>
      <c r="P10" s="706"/>
      <c r="Q10" s="706"/>
      <c r="R10" s="706"/>
      <c r="S10" s="706"/>
      <c r="T10" s="706"/>
    </row>
    <row r="11" spans="2:29" ht="18.75" customHeight="1">
      <c r="B11" s="706"/>
      <c r="C11" s="706" t="s">
        <v>5632</v>
      </c>
      <c r="D11" s="706"/>
      <c r="E11" s="706"/>
      <c r="F11" s="706"/>
      <c r="G11" s="706"/>
      <c r="H11" s="706"/>
      <c r="I11" s="706"/>
      <c r="J11" s="706"/>
      <c r="K11" s="706"/>
      <c r="L11" s="706"/>
      <c r="M11" s="706"/>
      <c r="N11" s="706"/>
      <c r="O11" s="706"/>
      <c r="P11" s="706"/>
      <c r="Q11" s="706"/>
      <c r="R11" s="706"/>
      <c r="S11" s="706"/>
      <c r="T11" s="706"/>
    </row>
    <row r="12" spans="2:29" ht="18.75" customHeight="1">
      <c r="B12" s="706"/>
      <c r="C12" s="706" t="s">
        <v>5633</v>
      </c>
      <c r="D12" s="706"/>
      <c r="E12" s="706"/>
      <c r="F12" s="706"/>
      <c r="G12" s="706"/>
      <c r="H12" s="706"/>
      <c r="I12" s="706"/>
      <c r="J12" s="706"/>
      <c r="K12" s="706"/>
      <c r="L12" s="706"/>
      <c r="M12" s="706"/>
      <c r="N12" s="706"/>
      <c r="O12" s="706"/>
      <c r="P12" s="706"/>
      <c r="Q12" s="706"/>
      <c r="R12" s="706"/>
      <c r="S12" s="706"/>
      <c r="T12" s="706"/>
    </row>
    <row r="13" spans="2:29" ht="18.75" customHeight="1">
      <c r="B13" s="706"/>
      <c r="C13" s="706"/>
      <c r="D13" s="706"/>
      <c r="E13" s="706"/>
      <c r="F13" s="706"/>
      <c r="G13" s="706"/>
      <c r="H13" s="706"/>
      <c r="I13" s="706"/>
      <c r="J13" s="706"/>
      <c r="K13" s="706"/>
      <c r="L13" s="706"/>
      <c r="M13" s="706"/>
      <c r="N13" s="706"/>
      <c r="O13" s="706"/>
      <c r="P13" s="706"/>
      <c r="Q13" s="706"/>
      <c r="R13" s="706"/>
      <c r="S13" s="706"/>
      <c r="T13" s="706"/>
    </row>
    <row r="14" spans="2:29" ht="18.75" customHeight="1">
      <c r="B14" s="706" t="s">
        <v>5634</v>
      </c>
      <c r="C14" s="706"/>
      <c r="D14" s="706"/>
      <c r="E14" s="706"/>
      <c r="F14" s="706"/>
      <c r="G14" s="706"/>
      <c r="H14" s="706"/>
      <c r="I14" s="706"/>
      <c r="J14" s="706"/>
      <c r="K14" s="706"/>
      <c r="L14" s="706"/>
      <c r="M14" s="706"/>
      <c r="N14" s="706"/>
      <c r="O14" s="706"/>
      <c r="P14" s="706"/>
      <c r="Q14" s="706"/>
      <c r="R14" s="706"/>
      <c r="S14" s="706"/>
      <c r="T14" s="706"/>
    </row>
    <row r="15" spans="2:29" ht="18.75" customHeight="1">
      <c r="B15" s="706"/>
      <c r="C15" s="706" t="s">
        <v>5635</v>
      </c>
      <c r="D15" s="706"/>
      <c r="E15" s="706"/>
      <c r="F15" s="706"/>
      <c r="G15" s="706"/>
      <c r="H15" s="706"/>
      <c r="I15" s="706"/>
      <c r="J15" s="706"/>
      <c r="K15" s="706"/>
      <c r="L15" s="706"/>
      <c r="M15" s="706"/>
      <c r="N15" s="706"/>
      <c r="O15" s="706"/>
      <c r="P15" s="706"/>
      <c r="Q15" s="706"/>
      <c r="R15" s="706"/>
      <c r="S15" s="706"/>
      <c r="T15" s="706"/>
    </row>
    <row r="16" spans="2:29" ht="18.75" customHeight="1">
      <c r="B16" s="706"/>
      <c r="C16" s="706" t="s">
        <v>5643</v>
      </c>
      <c r="D16" s="706"/>
      <c r="E16" s="706"/>
      <c r="F16" s="706"/>
      <c r="G16" s="706"/>
      <c r="H16" s="706"/>
      <c r="I16" s="706"/>
      <c r="J16" s="706"/>
      <c r="K16" s="706"/>
      <c r="L16" s="706"/>
      <c r="M16" s="706"/>
      <c r="N16" s="706"/>
      <c r="O16" s="706"/>
      <c r="P16" s="706"/>
      <c r="Q16" s="706"/>
      <c r="R16" s="706"/>
      <c r="S16" s="706"/>
      <c r="T16" s="706"/>
    </row>
    <row r="17" spans="2:25" ht="18.75" customHeight="1">
      <c r="B17" s="706"/>
      <c r="C17" s="706" t="s">
        <v>5636</v>
      </c>
      <c r="D17" s="706"/>
      <c r="E17" s="706"/>
      <c r="F17" s="706"/>
      <c r="G17" s="706"/>
      <c r="H17" s="706"/>
      <c r="I17" s="706"/>
      <c r="J17" s="706"/>
      <c r="K17" s="706"/>
      <c r="L17" s="706"/>
      <c r="M17" s="706"/>
      <c r="N17" s="706"/>
      <c r="O17" s="706"/>
      <c r="P17" s="706"/>
      <c r="Q17" s="706"/>
      <c r="R17" s="706"/>
      <c r="S17" s="706"/>
      <c r="T17" s="706"/>
    </row>
    <row r="18" spans="2:25" ht="18.75" customHeight="1">
      <c r="B18" s="706"/>
      <c r="C18" s="706" t="s">
        <v>5644</v>
      </c>
      <c r="D18" s="706"/>
      <c r="E18" s="706"/>
      <c r="F18" s="706"/>
      <c r="G18" s="706"/>
      <c r="H18" s="706"/>
      <c r="I18" s="706"/>
      <c r="J18" s="706"/>
      <c r="K18" s="706"/>
      <c r="L18" s="706"/>
      <c r="M18" s="706"/>
      <c r="N18" s="706"/>
      <c r="O18" s="706"/>
      <c r="P18" s="706"/>
      <c r="Q18" s="706"/>
      <c r="R18" s="706"/>
      <c r="S18" s="706"/>
      <c r="T18" s="706"/>
    </row>
    <row r="19" spans="2:25" ht="18.75" customHeight="1" thickBot="1">
      <c r="B19" s="706"/>
      <c r="C19" s="706" t="s">
        <v>5645</v>
      </c>
      <c r="D19" s="706"/>
      <c r="E19" s="706"/>
      <c r="F19" s="706"/>
      <c r="G19" s="706"/>
      <c r="H19" s="706"/>
      <c r="I19" s="706"/>
      <c r="J19" s="706"/>
      <c r="K19" s="706"/>
      <c r="L19" s="706"/>
      <c r="M19" s="706"/>
      <c r="N19" s="706"/>
      <c r="O19" s="706"/>
      <c r="P19" s="706"/>
      <c r="Q19" s="706"/>
      <c r="R19" s="706"/>
      <c r="S19" s="706"/>
      <c r="T19" s="706"/>
    </row>
    <row r="20" spans="2:25" ht="18.75" customHeight="1">
      <c r="B20" s="706"/>
      <c r="C20" s="707"/>
      <c r="D20" s="708" t="s">
        <v>5637</v>
      </c>
      <c r="E20" s="708"/>
      <c r="F20" s="708"/>
      <c r="G20" s="708"/>
      <c r="H20" s="708"/>
      <c r="I20" s="708"/>
      <c r="J20" s="708"/>
      <c r="K20" s="708"/>
      <c r="L20" s="708"/>
      <c r="M20" s="708"/>
      <c r="N20" s="708"/>
      <c r="O20" s="708"/>
      <c r="P20" s="708"/>
      <c r="Q20" s="708"/>
      <c r="R20" s="708"/>
      <c r="S20" s="708"/>
      <c r="T20" s="708"/>
      <c r="U20" s="702"/>
      <c r="V20" s="702"/>
      <c r="W20" s="702"/>
      <c r="X20" s="702"/>
      <c r="Y20" s="703"/>
    </row>
    <row r="21" spans="2:25" ht="18.75" customHeight="1" thickBot="1">
      <c r="B21" s="706"/>
      <c r="C21" s="709"/>
      <c r="D21" s="710" t="s">
        <v>5638</v>
      </c>
      <c r="E21" s="710"/>
      <c r="F21" s="710"/>
      <c r="G21" s="710"/>
      <c r="H21" s="710"/>
      <c r="I21" s="710"/>
      <c r="J21" s="710"/>
      <c r="K21" s="710"/>
      <c r="L21" s="710"/>
      <c r="M21" s="710"/>
      <c r="N21" s="710"/>
      <c r="O21" s="710"/>
      <c r="P21" s="710"/>
      <c r="Q21" s="710"/>
      <c r="R21" s="710"/>
      <c r="S21" s="710"/>
      <c r="T21" s="710"/>
      <c r="U21" s="704"/>
      <c r="V21" s="704"/>
      <c r="W21" s="704"/>
      <c r="X21" s="704"/>
      <c r="Y21" s="705"/>
    </row>
    <row r="22" spans="2:25" ht="18.75" customHeight="1">
      <c r="B22" s="706"/>
      <c r="C22" s="706"/>
      <c r="D22" s="706"/>
      <c r="E22" s="706"/>
      <c r="F22" s="706"/>
      <c r="G22" s="706"/>
      <c r="H22" s="706"/>
      <c r="I22" s="706"/>
      <c r="J22" s="706"/>
      <c r="K22" s="706"/>
      <c r="L22" s="706"/>
      <c r="M22" s="706"/>
      <c r="N22" s="706"/>
      <c r="O22" s="706"/>
      <c r="P22" s="706"/>
      <c r="Q22" s="706"/>
      <c r="R22" s="706"/>
      <c r="S22" s="706"/>
      <c r="T22" s="706"/>
    </row>
    <row r="23" spans="2:25" ht="18.75" customHeight="1">
      <c r="B23" s="706" t="s">
        <v>5646</v>
      </c>
      <c r="C23" s="706"/>
      <c r="D23" s="706"/>
      <c r="E23" s="706"/>
      <c r="F23" s="706"/>
      <c r="G23" s="706"/>
      <c r="H23" s="706"/>
      <c r="I23" s="706"/>
      <c r="J23" s="706"/>
      <c r="K23" s="706"/>
      <c r="L23" s="706"/>
      <c r="M23" s="706"/>
      <c r="N23" s="706"/>
      <c r="O23" s="706"/>
      <c r="P23" s="706"/>
      <c r="Q23" s="706"/>
      <c r="R23" s="706"/>
      <c r="S23" s="706"/>
      <c r="T23" s="706"/>
    </row>
    <row r="24" spans="2:25" ht="18.75" customHeight="1">
      <c r="B24" s="706"/>
      <c r="C24" s="706"/>
      <c r="D24" s="712" t="s">
        <v>5639</v>
      </c>
      <c r="E24" s="706"/>
      <c r="F24" s="706"/>
      <c r="G24" s="706"/>
      <c r="H24" s="706"/>
      <c r="I24" s="706"/>
      <c r="J24" s="706"/>
      <c r="K24" s="706"/>
      <c r="L24" s="706"/>
      <c r="M24" s="706"/>
      <c r="N24" s="706"/>
      <c r="O24" s="706"/>
      <c r="P24" s="706"/>
      <c r="Q24" s="706"/>
      <c r="R24" s="706"/>
      <c r="S24" s="706"/>
      <c r="T24" s="706"/>
    </row>
    <row r="25" spans="2:25" ht="18.75" customHeight="1">
      <c r="B25" s="706" t="s">
        <v>5647</v>
      </c>
      <c r="C25" s="706"/>
      <c r="D25" s="706"/>
      <c r="E25" s="706"/>
      <c r="F25" s="706"/>
      <c r="G25" s="706"/>
      <c r="H25" s="706"/>
      <c r="I25" s="706"/>
      <c r="J25" s="706"/>
      <c r="K25" s="706"/>
      <c r="L25" s="706"/>
      <c r="M25" s="706"/>
      <c r="N25" s="706"/>
      <c r="O25" s="706"/>
      <c r="P25" s="706"/>
      <c r="Q25" s="706"/>
      <c r="R25" s="706"/>
      <c r="S25" s="706"/>
      <c r="T25" s="706"/>
    </row>
    <row r="26" spans="2:25" ht="18.75" customHeight="1">
      <c r="B26" s="706" t="s">
        <v>5648</v>
      </c>
      <c r="C26" s="706"/>
      <c r="D26" s="706"/>
      <c r="E26" s="706"/>
      <c r="F26" s="706"/>
      <c r="G26" s="706"/>
      <c r="H26" s="706"/>
      <c r="I26" s="706"/>
      <c r="J26" s="706"/>
      <c r="K26" s="706"/>
      <c r="L26" s="706"/>
      <c r="M26" s="706"/>
      <c r="N26" s="706"/>
      <c r="O26" s="706"/>
      <c r="P26" s="706"/>
      <c r="Q26" s="706"/>
      <c r="R26" s="706"/>
      <c r="S26" s="706"/>
      <c r="T26" s="706"/>
    </row>
    <row r="27" spans="2:25" ht="18.75" customHeight="1">
      <c r="B27" s="706"/>
      <c r="C27" s="706"/>
      <c r="D27" s="706"/>
      <c r="E27" s="706"/>
      <c r="F27" s="706"/>
      <c r="G27" s="706"/>
      <c r="H27" s="706"/>
      <c r="I27" s="706"/>
      <c r="J27" s="706"/>
      <c r="K27" s="706"/>
      <c r="L27" s="706"/>
      <c r="M27" s="706"/>
      <c r="N27" s="706"/>
      <c r="O27" s="706"/>
      <c r="P27" s="706"/>
      <c r="Q27" s="706"/>
      <c r="R27" s="706"/>
      <c r="S27" s="706"/>
      <c r="T27" s="706"/>
    </row>
    <row r="28" spans="2:25" ht="18.75" customHeight="1">
      <c r="B28" s="706"/>
      <c r="C28" s="706"/>
      <c r="D28" s="706"/>
      <c r="E28" s="706"/>
      <c r="F28" s="706"/>
      <c r="G28" s="706"/>
      <c r="H28" s="706"/>
      <c r="I28" s="706"/>
      <c r="J28" s="706"/>
      <c r="K28" s="706"/>
      <c r="L28" s="706"/>
      <c r="M28" s="706"/>
      <c r="N28" s="706"/>
      <c r="O28" s="706"/>
      <c r="P28" s="706"/>
      <c r="Q28" s="706"/>
      <c r="R28" s="706"/>
      <c r="S28" s="706"/>
      <c r="T28" s="706"/>
    </row>
    <row r="29" spans="2:25" ht="18.75" customHeight="1">
      <c r="B29" s="706" t="s">
        <v>5651</v>
      </c>
      <c r="C29" s="706"/>
      <c r="D29" s="706"/>
      <c r="E29" s="706"/>
      <c r="F29" s="706"/>
      <c r="G29" s="706"/>
      <c r="H29" s="706"/>
      <c r="I29" s="706"/>
      <c r="J29" s="706"/>
      <c r="K29" s="706"/>
      <c r="L29" s="706"/>
      <c r="M29" s="706"/>
      <c r="N29" s="706"/>
      <c r="O29" s="706"/>
      <c r="P29" s="706"/>
      <c r="Q29" s="706"/>
      <c r="R29" s="706"/>
      <c r="S29" s="706"/>
      <c r="T29" s="706"/>
    </row>
    <row r="30" spans="2:25" ht="18.75" customHeight="1">
      <c r="B30" s="706"/>
      <c r="C30" s="706" t="s">
        <v>5640</v>
      </c>
      <c r="D30" s="706"/>
      <c r="E30" s="706"/>
      <c r="F30" s="706"/>
      <c r="G30" s="706"/>
      <c r="H30" s="706"/>
      <c r="I30" s="706"/>
      <c r="J30" s="706"/>
      <c r="K30" s="706"/>
      <c r="L30" s="706"/>
      <c r="M30" s="706"/>
      <c r="N30" s="706"/>
      <c r="O30" s="706"/>
      <c r="P30" s="706"/>
      <c r="Q30" s="706"/>
      <c r="R30" s="706"/>
      <c r="S30" s="706"/>
      <c r="T30" s="706"/>
    </row>
    <row r="31" spans="2:25" ht="18.75" customHeight="1">
      <c r="B31" s="706"/>
      <c r="C31" s="706" t="s">
        <v>5641</v>
      </c>
      <c r="D31" s="706"/>
      <c r="E31" s="706"/>
      <c r="F31" s="706"/>
      <c r="G31" s="706"/>
      <c r="H31" s="706"/>
      <c r="I31" s="706"/>
      <c r="J31" s="706"/>
      <c r="K31" s="706"/>
      <c r="L31" s="706"/>
      <c r="M31" s="706"/>
      <c r="N31" s="706"/>
      <c r="O31" s="706"/>
      <c r="P31" s="706"/>
      <c r="Q31" s="706"/>
      <c r="R31" s="706"/>
      <c r="S31" s="706"/>
      <c r="T31" s="706"/>
    </row>
    <row r="32" spans="2:25" ht="18.75" customHeight="1">
      <c r="B32" s="706"/>
      <c r="C32" s="711"/>
      <c r="D32" s="725" t="s">
        <v>5642</v>
      </c>
      <c r="E32" s="725"/>
      <c r="F32" s="725"/>
      <c r="G32" s="725"/>
      <c r="H32" s="725"/>
      <c r="I32" s="725"/>
      <c r="J32" s="725"/>
      <c r="K32" s="725"/>
      <c r="L32" s="725"/>
      <c r="M32" s="725"/>
      <c r="N32" s="725"/>
      <c r="O32" s="725"/>
      <c r="P32" s="725"/>
      <c r="Q32" s="725"/>
      <c r="R32" s="725"/>
      <c r="S32" s="725"/>
      <c r="T32" s="725"/>
    </row>
    <row r="33" ht="18.75" customHeight="1"/>
    <row r="34" ht="18.75" customHeight="1"/>
    <row r="35" ht="18.75" customHeight="1"/>
    <row r="36" ht="18.75" customHeight="1"/>
    <row r="37" ht="18.75" customHeight="1"/>
    <row r="38" ht="18.75" customHeight="1"/>
    <row r="39" ht="18.75" customHeight="1"/>
  </sheetData>
  <sheetProtection algorithmName="SHA-512" hashValue="1pNzaP5S2Emyxntl5OaiypH/DZHRIOSNFMHBSZZtRnZqkN6u2Pmo5qNp8863FokXOfFDcj3FmVgGWfXj9BFDIQ==" saltValue="gf3b/CszLXQfAnmc4bOASQ==" spinCount="100000" sheet="1" objects="1" scenarios="1"/>
  <mergeCells count="2">
    <mergeCell ref="B2:AC3"/>
    <mergeCell ref="D32:T32"/>
  </mergeCells>
  <phoneticPr fontId="116"/>
  <hyperlinks>
    <hyperlink ref="D32" r:id="rId1" xr:uid="{D7AA37D9-2DA7-44B1-9C28-37B58AAF797C}"/>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J24"/>
  <sheetViews>
    <sheetView showZeros="0" zoomScaleNormal="100" workbookViewId="0">
      <selection sqref="A1:BB1"/>
    </sheetView>
  </sheetViews>
  <sheetFormatPr defaultColWidth="9" defaultRowHeight="10.5"/>
  <cols>
    <col min="1" max="7" width="2.5" style="13" customWidth="1"/>
    <col min="8" max="8" width="10.875" style="13" customWidth="1"/>
    <col min="9" max="9" width="12.625" style="13" customWidth="1"/>
    <col min="10" max="10" width="63.625" style="13" customWidth="1"/>
    <col min="11" max="16384" width="9" style="13"/>
  </cols>
  <sheetData>
    <row r="1" spans="1:10" ht="15" customHeight="1">
      <c r="A1" s="1944"/>
      <c r="B1" s="1944"/>
      <c r="C1" s="1944"/>
      <c r="D1" s="1944"/>
      <c r="E1" s="1944"/>
      <c r="F1" s="1944"/>
      <c r="G1" s="1944"/>
      <c r="H1" s="1945"/>
      <c r="I1" s="1945"/>
      <c r="J1" s="1945"/>
    </row>
    <row r="2" spans="1:10" ht="18" customHeight="1">
      <c r="A2" s="1946" t="s">
        <v>151</v>
      </c>
      <c r="B2" s="1946"/>
      <c r="C2" s="1946"/>
      <c r="D2" s="1946"/>
      <c r="E2" s="1946"/>
      <c r="F2" s="1946"/>
      <c r="G2" s="1946"/>
      <c r="H2" s="1946"/>
      <c r="I2" s="1946"/>
      <c r="J2" s="1946"/>
    </row>
    <row r="3" spans="1:10" ht="15" customHeight="1">
      <c r="A3" s="1945" t="s">
        <v>179</v>
      </c>
      <c r="B3" s="1945"/>
      <c r="C3" s="1945"/>
      <c r="D3" s="1945"/>
      <c r="E3" s="1945"/>
      <c r="F3" s="1945"/>
      <c r="G3" s="1945"/>
      <c r="H3" s="1945"/>
      <c r="I3" s="1945"/>
      <c r="J3" s="1945"/>
    </row>
    <row r="4" spans="1:10" ht="15" customHeight="1">
      <c r="A4" s="1945" t="str">
        <f>"理　事　長　　"&amp;★入力画面!Y602</f>
        <v>理　事　長　　秋山　始</v>
      </c>
      <c r="B4" s="1945"/>
      <c r="C4" s="1945"/>
      <c r="D4" s="1945"/>
      <c r="E4" s="1945"/>
      <c r="F4" s="1945"/>
      <c r="G4" s="1945"/>
      <c r="H4" s="1945"/>
      <c r="I4" s="1945"/>
      <c r="J4" s="1945"/>
    </row>
    <row r="5" spans="1:10" ht="26.25" customHeight="1">
      <c r="A5" s="1947" t="s">
        <v>152</v>
      </c>
      <c r="B5" s="1947"/>
      <c r="C5" s="1947"/>
      <c r="D5" s="1947"/>
      <c r="E5" s="1947"/>
      <c r="F5" s="1947"/>
      <c r="G5" s="1947"/>
      <c r="H5" s="1947"/>
      <c r="I5" s="1947"/>
      <c r="J5" s="1947"/>
    </row>
    <row r="6" spans="1:10" ht="33" customHeight="1">
      <c r="A6" s="1931" t="s">
        <v>153</v>
      </c>
      <c r="B6" s="1932"/>
      <c r="C6" s="1932"/>
      <c r="D6" s="1932"/>
      <c r="E6" s="1932"/>
      <c r="F6" s="1932"/>
      <c r="G6" s="1932"/>
      <c r="H6" s="1933"/>
      <c r="I6" s="1941" t="s">
        <v>154</v>
      </c>
      <c r="J6" s="1942"/>
    </row>
    <row r="7" spans="1:10" ht="33" customHeight="1">
      <c r="A7" s="1934" t="s">
        <v>155</v>
      </c>
      <c r="B7" s="1935"/>
      <c r="C7" s="1935"/>
      <c r="D7" s="1935"/>
      <c r="E7" s="1935"/>
      <c r="F7" s="1935"/>
      <c r="G7" s="1936"/>
      <c r="H7" s="14" t="s">
        <v>156</v>
      </c>
      <c r="I7" s="1941" t="s">
        <v>551</v>
      </c>
      <c r="J7" s="1943"/>
    </row>
    <row r="8" spans="1:10" ht="35.25" customHeight="1">
      <c r="A8" s="1937"/>
      <c r="B8" s="1938"/>
      <c r="C8" s="1938"/>
      <c r="D8" s="1938"/>
      <c r="E8" s="1938"/>
      <c r="F8" s="1938"/>
      <c r="G8" s="1939"/>
      <c r="H8" s="14" t="s">
        <v>157</v>
      </c>
      <c r="I8" s="1929" t="s">
        <v>552</v>
      </c>
      <c r="J8" s="1930"/>
    </row>
    <row r="9" spans="1:10" ht="120.75" customHeight="1">
      <c r="A9" s="1934" t="s">
        <v>158</v>
      </c>
      <c r="B9" s="1935"/>
      <c r="C9" s="1935"/>
      <c r="D9" s="1935"/>
      <c r="E9" s="1935"/>
      <c r="F9" s="1935"/>
      <c r="G9" s="1936"/>
      <c r="H9" s="14" t="s">
        <v>156</v>
      </c>
      <c r="I9" s="1929" t="s">
        <v>553</v>
      </c>
      <c r="J9" s="1930"/>
    </row>
    <row r="10" spans="1:10" ht="57.75" customHeight="1">
      <c r="A10" s="1937"/>
      <c r="B10" s="1938"/>
      <c r="C10" s="1938"/>
      <c r="D10" s="1938"/>
      <c r="E10" s="1938"/>
      <c r="F10" s="1938"/>
      <c r="G10" s="1939"/>
      <c r="H10" s="14" t="s">
        <v>157</v>
      </c>
      <c r="I10" s="1929" t="s">
        <v>159</v>
      </c>
      <c r="J10" s="1930"/>
    </row>
    <row r="11" spans="1:10" ht="147" customHeight="1">
      <c r="A11" s="1940" t="s">
        <v>160</v>
      </c>
      <c r="B11" s="1940"/>
      <c r="C11" s="1940"/>
      <c r="D11" s="1940"/>
      <c r="E11" s="1940"/>
      <c r="F11" s="1940"/>
      <c r="G11" s="1940"/>
      <c r="H11" s="1940"/>
      <c r="I11" s="1929" t="s">
        <v>554</v>
      </c>
      <c r="J11" s="1930"/>
    </row>
    <row r="12" spans="1:10" ht="48" customHeight="1">
      <c r="A12" s="1931" t="s">
        <v>161</v>
      </c>
      <c r="B12" s="1932"/>
      <c r="C12" s="1932"/>
      <c r="D12" s="1932"/>
      <c r="E12" s="1932"/>
      <c r="F12" s="1932"/>
      <c r="G12" s="1932"/>
      <c r="H12" s="1933"/>
      <c r="I12" s="1929" t="s">
        <v>162</v>
      </c>
      <c r="J12" s="1930"/>
    </row>
    <row r="13" spans="1:10" ht="26.25" customHeight="1">
      <c r="A13" s="1928" t="s">
        <v>163</v>
      </c>
      <c r="B13" s="1928"/>
      <c r="C13" s="1928"/>
      <c r="D13" s="1928"/>
      <c r="E13" s="1928"/>
      <c r="F13" s="1928"/>
      <c r="G13" s="1928"/>
      <c r="H13" s="1928"/>
      <c r="I13" s="1929" t="s">
        <v>164</v>
      </c>
      <c r="J13" s="1930"/>
    </row>
    <row r="14" spans="1:10" ht="78" customHeight="1">
      <c r="A14" s="1928" t="s">
        <v>165</v>
      </c>
      <c r="B14" s="1928"/>
      <c r="C14" s="1928"/>
      <c r="D14" s="1928"/>
      <c r="E14" s="1928"/>
      <c r="F14" s="1928"/>
      <c r="G14" s="1928"/>
      <c r="H14" s="1928"/>
      <c r="I14" s="1929" t="s">
        <v>621</v>
      </c>
      <c r="J14" s="1930"/>
    </row>
    <row r="15" spans="1:10" ht="67.5" customHeight="1">
      <c r="A15" s="1931" t="s">
        <v>166</v>
      </c>
      <c r="B15" s="1932"/>
      <c r="C15" s="1932"/>
      <c r="D15" s="1932"/>
      <c r="E15" s="1932"/>
      <c r="F15" s="1932"/>
      <c r="G15" s="1932"/>
      <c r="H15" s="1933"/>
      <c r="I15" s="1929" t="s">
        <v>167</v>
      </c>
      <c r="J15" s="1930"/>
    </row>
    <row r="16" spans="1:10" ht="50.25" customHeight="1">
      <c r="A16" s="1931" t="s">
        <v>168</v>
      </c>
      <c r="B16" s="1932"/>
      <c r="C16" s="1932"/>
      <c r="D16" s="1932"/>
      <c r="E16" s="1932"/>
      <c r="F16" s="1932"/>
      <c r="G16" s="1932"/>
      <c r="H16" s="1933"/>
      <c r="I16" s="1929" t="s">
        <v>169</v>
      </c>
      <c r="J16" s="1930"/>
    </row>
    <row r="17" spans="1:10" ht="33" customHeight="1">
      <c r="A17" s="1931" t="s">
        <v>170</v>
      </c>
      <c r="B17" s="1932"/>
      <c r="C17" s="1932"/>
      <c r="D17" s="1932"/>
      <c r="E17" s="1932"/>
      <c r="F17" s="1932"/>
      <c r="G17" s="1932"/>
      <c r="H17" s="1933"/>
      <c r="I17" s="1929" t="s">
        <v>555</v>
      </c>
      <c r="J17" s="1930"/>
    </row>
    <row r="18" spans="1:10" ht="6.75" customHeight="1" thickBot="1"/>
    <row r="19" spans="1:10" ht="15" customHeight="1">
      <c r="A19" s="1925" t="s">
        <v>171</v>
      </c>
      <c r="B19" s="1926"/>
      <c r="C19" s="1926"/>
      <c r="D19" s="1926"/>
      <c r="E19" s="1926"/>
      <c r="F19" s="1926"/>
      <c r="G19" s="1926"/>
      <c r="H19" s="1926"/>
      <c r="I19" s="1926"/>
      <c r="J19" s="1927"/>
    </row>
    <row r="20" spans="1:10" ht="15" customHeight="1">
      <c r="A20" s="250"/>
      <c r="B20" s="606">
        <f>★入力画面!N3</f>
        <v>0</v>
      </c>
      <c r="C20" s="251" t="s">
        <v>267</v>
      </c>
      <c r="D20" s="606">
        <f>★入力画面!Q3</f>
        <v>0</v>
      </c>
      <c r="E20" s="251" t="s">
        <v>268</v>
      </c>
      <c r="F20" s="606">
        <f>★入力画面!T3</f>
        <v>0</v>
      </c>
      <c r="G20" s="251" t="s">
        <v>269</v>
      </c>
      <c r="H20" s="251"/>
      <c r="I20" s="51" t="s">
        <v>172</v>
      </c>
      <c r="J20" s="607" t="str">
        <f>IF(①入会申込書!M39="","",①入会申込書!M39)&amp;IF(★入力画面!$L$27="","",★入力画面!$L$27)</f>
        <v>東京都</v>
      </c>
    </row>
    <row r="21" spans="1:10" ht="15" customHeight="1">
      <c r="A21" s="52"/>
      <c r="B21" s="53"/>
      <c r="C21" s="53"/>
      <c r="D21" s="53"/>
      <c r="E21" s="53"/>
      <c r="F21" s="53"/>
      <c r="G21" s="53"/>
      <c r="H21" s="53"/>
      <c r="I21" s="51" t="s">
        <v>124</v>
      </c>
      <c r="J21" s="54">
        <f>①入会申込書!M35</f>
        <v>0</v>
      </c>
    </row>
    <row r="22" spans="1:10" ht="15" customHeight="1" thickBot="1">
      <c r="A22" s="55"/>
      <c r="B22" s="56"/>
      <c r="C22" s="56"/>
      <c r="D22" s="56"/>
      <c r="E22" s="56"/>
      <c r="F22" s="56"/>
      <c r="G22" s="56"/>
      <c r="H22" s="56"/>
      <c r="I22" s="57" t="s">
        <v>173</v>
      </c>
      <c r="J22" s="58">
        <f>①入会申込書!M45</f>
        <v>0</v>
      </c>
    </row>
    <row r="23" spans="1:10" ht="15" customHeight="1"/>
    <row r="24" spans="1:10" ht="15" customHeight="1"/>
  </sheetData>
  <sheetProtection algorithmName="SHA-512" hashValue="iLzd7lOVIIB+l1z2RleVr7fkBhelt/qkavJPtzFSlcRJhvzSE7D2esQzeuN9pgVgIpOPKHgpDTOBoEmih20sDg==" saltValue="QPzBklgUbFQW9jlnH94r3g==" spinCount="100000" sheet="1" objects="1" scenarios="1"/>
  <mergeCells count="28">
    <mergeCell ref="A1:J1"/>
    <mergeCell ref="A2:J2"/>
    <mergeCell ref="A3:J3"/>
    <mergeCell ref="A4:J4"/>
    <mergeCell ref="A5:J5"/>
    <mergeCell ref="A6:H6"/>
    <mergeCell ref="I6:J6"/>
    <mergeCell ref="I7:J7"/>
    <mergeCell ref="I8:J8"/>
    <mergeCell ref="I9:J9"/>
    <mergeCell ref="I10:J10"/>
    <mergeCell ref="A7:G8"/>
    <mergeCell ref="A9:G10"/>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5"/>
  <printOptions horizontalCentered="1" verticalCentered="1"/>
  <pageMargins left="0.19685039370078741" right="0.19685039370078741" top="0.19685039370078741" bottom="0.19685039370078741" header="0.51181102362204722" footer="0.51181102362204722"/>
  <pageSetup paperSize="9" scale="98"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J24"/>
  <sheetViews>
    <sheetView showZeros="0" zoomScaleNormal="100" workbookViewId="0">
      <selection sqref="A1:BB1"/>
    </sheetView>
  </sheetViews>
  <sheetFormatPr defaultColWidth="9" defaultRowHeight="10.5"/>
  <cols>
    <col min="1" max="7" width="2.5" style="13" customWidth="1"/>
    <col min="8" max="8" width="10.875" style="13" customWidth="1"/>
    <col min="9" max="9" width="12.625" style="13" customWidth="1"/>
    <col min="10" max="10" width="63.625" style="13" customWidth="1"/>
    <col min="11" max="16384" width="9" style="13"/>
  </cols>
  <sheetData>
    <row r="1" spans="1:10" ht="15" customHeight="1">
      <c r="A1" s="1944"/>
      <c r="B1" s="1944"/>
      <c r="C1" s="1944"/>
      <c r="D1" s="1944"/>
      <c r="E1" s="1944"/>
      <c r="F1" s="1944"/>
      <c r="G1" s="1944"/>
      <c r="H1" s="1945"/>
      <c r="I1" s="1945"/>
      <c r="J1" s="1945"/>
    </row>
    <row r="2" spans="1:10" ht="18" customHeight="1">
      <c r="A2" s="1946" t="s">
        <v>151</v>
      </c>
      <c r="B2" s="1946"/>
      <c r="C2" s="1946"/>
      <c r="D2" s="1946"/>
      <c r="E2" s="1946"/>
      <c r="F2" s="1946"/>
      <c r="G2" s="1946"/>
      <c r="H2" s="1946"/>
      <c r="I2" s="1946"/>
      <c r="J2" s="1946"/>
    </row>
    <row r="3" spans="1:10" ht="15" customHeight="1">
      <c r="A3" s="1945" t="s">
        <v>174</v>
      </c>
      <c r="B3" s="1945"/>
      <c r="C3" s="1945"/>
      <c r="D3" s="1945"/>
      <c r="E3" s="1945"/>
      <c r="F3" s="1945"/>
      <c r="G3" s="1945"/>
      <c r="H3" s="1945"/>
      <c r="I3" s="1945"/>
      <c r="J3" s="1945"/>
    </row>
    <row r="4" spans="1:10" ht="15" customHeight="1">
      <c r="A4" s="1945" t="str">
        <f>"理　事　長　　"&amp;★入力画面!Y602</f>
        <v>理　事　長　　秋山　始</v>
      </c>
      <c r="B4" s="1945"/>
      <c r="C4" s="1945"/>
      <c r="D4" s="1945"/>
      <c r="E4" s="1945"/>
      <c r="F4" s="1945"/>
      <c r="G4" s="1945"/>
      <c r="H4" s="1945"/>
      <c r="I4" s="1945"/>
      <c r="J4" s="1945"/>
    </row>
    <row r="5" spans="1:10" ht="30" customHeight="1">
      <c r="A5" s="1947" t="s">
        <v>152</v>
      </c>
      <c r="B5" s="1947"/>
      <c r="C5" s="1947"/>
      <c r="D5" s="1947"/>
      <c r="E5" s="1947"/>
      <c r="F5" s="1947"/>
      <c r="G5" s="1947"/>
      <c r="H5" s="1947"/>
      <c r="I5" s="1947"/>
      <c r="J5" s="1947"/>
    </row>
    <row r="6" spans="1:10" ht="30" customHeight="1">
      <c r="A6" s="1931" t="s">
        <v>153</v>
      </c>
      <c r="B6" s="1932"/>
      <c r="C6" s="1932"/>
      <c r="D6" s="1932"/>
      <c r="E6" s="1932"/>
      <c r="F6" s="1932"/>
      <c r="G6" s="1932"/>
      <c r="H6" s="1933"/>
      <c r="I6" s="1941" t="s">
        <v>154</v>
      </c>
      <c r="J6" s="1942"/>
    </row>
    <row r="7" spans="1:10" ht="30" customHeight="1">
      <c r="A7" s="1934" t="s">
        <v>155</v>
      </c>
      <c r="B7" s="1935"/>
      <c r="C7" s="1935"/>
      <c r="D7" s="1935"/>
      <c r="E7" s="1935"/>
      <c r="F7" s="1935"/>
      <c r="G7" s="1936"/>
      <c r="H7" s="14" t="s">
        <v>156</v>
      </c>
      <c r="I7" s="1941" t="s">
        <v>175</v>
      </c>
      <c r="J7" s="1943"/>
    </row>
    <row r="8" spans="1:10" ht="41.25" customHeight="1">
      <c r="A8" s="1937"/>
      <c r="B8" s="1938"/>
      <c r="C8" s="1938"/>
      <c r="D8" s="1938"/>
      <c r="E8" s="1938"/>
      <c r="F8" s="1938"/>
      <c r="G8" s="1939"/>
      <c r="H8" s="14" t="s">
        <v>157</v>
      </c>
      <c r="I8" s="1929" t="s">
        <v>556</v>
      </c>
      <c r="J8" s="1930"/>
    </row>
    <row r="9" spans="1:10" ht="77.25" customHeight="1">
      <c r="A9" s="1934" t="s">
        <v>158</v>
      </c>
      <c r="B9" s="1935"/>
      <c r="C9" s="1935"/>
      <c r="D9" s="1935"/>
      <c r="E9" s="1935"/>
      <c r="F9" s="1935"/>
      <c r="G9" s="1936"/>
      <c r="H9" s="14" t="s">
        <v>156</v>
      </c>
      <c r="I9" s="1929" t="s">
        <v>557</v>
      </c>
      <c r="J9" s="1930"/>
    </row>
    <row r="10" spans="1:10" ht="77.25" customHeight="1">
      <c r="A10" s="1937"/>
      <c r="B10" s="1938"/>
      <c r="C10" s="1938"/>
      <c r="D10" s="1938"/>
      <c r="E10" s="1938"/>
      <c r="F10" s="1938"/>
      <c r="G10" s="1939"/>
      <c r="H10" s="14" t="s">
        <v>157</v>
      </c>
      <c r="I10" s="1929" t="s">
        <v>176</v>
      </c>
      <c r="J10" s="1930"/>
    </row>
    <row r="11" spans="1:10" ht="108.75" customHeight="1">
      <c r="A11" s="1940" t="s">
        <v>160</v>
      </c>
      <c r="B11" s="1940"/>
      <c r="C11" s="1940"/>
      <c r="D11" s="1940"/>
      <c r="E11" s="1940"/>
      <c r="F11" s="1940"/>
      <c r="G11" s="1940"/>
      <c r="H11" s="1940"/>
      <c r="I11" s="1929" t="s">
        <v>558</v>
      </c>
      <c r="J11" s="1930"/>
    </row>
    <row r="12" spans="1:10" ht="51.75" customHeight="1">
      <c r="A12" s="1931" t="s">
        <v>161</v>
      </c>
      <c r="B12" s="1932"/>
      <c r="C12" s="1932"/>
      <c r="D12" s="1932"/>
      <c r="E12" s="1932"/>
      <c r="F12" s="1932"/>
      <c r="G12" s="1932"/>
      <c r="H12" s="1933"/>
      <c r="I12" s="1929" t="s">
        <v>162</v>
      </c>
      <c r="J12" s="1930"/>
    </row>
    <row r="13" spans="1:10" ht="30" customHeight="1">
      <c r="A13" s="1928" t="s">
        <v>163</v>
      </c>
      <c r="B13" s="1928"/>
      <c r="C13" s="1928"/>
      <c r="D13" s="1928"/>
      <c r="E13" s="1928"/>
      <c r="F13" s="1928"/>
      <c r="G13" s="1928"/>
      <c r="H13" s="1928"/>
      <c r="I13" s="1929" t="s">
        <v>164</v>
      </c>
      <c r="J13" s="1930"/>
    </row>
    <row r="14" spans="1:10" ht="78" customHeight="1">
      <c r="A14" s="1931" t="s">
        <v>166</v>
      </c>
      <c r="B14" s="1932"/>
      <c r="C14" s="1932"/>
      <c r="D14" s="1932"/>
      <c r="E14" s="1932"/>
      <c r="F14" s="1932"/>
      <c r="G14" s="1932"/>
      <c r="H14" s="1933"/>
      <c r="I14" s="1929" t="s">
        <v>177</v>
      </c>
      <c r="J14" s="1930"/>
    </row>
    <row r="15" spans="1:10" ht="84.75" customHeight="1">
      <c r="A15" s="1928" t="s">
        <v>165</v>
      </c>
      <c r="B15" s="1928"/>
      <c r="C15" s="1928"/>
      <c r="D15" s="1928"/>
      <c r="E15" s="1928"/>
      <c r="F15" s="1928"/>
      <c r="G15" s="1928"/>
      <c r="H15" s="1928"/>
      <c r="I15" s="1929" t="s">
        <v>622</v>
      </c>
      <c r="J15" s="1930"/>
    </row>
    <row r="16" spans="1:10" ht="51.75" customHeight="1">
      <c r="A16" s="1931" t="s">
        <v>168</v>
      </c>
      <c r="B16" s="1932"/>
      <c r="C16" s="1932"/>
      <c r="D16" s="1932"/>
      <c r="E16" s="1932"/>
      <c r="F16" s="1932"/>
      <c r="G16" s="1932"/>
      <c r="H16" s="1933"/>
      <c r="I16" s="1929" t="s">
        <v>178</v>
      </c>
      <c r="J16" s="1930"/>
    </row>
    <row r="17" spans="1:10" ht="41.25" customHeight="1">
      <c r="A17" s="1931" t="s">
        <v>170</v>
      </c>
      <c r="B17" s="1932"/>
      <c r="C17" s="1932"/>
      <c r="D17" s="1932"/>
      <c r="E17" s="1932"/>
      <c r="F17" s="1932"/>
      <c r="G17" s="1932"/>
      <c r="H17" s="1933"/>
      <c r="I17" s="1929" t="s">
        <v>559</v>
      </c>
      <c r="J17" s="1930"/>
    </row>
    <row r="18" spans="1:10" ht="6.75" customHeight="1" thickBot="1"/>
    <row r="19" spans="1:10" ht="15" customHeight="1">
      <c r="A19" s="15" t="s">
        <v>171</v>
      </c>
      <c r="B19" s="16"/>
      <c r="C19" s="16"/>
      <c r="D19" s="16"/>
      <c r="E19" s="16"/>
      <c r="F19" s="16"/>
      <c r="G19" s="16"/>
      <c r="H19" s="16"/>
      <c r="I19" s="16"/>
      <c r="J19" s="17"/>
    </row>
    <row r="20" spans="1:10" ht="15" customHeight="1">
      <c r="A20" s="250"/>
      <c r="B20" s="606">
        <f>★入力画面!N3</f>
        <v>0</v>
      </c>
      <c r="C20" s="251" t="s">
        <v>267</v>
      </c>
      <c r="D20" s="606">
        <f>★入力画面!Q3</f>
        <v>0</v>
      </c>
      <c r="E20" s="251" t="s">
        <v>268</v>
      </c>
      <c r="F20" s="606">
        <f>★入力画面!T3</f>
        <v>0</v>
      </c>
      <c r="G20" s="251" t="s">
        <v>269</v>
      </c>
      <c r="H20" s="251"/>
      <c r="I20" s="51" t="s">
        <v>172</v>
      </c>
      <c r="J20" s="607" t="str">
        <f>★入力画面!$L$22&amp;★入力画面!$L$23&amp;★入力画面!$L$27</f>
        <v>東京都</v>
      </c>
    </row>
    <row r="21" spans="1:10" ht="15" customHeight="1">
      <c r="A21" s="52"/>
      <c r="B21" s="53"/>
      <c r="C21" s="53"/>
      <c r="D21" s="53"/>
      <c r="E21" s="53"/>
      <c r="F21" s="53"/>
      <c r="G21" s="53"/>
      <c r="H21" s="53"/>
      <c r="I21" s="51" t="s">
        <v>124</v>
      </c>
      <c r="J21" s="54">
        <f>①入会申込書!M35</f>
        <v>0</v>
      </c>
    </row>
    <row r="22" spans="1:10" ht="15" customHeight="1" thickBot="1">
      <c r="A22" s="55"/>
      <c r="B22" s="56"/>
      <c r="C22" s="56"/>
      <c r="D22" s="56"/>
      <c r="E22" s="56"/>
      <c r="F22" s="56"/>
      <c r="G22" s="56"/>
      <c r="H22" s="56"/>
      <c r="I22" s="57" t="s">
        <v>173</v>
      </c>
      <c r="J22" s="58">
        <f>①入会申込書!M45</f>
        <v>0</v>
      </c>
    </row>
    <row r="23" spans="1:10" ht="15" customHeight="1"/>
    <row r="24" spans="1:10" ht="15" customHeight="1"/>
  </sheetData>
  <sheetProtection algorithmName="SHA-512" hashValue="/KtPItK+Uy9kha4301OtciicOS7qeXYFKhlPEtJTTD0jr7RvKr3HN5llT9+Vi0lYVOSyo35kV4rCBhmAxLeW6Q==" saltValue="BsUi1CJFkbonKyXUDOmhPw==" spinCount="100000" sheet="1" objects="1" scenarios="1"/>
  <mergeCells count="27">
    <mergeCell ref="A1:J1"/>
    <mergeCell ref="A2:J2"/>
    <mergeCell ref="A3:J3"/>
    <mergeCell ref="A4:J4"/>
    <mergeCell ref="A5:J5"/>
    <mergeCell ref="A6:H6"/>
    <mergeCell ref="I6:J6"/>
    <mergeCell ref="A16:H16"/>
    <mergeCell ref="I16:J16"/>
    <mergeCell ref="I7:J7"/>
    <mergeCell ref="I8:J8"/>
    <mergeCell ref="I9:J9"/>
    <mergeCell ref="I10:J10"/>
    <mergeCell ref="A11:H11"/>
    <mergeCell ref="I11:J11"/>
    <mergeCell ref="A7:G8"/>
    <mergeCell ref="A9:G10"/>
    <mergeCell ref="A12:H12"/>
    <mergeCell ref="I12:J12"/>
    <mergeCell ref="A13:H13"/>
    <mergeCell ref="I13:J13"/>
    <mergeCell ref="A17:H17"/>
    <mergeCell ref="I17:J17"/>
    <mergeCell ref="A14:H14"/>
    <mergeCell ref="I14:J14"/>
    <mergeCell ref="A15:H15"/>
    <mergeCell ref="I15:J15"/>
  </mergeCells>
  <phoneticPr fontId="5"/>
  <printOptions horizontalCentered="1" verticalCentered="1"/>
  <pageMargins left="0.19685039370078741" right="0.19685039370078741" top="0.19685039370078741" bottom="0.19685039370078741" header="0.51181102362204722" footer="0.51181102362204722"/>
  <pageSetup paperSize="9" scale="98" orientation="portrait"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AG51"/>
  <sheetViews>
    <sheetView zoomScaleNormal="100" workbookViewId="0">
      <selection sqref="A1:J1"/>
    </sheetView>
  </sheetViews>
  <sheetFormatPr defaultColWidth="9" defaultRowHeight="18.75"/>
  <cols>
    <col min="1" max="90" width="2.625" style="39" customWidth="1"/>
    <col min="91" max="16384" width="9" style="39"/>
  </cols>
  <sheetData>
    <row r="1" spans="1:33" ht="24">
      <c r="A1" s="1988" t="s">
        <v>530</v>
      </c>
      <c r="B1" s="1988"/>
      <c r="C1" s="1988"/>
      <c r="D1" s="1988"/>
      <c r="E1" s="1988"/>
      <c r="F1" s="1988"/>
      <c r="G1" s="1988"/>
      <c r="H1" s="1988"/>
      <c r="I1" s="1988"/>
      <c r="J1" s="1988"/>
      <c r="K1" s="1988" t="s">
        <v>531</v>
      </c>
      <c r="L1" s="1988"/>
      <c r="M1" s="1988"/>
      <c r="N1" s="1988"/>
      <c r="O1" s="1988"/>
      <c r="P1" s="1988"/>
      <c r="Q1" s="1988"/>
      <c r="R1" s="1988"/>
      <c r="S1" s="1988"/>
      <c r="T1" s="1988"/>
      <c r="U1" s="1988"/>
      <c r="V1" s="38"/>
      <c r="X1" s="121"/>
      <c r="Y1" s="124"/>
      <c r="Z1" s="124"/>
      <c r="AA1" s="124"/>
      <c r="AB1" s="124"/>
      <c r="AC1" s="124"/>
      <c r="AD1" s="124"/>
      <c r="AE1" s="124"/>
      <c r="AF1" s="124"/>
      <c r="AG1" s="124"/>
    </row>
    <row r="2" spans="1:33" ht="15" customHeight="1">
      <c r="A2" s="147"/>
      <c r="B2" s="147"/>
      <c r="C2" s="147"/>
      <c r="D2" s="147"/>
      <c r="E2" s="147"/>
      <c r="F2" s="147"/>
      <c r="G2" s="147"/>
      <c r="H2" s="147"/>
      <c r="I2" s="147"/>
      <c r="J2" s="147"/>
      <c r="K2" s="147"/>
      <c r="L2" s="147"/>
      <c r="M2" s="147"/>
      <c r="N2" s="147"/>
      <c r="O2" s="147"/>
      <c r="P2" s="147"/>
      <c r="Q2" s="147"/>
      <c r="R2" s="147"/>
      <c r="S2" s="147"/>
      <c r="T2" s="147"/>
      <c r="U2" s="147"/>
      <c r="V2" s="38"/>
      <c r="X2" s="122"/>
      <c r="Y2" s="124"/>
      <c r="Z2" s="124"/>
      <c r="AA2" s="124"/>
      <c r="AB2" s="124"/>
      <c r="AC2" s="124"/>
      <c r="AD2" s="124"/>
      <c r="AE2" s="124"/>
      <c r="AF2" s="124"/>
      <c r="AG2" s="124"/>
    </row>
    <row r="3" spans="1:33" ht="15" customHeight="1">
      <c r="A3" s="147"/>
      <c r="B3" s="147"/>
      <c r="C3" s="147"/>
      <c r="D3" s="147"/>
      <c r="E3" s="147"/>
      <c r="F3" s="147"/>
      <c r="G3" s="147"/>
      <c r="H3" s="147"/>
      <c r="I3" s="147"/>
      <c r="J3" s="147"/>
      <c r="K3" s="147"/>
      <c r="L3" s="147"/>
      <c r="M3" s="147"/>
      <c r="N3" s="147"/>
      <c r="O3" s="147"/>
      <c r="P3" s="147"/>
      <c r="Q3" s="147"/>
      <c r="R3" s="147"/>
      <c r="S3" s="147"/>
      <c r="T3" s="147"/>
      <c r="U3" s="147"/>
      <c r="V3" s="38"/>
      <c r="X3" s="123"/>
      <c r="Y3" s="124"/>
      <c r="Z3" s="124"/>
      <c r="AA3" s="124"/>
      <c r="AB3" s="124"/>
      <c r="AC3" s="124"/>
      <c r="AD3" s="124"/>
      <c r="AE3" s="124"/>
      <c r="AF3" s="124"/>
      <c r="AG3" s="124"/>
    </row>
    <row r="4" spans="1:33" ht="11.25" customHeight="1">
      <c r="A4" s="147"/>
      <c r="B4" s="147"/>
      <c r="C4" s="147"/>
      <c r="D4" s="147"/>
      <c r="E4" s="147"/>
      <c r="F4" s="147"/>
      <c r="G4" s="147"/>
      <c r="H4" s="147"/>
      <c r="I4" s="147"/>
      <c r="J4" s="147"/>
      <c r="K4" s="147"/>
      <c r="L4" s="147"/>
      <c r="M4" s="147"/>
      <c r="N4" s="147"/>
      <c r="O4" s="147"/>
      <c r="P4" s="147"/>
      <c r="Q4" s="147"/>
      <c r="R4" s="147"/>
      <c r="S4" s="147"/>
      <c r="T4" s="147"/>
      <c r="U4" s="147"/>
      <c r="V4" s="38"/>
      <c r="W4" s="38"/>
      <c r="X4" s="38"/>
      <c r="Y4" s="38"/>
      <c r="Z4" s="38"/>
      <c r="AA4" s="38"/>
      <c r="AB4" s="38"/>
      <c r="AC4" s="38"/>
      <c r="AD4" s="38"/>
      <c r="AE4" s="38"/>
      <c r="AF4" s="38"/>
      <c r="AG4" s="38"/>
    </row>
    <row r="5" spans="1:33" ht="18.75" customHeight="1">
      <c r="R5" s="38" t="s">
        <v>532</v>
      </c>
      <c r="T5" s="40"/>
      <c r="U5" s="40"/>
      <c r="V5" s="38" t="s">
        <v>533</v>
      </c>
      <c r="W5" s="252"/>
      <c r="X5" s="1991" t="str">
        <f>IF(★入力画面!N3="","",★入力画面!N3)</f>
        <v/>
      </c>
      <c r="Y5" s="1991"/>
      <c r="Z5" s="252" t="s">
        <v>592</v>
      </c>
      <c r="AA5" s="1991" t="str">
        <f>IF(★入力画面!Q3="","",★入力画面!Q3)</f>
        <v/>
      </c>
      <c r="AB5" s="1991"/>
      <c r="AC5" s="252" t="s">
        <v>591</v>
      </c>
      <c r="AD5" s="1991" t="str">
        <f>IF(★入力画面!T3="","",★入力画面!T3)</f>
        <v/>
      </c>
      <c r="AE5" s="1991"/>
      <c r="AF5" s="252" t="s">
        <v>590</v>
      </c>
      <c r="AG5" s="252"/>
    </row>
    <row r="6" spans="1:33" ht="26.25" customHeight="1">
      <c r="A6" s="1989" t="s">
        <v>534</v>
      </c>
      <c r="B6" s="1989"/>
      <c r="C6" s="1989"/>
      <c r="D6" s="1989"/>
      <c r="E6" s="1989"/>
      <c r="F6" s="1989"/>
      <c r="G6" s="1989"/>
      <c r="H6" s="1989"/>
      <c r="I6" s="1989"/>
      <c r="J6" s="1989"/>
      <c r="K6" s="1989"/>
      <c r="L6" s="1989"/>
      <c r="M6" s="1989"/>
      <c r="N6" s="1989"/>
      <c r="O6" s="1989"/>
      <c r="P6" s="1989"/>
      <c r="Q6" s="1989"/>
      <c r="R6" s="1989"/>
      <c r="S6" s="1989"/>
      <c r="T6" s="1989"/>
      <c r="U6" s="1989"/>
      <c r="V6" s="1989"/>
      <c r="W6" s="1989"/>
      <c r="X6" s="1989"/>
      <c r="Y6" s="1989"/>
      <c r="Z6" s="1989"/>
      <c r="AA6" s="1989"/>
      <c r="AB6" s="1989"/>
      <c r="AC6" s="1989"/>
      <c r="AD6" s="1989"/>
      <c r="AE6" s="1989"/>
      <c r="AF6" s="1989"/>
      <c r="AG6" s="1989"/>
    </row>
    <row r="7" spans="1:33" ht="15" customHeight="1">
      <c r="B7" s="1990" t="s">
        <v>535</v>
      </c>
      <c r="C7" s="1990"/>
      <c r="D7" s="1990"/>
      <c r="E7" s="1990"/>
      <c r="F7" s="1990"/>
      <c r="G7" s="1990"/>
      <c r="H7" s="1990"/>
      <c r="I7" s="1990"/>
      <c r="J7" s="1990"/>
      <c r="K7" s="1990"/>
      <c r="L7" s="1990"/>
      <c r="M7" s="1990"/>
      <c r="N7" s="1990"/>
      <c r="O7" s="1990"/>
      <c r="P7" s="1990"/>
      <c r="Q7" s="1990"/>
      <c r="R7" s="1990"/>
      <c r="S7" s="1990"/>
      <c r="T7" s="1990"/>
      <c r="U7" s="1990"/>
      <c r="V7" s="1990"/>
      <c r="W7" s="1990"/>
      <c r="X7" s="1990"/>
      <c r="Y7" s="1990"/>
      <c r="Z7" s="1990"/>
      <c r="AA7" s="1990"/>
      <c r="AB7" s="1990"/>
      <c r="AC7" s="1990"/>
      <c r="AD7" s="1990"/>
      <c r="AE7" s="1990"/>
      <c r="AF7" s="1990"/>
    </row>
    <row r="8" spans="1:33" ht="15" customHeight="1">
      <c r="B8" s="1990" t="s">
        <v>536</v>
      </c>
      <c r="C8" s="1990"/>
      <c r="D8" s="1990"/>
      <c r="E8" s="1990"/>
      <c r="F8" s="1990"/>
      <c r="G8" s="1990"/>
      <c r="H8" s="1990"/>
      <c r="I8" s="1990"/>
      <c r="J8" s="1990"/>
      <c r="K8" s="1990"/>
      <c r="L8" s="1990"/>
      <c r="M8" s="1990"/>
      <c r="N8" s="1990"/>
      <c r="O8" s="1990"/>
      <c r="P8" s="1990"/>
      <c r="Q8" s="1990"/>
      <c r="R8" s="1990"/>
      <c r="S8" s="1990"/>
      <c r="T8" s="1990"/>
      <c r="U8" s="1990"/>
      <c r="V8" s="1990"/>
      <c r="W8" s="1990"/>
      <c r="X8" s="1990"/>
      <c r="Y8" s="1990"/>
      <c r="Z8" s="1990"/>
      <c r="AA8" s="1990"/>
      <c r="AB8" s="1990"/>
      <c r="AC8" s="1990"/>
      <c r="AD8" s="1990"/>
      <c r="AE8" s="1990"/>
      <c r="AF8" s="1990"/>
    </row>
    <row r="9" spans="1:33" ht="15" customHeight="1"/>
    <row r="10" spans="1:33" ht="18" customHeight="1">
      <c r="A10" s="167"/>
      <c r="B10" s="1959" t="s">
        <v>487</v>
      </c>
      <c r="C10" s="1959"/>
      <c r="D10" s="1959"/>
      <c r="E10" s="1959"/>
      <c r="F10" s="1959"/>
      <c r="G10" s="1959"/>
      <c r="H10" s="1959"/>
      <c r="I10" s="1959"/>
      <c r="J10" s="1959"/>
      <c r="K10" s="1959"/>
      <c r="L10" s="1959"/>
      <c r="M10" s="1959"/>
      <c r="N10" s="1959"/>
      <c r="O10" s="1959"/>
      <c r="P10" s="1959"/>
      <c r="Q10" s="1959"/>
      <c r="R10" s="1959"/>
      <c r="S10" s="1960"/>
      <c r="T10" s="1961"/>
      <c r="U10" s="1959" t="s">
        <v>488</v>
      </c>
      <c r="V10" s="1959"/>
      <c r="W10" s="1959"/>
      <c r="X10" s="1959"/>
      <c r="Y10" s="1959"/>
      <c r="Z10" s="1959"/>
      <c r="AA10" s="1959"/>
      <c r="AB10" s="1959"/>
      <c r="AC10" s="1959"/>
      <c r="AD10" s="1959"/>
      <c r="AE10" s="1959"/>
      <c r="AF10" s="1959"/>
      <c r="AG10" s="1960"/>
    </row>
    <row r="11" spans="1:33" ht="13.5" customHeight="1">
      <c r="A11" s="169"/>
      <c r="B11" s="1984">
        <f>①入会申込書!M35</f>
        <v>0</v>
      </c>
      <c r="C11" s="1984"/>
      <c r="D11" s="1984"/>
      <c r="E11" s="1984"/>
      <c r="F11" s="1984"/>
      <c r="G11" s="1984"/>
      <c r="H11" s="1984"/>
      <c r="I11" s="1984"/>
      <c r="J11" s="1984"/>
      <c r="K11" s="1984"/>
      <c r="L11" s="1984"/>
      <c r="M11" s="1984"/>
      <c r="N11" s="1984"/>
      <c r="O11" s="1984"/>
      <c r="P11" s="1984"/>
      <c r="Q11" s="1984"/>
      <c r="R11" s="1984"/>
      <c r="S11" s="1985"/>
      <c r="T11" s="1962"/>
      <c r="U11" s="1984">
        <f>①入会申込書!M45</f>
        <v>0</v>
      </c>
      <c r="V11" s="1984"/>
      <c r="W11" s="1984"/>
      <c r="X11" s="1984"/>
      <c r="Y11" s="1984"/>
      <c r="Z11" s="1984"/>
      <c r="AA11" s="1984"/>
      <c r="AB11" s="1984"/>
      <c r="AC11" s="1984"/>
      <c r="AD11" s="1984"/>
      <c r="AE11" s="1984"/>
      <c r="AF11" s="1984"/>
      <c r="AG11" s="1985"/>
    </row>
    <row r="12" spans="1:33" ht="13.5" customHeight="1">
      <c r="A12" s="170"/>
      <c r="B12" s="1986"/>
      <c r="C12" s="1986"/>
      <c r="D12" s="1986"/>
      <c r="E12" s="1986"/>
      <c r="F12" s="1986"/>
      <c r="G12" s="1986"/>
      <c r="H12" s="1986"/>
      <c r="I12" s="1986"/>
      <c r="J12" s="1986"/>
      <c r="K12" s="1986"/>
      <c r="L12" s="1986"/>
      <c r="M12" s="1986"/>
      <c r="N12" s="1986"/>
      <c r="O12" s="1986"/>
      <c r="P12" s="1986"/>
      <c r="Q12" s="1986"/>
      <c r="R12" s="1986"/>
      <c r="S12" s="1987"/>
      <c r="T12" s="1963"/>
      <c r="U12" s="1986"/>
      <c r="V12" s="1986"/>
      <c r="W12" s="1986"/>
      <c r="X12" s="1986"/>
      <c r="Y12" s="1986"/>
      <c r="Z12" s="1986"/>
      <c r="AA12" s="1986"/>
      <c r="AB12" s="1986"/>
      <c r="AC12" s="1986"/>
      <c r="AD12" s="1986"/>
      <c r="AE12" s="1986"/>
      <c r="AF12" s="1986"/>
      <c r="AG12" s="1987"/>
    </row>
    <row r="13" spans="1:33" ht="18" customHeight="1">
      <c r="A13" s="167"/>
      <c r="B13" s="1959" t="s">
        <v>489</v>
      </c>
      <c r="C13" s="1959"/>
      <c r="D13" s="1959"/>
      <c r="E13" s="1959"/>
      <c r="F13" s="1959"/>
      <c r="G13" s="1959"/>
      <c r="H13" s="1959"/>
      <c r="I13" s="1959"/>
      <c r="J13" s="1959"/>
      <c r="K13" s="1959"/>
      <c r="L13" s="1959"/>
      <c r="M13" s="1959"/>
      <c r="N13" s="1959"/>
      <c r="O13" s="1959"/>
      <c r="P13" s="1959"/>
      <c r="Q13" s="1959"/>
      <c r="R13" s="1959"/>
      <c r="S13" s="1960"/>
      <c r="T13" s="1961"/>
      <c r="U13" s="1959" t="s">
        <v>490</v>
      </c>
      <c r="V13" s="1959"/>
      <c r="W13" s="1959"/>
      <c r="X13" s="1959"/>
      <c r="Y13" s="1959"/>
      <c r="Z13" s="1959"/>
      <c r="AA13" s="1959"/>
      <c r="AB13" s="1959"/>
      <c r="AC13" s="1959"/>
      <c r="AD13" s="1959"/>
      <c r="AE13" s="1959"/>
      <c r="AF13" s="1959"/>
      <c r="AG13" s="1960"/>
    </row>
    <row r="14" spans="1:33" ht="18" customHeight="1">
      <c r="A14" s="169"/>
      <c r="B14" s="1982" t="str">
        <f>①入会申込書!M26</f>
        <v/>
      </c>
      <c r="C14" s="1982"/>
      <c r="D14" s="1982"/>
      <c r="E14" s="1982"/>
      <c r="F14" s="1982"/>
      <c r="G14" s="1982"/>
      <c r="H14" s="1976"/>
      <c r="I14" s="1964" t="str">
        <f>①入会申込書!AI26</f>
        <v>(   )</v>
      </c>
      <c r="J14" s="1964"/>
      <c r="K14" s="1976"/>
      <c r="L14" s="1966">
        <f>①入会申込書!AP26</f>
        <v>0</v>
      </c>
      <c r="M14" s="1966"/>
      <c r="N14" s="1966"/>
      <c r="O14" s="1966"/>
      <c r="P14" s="1966"/>
      <c r="Q14" s="1966"/>
      <c r="R14" s="1966"/>
      <c r="S14" s="1967"/>
      <c r="T14" s="1962"/>
      <c r="U14" s="1969" t="str">
        <f>IF(★入力画面!L186="","",★入力画面!L186)</f>
        <v/>
      </c>
      <c r="V14" s="1969"/>
      <c r="W14" s="1969"/>
      <c r="X14" s="1969"/>
      <c r="Y14" s="1969"/>
      <c r="Z14" s="1969"/>
      <c r="AA14" s="1969"/>
      <c r="AB14" s="1969"/>
      <c r="AC14" s="1969"/>
      <c r="AD14" s="1969"/>
      <c r="AE14" s="1969"/>
      <c r="AF14" s="1969"/>
      <c r="AG14" s="1970"/>
    </row>
    <row r="15" spans="1:33" ht="7.5" customHeight="1">
      <c r="A15" s="170"/>
      <c r="B15" s="1983"/>
      <c r="C15" s="1983"/>
      <c r="D15" s="1983"/>
      <c r="E15" s="1983"/>
      <c r="F15" s="1983"/>
      <c r="G15" s="1983"/>
      <c r="H15" s="1977"/>
      <c r="I15" s="1965"/>
      <c r="J15" s="1965"/>
      <c r="K15" s="1977"/>
      <c r="L15" s="1965"/>
      <c r="M15" s="1965"/>
      <c r="N15" s="1965"/>
      <c r="O15" s="1965"/>
      <c r="P15" s="1965"/>
      <c r="Q15" s="1965"/>
      <c r="R15" s="1965"/>
      <c r="S15" s="1968"/>
      <c r="T15" s="1963"/>
      <c r="U15" s="1971"/>
      <c r="V15" s="1971"/>
      <c r="W15" s="1971"/>
      <c r="X15" s="1971"/>
      <c r="Y15" s="1971"/>
      <c r="Z15" s="1971"/>
      <c r="AA15" s="1971"/>
      <c r="AB15" s="1971"/>
      <c r="AC15" s="1971"/>
      <c r="AD15" s="1971"/>
      <c r="AE15" s="1971"/>
      <c r="AF15" s="1971"/>
      <c r="AG15" s="1972"/>
    </row>
    <row r="16" spans="1:33" ht="18" customHeight="1">
      <c r="A16" s="167"/>
      <c r="B16" s="119" t="s">
        <v>491</v>
      </c>
      <c r="C16" s="120"/>
      <c r="D16" s="120"/>
      <c r="E16" s="120"/>
      <c r="F16" s="1973">
        <f>①入会申込書!O38</f>
        <v>0</v>
      </c>
      <c r="G16" s="1973"/>
      <c r="H16" s="1973"/>
      <c r="I16" s="1973"/>
      <c r="J16" s="125" t="s">
        <v>494</v>
      </c>
      <c r="K16" s="1973">
        <f>①入会申込書!S38</f>
        <v>0</v>
      </c>
      <c r="L16" s="1973"/>
      <c r="M16" s="1973"/>
      <c r="N16" s="1973"/>
      <c r="O16" s="1974"/>
      <c r="P16" s="1974"/>
      <c r="Q16" s="1974"/>
      <c r="R16" s="1974"/>
      <c r="S16" s="1974"/>
      <c r="T16" s="1974"/>
      <c r="U16" s="1974"/>
      <c r="V16" s="1974"/>
      <c r="W16" s="1974"/>
      <c r="X16" s="1974"/>
      <c r="Y16" s="1974"/>
      <c r="Z16" s="1974"/>
      <c r="AA16" s="1974"/>
      <c r="AB16" s="1974"/>
      <c r="AC16" s="1974"/>
      <c r="AD16" s="1974"/>
      <c r="AE16" s="1974"/>
      <c r="AF16" s="1974"/>
      <c r="AG16" s="1975"/>
    </row>
    <row r="17" spans="1:33" ht="13.5" customHeight="1">
      <c r="A17" s="169"/>
      <c r="B17" s="1978" t="str">
        <f>①入会申込書!M39</f>
        <v>東京都</v>
      </c>
      <c r="C17" s="1978"/>
      <c r="D17" s="1978"/>
      <c r="E17" s="1978"/>
      <c r="F17" s="1978"/>
      <c r="G17" s="1978"/>
      <c r="H17" s="1978"/>
      <c r="I17" s="1978"/>
      <c r="J17" s="1978"/>
      <c r="K17" s="1978"/>
      <c r="L17" s="1978"/>
      <c r="M17" s="1978"/>
      <c r="N17" s="1978"/>
      <c r="O17" s="1978"/>
      <c r="P17" s="1978"/>
      <c r="Q17" s="1978">
        <f>①入会申込書!AG39</f>
        <v>0</v>
      </c>
      <c r="R17" s="1978"/>
      <c r="S17" s="1978"/>
      <c r="T17" s="1978"/>
      <c r="U17" s="1978"/>
      <c r="V17" s="1978"/>
      <c r="W17" s="1978"/>
      <c r="X17" s="1978"/>
      <c r="Y17" s="1978"/>
      <c r="Z17" s="1978"/>
      <c r="AA17" s="1978"/>
      <c r="AB17" s="1978"/>
      <c r="AC17" s="1978"/>
      <c r="AD17" s="1978"/>
      <c r="AE17" s="1978"/>
      <c r="AF17" s="1978"/>
      <c r="AG17" s="1980"/>
    </row>
    <row r="18" spans="1:33" ht="13.5" customHeight="1">
      <c r="A18" s="170"/>
      <c r="B18" s="1979"/>
      <c r="C18" s="1979"/>
      <c r="D18" s="1979"/>
      <c r="E18" s="1979"/>
      <c r="F18" s="1979"/>
      <c r="G18" s="1979"/>
      <c r="H18" s="1979"/>
      <c r="I18" s="1979"/>
      <c r="J18" s="1979"/>
      <c r="K18" s="1979"/>
      <c r="L18" s="1979"/>
      <c r="M18" s="1979"/>
      <c r="N18" s="1979"/>
      <c r="O18" s="1979"/>
      <c r="P18" s="1979"/>
      <c r="Q18" s="1979"/>
      <c r="R18" s="1979"/>
      <c r="S18" s="1979"/>
      <c r="T18" s="1979"/>
      <c r="U18" s="1979"/>
      <c r="V18" s="1979"/>
      <c r="W18" s="1979"/>
      <c r="X18" s="1979"/>
      <c r="Y18" s="1979"/>
      <c r="Z18" s="1979"/>
      <c r="AA18" s="1979"/>
      <c r="AB18" s="1979"/>
      <c r="AC18" s="1979"/>
      <c r="AD18" s="1979"/>
      <c r="AE18" s="1979"/>
      <c r="AF18" s="1979"/>
      <c r="AG18" s="1981"/>
    </row>
    <row r="19" spans="1:33" ht="18" customHeight="1">
      <c r="A19" s="167"/>
      <c r="B19" s="1959" t="s">
        <v>492</v>
      </c>
      <c r="C19" s="1959"/>
      <c r="D19" s="1959"/>
      <c r="E19" s="1959"/>
      <c r="F19" s="1959"/>
      <c r="G19" s="1959"/>
      <c r="H19" s="1959"/>
      <c r="I19" s="1959"/>
      <c r="J19" s="1959"/>
      <c r="K19" s="1959"/>
      <c r="L19" s="1959"/>
      <c r="M19" s="1959"/>
      <c r="N19" s="1959"/>
      <c r="O19" s="1959"/>
      <c r="P19" s="1960"/>
      <c r="Q19" s="1961"/>
      <c r="R19" s="1959" t="s">
        <v>493</v>
      </c>
      <c r="S19" s="1959"/>
      <c r="T19" s="1959"/>
      <c r="U19" s="1959"/>
      <c r="V19" s="1959"/>
      <c r="W19" s="1959"/>
      <c r="X19" s="1959"/>
      <c r="Y19" s="1959"/>
      <c r="Z19" s="1959"/>
      <c r="AA19" s="1959"/>
      <c r="AB19" s="1959"/>
      <c r="AC19" s="1959"/>
      <c r="AD19" s="1959"/>
      <c r="AE19" s="1959"/>
      <c r="AF19" s="1959"/>
      <c r="AG19" s="1960"/>
    </row>
    <row r="20" spans="1:33" ht="11.25" customHeight="1">
      <c r="A20" s="169"/>
      <c r="B20" s="1964">
        <f>①入会申込書!M41</f>
        <v>0</v>
      </c>
      <c r="C20" s="1964"/>
      <c r="D20" s="1964"/>
      <c r="E20" s="1964"/>
      <c r="F20" s="1964"/>
      <c r="G20" s="1964">
        <f>①入会申込書!S41</f>
        <v>0</v>
      </c>
      <c r="H20" s="1964"/>
      <c r="I20" s="1964"/>
      <c r="J20" s="1964"/>
      <c r="K20" s="1964"/>
      <c r="L20" s="1964">
        <f>①入会申込書!Y41</f>
        <v>0</v>
      </c>
      <c r="M20" s="1964"/>
      <c r="N20" s="1964"/>
      <c r="O20" s="1964"/>
      <c r="P20" s="1967"/>
      <c r="Q20" s="1962"/>
      <c r="R20" s="1964">
        <f>①入会申込書!AK41</f>
        <v>0</v>
      </c>
      <c r="S20" s="1964"/>
      <c r="T20" s="1964"/>
      <c r="U20" s="1964"/>
      <c r="V20" s="1964"/>
      <c r="W20" s="1964">
        <f>①入会申込書!AQ41</f>
        <v>0</v>
      </c>
      <c r="X20" s="1964"/>
      <c r="Y20" s="1964"/>
      <c r="Z20" s="1964"/>
      <c r="AA20" s="1964"/>
      <c r="AB20" s="1964">
        <f>①入会申込書!AW41</f>
        <v>0</v>
      </c>
      <c r="AC20" s="1964"/>
      <c r="AD20" s="1964"/>
      <c r="AE20" s="1964"/>
      <c r="AF20" s="1964"/>
      <c r="AG20" s="1967"/>
    </row>
    <row r="21" spans="1:33" ht="11.25" customHeight="1">
      <c r="A21" s="170"/>
      <c r="B21" s="1965"/>
      <c r="C21" s="1965"/>
      <c r="D21" s="1965"/>
      <c r="E21" s="1965"/>
      <c r="F21" s="1965"/>
      <c r="G21" s="1965"/>
      <c r="H21" s="1965"/>
      <c r="I21" s="1965"/>
      <c r="J21" s="1965"/>
      <c r="K21" s="1965"/>
      <c r="L21" s="1965"/>
      <c r="M21" s="1965"/>
      <c r="N21" s="1965"/>
      <c r="O21" s="1965"/>
      <c r="P21" s="1968"/>
      <c r="Q21" s="1963"/>
      <c r="R21" s="1965"/>
      <c r="S21" s="1965"/>
      <c r="T21" s="1965"/>
      <c r="U21" s="1965"/>
      <c r="V21" s="1965"/>
      <c r="W21" s="1965"/>
      <c r="X21" s="1965"/>
      <c r="Y21" s="1965"/>
      <c r="Z21" s="1965"/>
      <c r="AA21" s="1965"/>
      <c r="AB21" s="1965"/>
      <c r="AC21" s="1965"/>
      <c r="AD21" s="1965"/>
      <c r="AE21" s="1965"/>
      <c r="AF21" s="1965"/>
      <c r="AG21" s="1968"/>
    </row>
    <row r="22" spans="1:33">
      <c r="B22" s="168"/>
      <c r="C22" s="168"/>
      <c r="D22" s="168"/>
      <c r="E22" s="168"/>
      <c r="F22" s="168"/>
      <c r="G22" s="168"/>
      <c r="H22" s="168"/>
      <c r="I22" s="168"/>
      <c r="J22" s="168"/>
      <c r="K22" s="168"/>
      <c r="L22" s="168"/>
      <c r="M22" s="171"/>
      <c r="N22" s="172" t="s">
        <v>537</v>
      </c>
      <c r="O22" s="172"/>
      <c r="P22" s="172" t="s">
        <v>538</v>
      </c>
      <c r="Q22" s="172"/>
      <c r="R22" s="172" t="s">
        <v>539</v>
      </c>
      <c r="S22" s="173"/>
      <c r="T22" s="168"/>
      <c r="U22" s="168"/>
      <c r="V22" s="168"/>
      <c r="W22" s="168"/>
      <c r="X22" s="168"/>
      <c r="Y22" s="168"/>
      <c r="Z22" s="168"/>
      <c r="AA22" s="168"/>
      <c r="AB22" s="168"/>
      <c r="AC22" s="168"/>
      <c r="AD22" s="168"/>
      <c r="AE22" s="168"/>
      <c r="AF22" s="168"/>
    </row>
    <row r="23" spans="1:33" ht="18.75" customHeight="1">
      <c r="A23" s="174" t="s">
        <v>656</v>
      </c>
      <c r="B23" s="1957" t="s">
        <v>657</v>
      </c>
      <c r="C23" s="1957"/>
      <c r="D23" s="1957"/>
      <c r="E23" s="1957"/>
      <c r="F23" s="1957"/>
      <c r="G23" s="1957"/>
      <c r="H23" s="1957"/>
      <c r="I23" s="1957"/>
      <c r="J23" s="1957"/>
      <c r="K23" s="1957"/>
      <c r="L23" s="1957"/>
      <c r="M23" s="1957"/>
      <c r="N23" s="1957"/>
      <c r="O23" s="1957"/>
      <c r="P23" s="1957"/>
      <c r="Q23" s="1957"/>
      <c r="R23" s="1957"/>
      <c r="S23" s="1957"/>
      <c r="T23" s="1957"/>
      <c r="U23" s="1957"/>
      <c r="V23" s="1957"/>
      <c r="W23" s="1957"/>
      <c r="X23" s="1957"/>
      <c r="Y23" s="1957"/>
      <c r="Z23" s="1957"/>
      <c r="AA23" s="1957"/>
      <c r="AB23" s="1957"/>
      <c r="AC23" s="1957"/>
      <c r="AD23" s="1957"/>
      <c r="AE23" s="1957"/>
      <c r="AF23" s="1957"/>
      <c r="AG23" s="1958"/>
    </row>
    <row r="24" spans="1:33" ht="11.25" customHeight="1">
      <c r="A24" s="266"/>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7"/>
    </row>
    <row r="25" spans="1:33" ht="18.75" customHeight="1">
      <c r="A25" s="1948" t="s">
        <v>656</v>
      </c>
      <c r="B25" s="1949" t="s">
        <v>658</v>
      </c>
      <c r="C25" s="1949"/>
      <c r="D25" s="1949"/>
      <c r="E25" s="1949"/>
      <c r="F25" s="1949"/>
      <c r="G25" s="1949"/>
      <c r="H25" s="1949"/>
      <c r="I25" s="1949"/>
      <c r="J25" s="1949"/>
      <c r="K25" s="1949"/>
      <c r="L25" s="1949"/>
      <c r="M25" s="1949"/>
      <c r="N25" s="1949"/>
      <c r="O25" s="1949"/>
      <c r="P25" s="1949"/>
      <c r="Q25" s="1949"/>
      <c r="R25" s="1949"/>
      <c r="S25" s="1949"/>
      <c r="T25" s="1949"/>
      <c r="U25" s="1949"/>
      <c r="V25" s="1949"/>
      <c r="W25" s="1949"/>
      <c r="X25" s="1949"/>
      <c r="Y25" s="1949"/>
      <c r="Z25" s="1949"/>
      <c r="AA25" s="1949"/>
      <c r="AB25" s="1949"/>
      <c r="AC25" s="1949"/>
      <c r="AD25" s="1949"/>
      <c r="AE25" s="1949"/>
      <c r="AF25" s="1949"/>
      <c r="AG25" s="1954"/>
    </row>
    <row r="26" spans="1:33" ht="18.75" customHeight="1">
      <c r="A26" s="1948"/>
      <c r="B26" s="1949"/>
      <c r="C26" s="1949"/>
      <c r="D26" s="1949"/>
      <c r="E26" s="1949"/>
      <c r="F26" s="1949"/>
      <c r="G26" s="1949"/>
      <c r="H26" s="1949"/>
      <c r="I26" s="1949"/>
      <c r="J26" s="1949"/>
      <c r="K26" s="1949"/>
      <c r="L26" s="1949"/>
      <c r="M26" s="1949"/>
      <c r="N26" s="1949"/>
      <c r="O26" s="1949"/>
      <c r="P26" s="1949"/>
      <c r="Q26" s="1949"/>
      <c r="R26" s="1949"/>
      <c r="S26" s="1949"/>
      <c r="T26" s="1949"/>
      <c r="U26" s="1949"/>
      <c r="V26" s="1949"/>
      <c r="W26" s="1949"/>
      <c r="X26" s="1949"/>
      <c r="Y26" s="1949"/>
      <c r="Z26" s="1949"/>
      <c r="AA26" s="1949"/>
      <c r="AB26" s="1949"/>
      <c r="AC26" s="1949"/>
      <c r="AD26" s="1949"/>
      <c r="AE26" s="1949"/>
      <c r="AF26" s="1949"/>
      <c r="AG26" s="1954"/>
    </row>
    <row r="27" spans="1:33" ht="11.25" customHeight="1">
      <c r="A27" s="266"/>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7"/>
    </row>
    <row r="28" spans="1:33" ht="18.75" customHeight="1">
      <c r="A28" s="1948" t="s">
        <v>656</v>
      </c>
      <c r="B28" s="1949" t="s">
        <v>659</v>
      </c>
      <c r="C28" s="1950"/>
      <c r="D28" s="1950"/>
      <c r="E28" s="1950"/>
      <c r="F28" s="1950"/>
      <c r="G28" s="1950"/>
      <c r="H28" s="1950"/>
      <c r="I28" s="1950"/>
      <c r="J28" s="1950"/>
      <c r="K28" s="1950"/>
      <c r="L28" s="1950"/>
      <c r="M28" s="1950"/>
      <c r="N28" s="1950"/>
      <c r="O28" s="1950"/>
      <c r="P28" s="1950"/>
      <c r="Q28" s="1950"/>
      <c r="R28" s="1950"/>
      <c r="S28" s="1950"/>
      <c r="T28" s="1950"/>
      <c r="U28" s="1950"/>
      <c r="V28" s="1950"/>
      <c r="W28" s="1950"/>
      <c r="X28" s="1950"/>
      <c r="Y28" s="1950"/>
      <c r="Z28" s="1950"/>
      <c r="AA28" s="1950"/>
      <c r="AB28" s="1950"/>
      <c r="AC28" s="1950"/>
      <c r="AD28" s="1950"/>
      <c r="AE28" s="1950"/>
      <c r="AF28" s="1950"/>
      <c r="AG28" s="1951"/>
    </row>
    <row r="29" spans="1:33" ht="18.75" customHeight="1">
      <c r="A29" s="1948"/>
      <c r="B29" s="1950"/>
      <c r="C29" s="1950"/>
      <c r="D29" s="1950"/>
      <c r="E29" s="1950"/>
      <c r="F29" s="1950"/>
      <c r="G29" s="1950"/>
      <c r="H29" s="1950"/>
      <c r="I29" s="1950"/>
      <c r="J29" s="1950"/>
      <c r="K29" s="1950"/>
      <c r="L29" s="1950"/>
      <c r="M29" s="1950"/>
      <c r="N29" s="1950"/>
      <c r="O29" s="1950"/>
      <c r="P29" s="1950"/>
      <c r="Q29" s="1950"/>
      <c r="R29" s="1950"/>
      <c r="S29" s="1950"/>
      <c r="T29" s="1950"/>
      <c r="U29" s="1950"/>
      <c r="V29" s="1950"/>
      <c r="W29" s="1950"/>
      <c r="X29" s="1950"/>
      <c r="Y29" s="1950"/>
      <c r="Z29" s="1950"/>
      <c r="AA29" s="1950"/>
      <c r="AB29" s="1950"/>
      <c r="AC29" s="1950"/>
      <c r="AD29" s="1950"/>
      <c r="AE29" s="1950"/>
      <c r="AF29" s="1950"/>
      <c r="AG29" s="1951"/>
    </row>
    <row r="30" spans="1:33" ht="18.75" customHeight="1">
      <c r="A30" s="1948"/>
      <c r="B30" s="1950"/>
      <c r="C30" s="1950"/>
      <c r="D30" s="1950"/>
      <c r="E30" s="1950"/>
      <c r="F30" s="1950"/>
      <c r="G30" s="1950"/>
      <c r="H30" s="1950"/>
      <c r="I30" s="1950"/>
      <c r="J30" s="1950"/>
      <c r="K30" s="1950"/>
      <c r="L30" s="1950"/>
      <c r="M30" s="1950"/>
      <c r="N30" s="1950"/>
      <c r="O30" s="1950"/>
      <c r="P30" s="1950"/>
      <c r="Q30" s="1950"/>
      <c r="R30" s="1950"/>
      <c r="S30" s="1950"/>
      <c r="T30" s="1950"/>
      <c r="U30" s="1950"/>
      <c r="V30" s="1950"/>
      <c r="W30" s="1950"/>
      <c r="X30" s="1950"/>
      <c r="Y30" s="1950"/>
      <c r="Z30" s="1950"/>
      <c r="AA30" s="1950"/>
      <c r="AB30" s="1950"/>
      <c r="AC30" s="1950"/>
      <c r="AD30" s="1950"/>
      <c r="AE30" s="1950"/>
      <c r="AF30" s="1950"/>
      <c r="AG30" s="1951"/>
    </row>
    <row r="31" spans="1:33" ht="18.75" customHeight="1">
      <c r="A31" s="1948"/>
      <c r="B31" s="1950"/>
      <c r="C31" s="1950"/>
      <c r="D31" s="1950"/>
      <c r="E31" s="1950"/>
      <c r="F31" s="1950"/>
      <c r="G31" s="1950"/>
      <c r="H31" s="1950"/>
      <c r="I31" s="1950"/>
      <c r="J31" s="1950"/>
      <c r="K31" s="1950"/>
      <c r="L31" s="1950"/>
      <c r="M31" s="1950"/>
      <c r="N31" s="1950"/>
      <c r="O31" s="1950"/>
      <c r="P31" s="1950"/>
      <c r="Q31" s="1950"/>
      <c r="R31" s="1950"/>
      <c r="S31" s="1950"/>
      <c r="T31" s="1950"/>
      <c r="U31" s="1950"/>
      <c r="V31" s="1950"/>
      <c r="W31" s="1950"/>
      <c r="X31" s="1950"/>
      <c r="Y31" s="1950"/>
      <c r="Z31" s="1950"/>
      <c r="AA31" s="1950"/>
      <c r="AB31" s="1950"/>
      <c r="AC31" s="1950"/>
      <c r="AD31" s="1950"/>
      <c r="AE31" s="1950"/>
      <c r="AF31" s="1950"/>
      <c r="AG31" s="1951"/>
    </row>
    <row r="32" spans="1:33" ht="11.25" customHeight="1">
      <c r="A32" s="266"/>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68"/>
    </row>
    <row r="33" spans="1:33" ht="18.75" customHeight="1">
      <c r="A33" s="1948" t="s">
        <v>656</v>
      </c>
      <c r="B33" s="1952" t="s">
        <v>660</v>
      </c>
      <c r="C33" s="1952"/>
      <c r="D33" s="1952"/>
      <c r="E33" s="1952"/>
      <c r="F33" s="1952"/>
      <c r="G33" s="1952"/>
      <c r="H33" s="1952"/>
      <c r="I33" s="1952"/>
      <c r="J33" s="1952"/>
      <c r="K33" s="1952"/>
      <c r="L33" s="1952"/>
      <c r="M33" s="1952"/>
      <c r="N33" s="1952"/>
      <c r="O33" s="1952"/>
      <c r="P33" s="1952"/>
      <c r="Q33" s="1952"/>
      <c r="R33" s="1952"/>
      <c r="S33" s="1952"/>
      <c r="T33" s="1952"/>
      <c r="U33" s="1952"/>
      <c r="V33" s="1952"/>
      <c r="W33" s="1952"/>
      <c r="X33" s="1952"/>
      <c r="Y33" s="1952"/>
      <c r="Z33" s="1952"/>
      <c r="AA33" s="1952"/>
      <c r="AB33" s="1952"/>
      <c r="AC33" s="1952"/>
      <c r="AD33" s="1952"/>
      <c r="AE33" s="1952"/>
      <c r="AF33" s="1952"/>
      <c r="AG33" s="1953"/>
    </row>
    <row r="34" spans="1:33" ht="18.75" customHeight="1">
      <c r="A34" s="1948"/>
      <c r="B34" s="1952"/>
      <c r="C34" s="1952"/>
      <c r="D34" s="1952"/>
      <c r="E34" s="1952"/>
      <c r="F34" s="1952"/>
      <c r="G34" s="1952"/>
      <c r="H34" s="1952"/>
      <c r="I34" s="1952"/>
      <c r="J34" s="1952"/>
      <c r="K34" s="1952"/>
      <c r="L34" s="1952"/>
      <c r="M34" s="1952"/>
      <c r="N34" s="1952"/>
      <c r="O34" s="1952"/>
      <c r="P34" s="1952"/>
      <c r="Q34" s="1952"/>
      <c r="R34" s="1952"/>
      <c r="S34" s="1952"/>
      <c r="T34" s="1952"/>
      <c r="U34" s="1952"/>
      <c r="V34" s="1952"/>
      <c r="W34" s="1952"/>
      <c r="X34" s="1952"/>
      <c r="Y34" s="1952"/>
      <c r="Z34" s="1952"/>
      <c r="AA34" s="1952"/>
      <c r="AB34" s="1952"/>
      <c r="AC34" s="1952"/>
      <c r="AD34" s="1952"/>
      <c r="AE34" s="1952"/>
      <c r="AF34" s="1952"/>
      <c r="AG34" s="1953"/>
    </row>
    <row r="35" spans="1:33" ht="18.75" customHeight="1">
      <c r="A35" s="1948"/>
      <c r="B35" s="1952"/>
      <c r="C35" s="1952"/>
      <c r="D35" s="1952"/>
      <c r="E35" s="1952"/>
      <c r="F35" s="1952"/>
      <c r="G35" s="1952"/>
      <c r="H35" s="1952"/>
      <c r="I35" s="1952"/>
      <c r="J35" s="1952"/>
      <c r="K35" s="1952"/>
      <c r="L35" s="1952"/>
      <c r="M35" s="1952"/>
      <c r="N35" s="1952"/>
      <c r="O35" s="1952"/>
      <c r="P35" s="1952"/>
      <c r="Q35" s="1952"/>
      <c r="R35" s="1952"/>
      <c r="S35" s="1952"/>
      <c r="T35" s="1952"/>
      <c r="U35" s="1952"/>
      <c r="V35" s="1952"/>
      <c r="W35" s="1952"/>
      <c r="X35" s="1952"/>
      <c r="Y35" s="1952"/>
      <c r="Z35" s="1952"/>
      <c r="AA35" s="1952"/>
      <c r="AB35" s="1952"/>
      <c r="AC35" s="1952"/>
      <c r="AD35" s="1952"/>
      <c r="AE35" s="1952"/>
      <c r="AF35" s="1952"/>
      <c r="AG35" s="1953"/>
    </row>
    <row r="36" spans="1:33" ht="18.75" customHeight="1">
      <c r="A36" s="1948"/>
      <c r="B36" s="1952"/>
      <c r="C36" s="1952"/>
      <c r="D36" s="1952"/>
      <c r="E36" s="1952"/>
      <c r="F36" s="1952"/>
      <c r="G36" s="1952"/>
      <c r="H36" s="1952"/>
      <c r="I36" s="1952"/>
      <c r="J36" s="1952"/>
      <c r="K36" s="1952"/>
      <c r="L36" s="1952"/>
      <c r="M36" s="1952"/>
      <c r="N36" s="1952"/>
      <c r="O36" s="1952"/>
      <c r="P36" s="1952"/>
      <c r="Q36" s="1952"/>
      <c r="R36" s="1952"/>
      <c r="S36" s="1952"/>
      <c r="T36" s="1952"/>
      <c r="U36" s="1952"/>
      <c r="V36" s="1952"/>
      <c r="W36" s="1952"/>
      <c r="X36" s="1952"/>
      <c r="Y36" s="1952"/>
      <c r="Z36" s="1952"/>
      <c r="AA36" s="1952"/>
      <c r="AB36" s="1952"/>
      <c r="AC36" s="1952"/>
      <c r="AD36" s="1952"/>
      <c r="AE36" s="1952"/>
      <c r="AF36" s="1952"/>
      <c r="AG36" s="1953"/>
    </row>
    <row r="37" spans="1:33" ht="11.25" customHeight="1">
      <c r="A37" s="266"/>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7"/>
    </row>
    <row r="38" spans="1:33" ht="18.75" customHeight="1">
      <c r="A38" s="1948" t="s">
        <v>656</v>
      </c>
      <c r="B38" s="1949" t="s">
        <v>661</v>
      </c>
      <c r="C38" s="1949"/>
      <c r="D38" s="1949"/>
      <c r="E38" s="1949"/>
      <c r="F38" s="1949"/>
      <c r="G38" s="1949"/>
      <c r="H38" s="1949"/>
      <c r="I38" s="1949"/>
      <c r="J38" s="1949"/>
      <c r="K38" s="1949"/>
      <c r="L38" s="1949"/>
      <c r="M38" s="1949"/>
      <c r="N38" s="1949"/>
      <c r="O38" s="1949"/>
      <c r="P38" s="1949"/>
      <c r="Q38" s="1949"/>
      <c r="R38" s="1949"/>
      <c r="S38" s="1949"/>
      <c r="T38" s="1949"/>
      <c r="U38" s="1949"/>
      <c r="V38" s="1949"/>
      <c r="W38" s="1949"/>
      <c r="X38" s="1949"/>
      <c r="Y38" s="1949"/>
      <c r="Z38" s="1949"/>
      <c r="AA38" s="1949"/>
      <c r="AB38" s="1949"/>
      <c r="AC38" s="1949"/>
      <c r="AD38" s="1949"/>
      <c r="AE38" s="1949"/>
      <c r="AF38" s="1949"/>
      <c r="AG38" s="1954"/>
    </row>
    <row r="39" spans="1:33" ht="18.75" customHeight="1">
      <c r="A39" s="1948"/>
      <c r="B39" s="1949"/>
      <c r="C39" s="1949"/>
      <c r="D39" s="1949"/>
      <c r="E39" s="1949"/>
      <c r="F39" s="1949"/>
      <c r="G39" s="1949"/>
      <c r="H39" s="1949"/>
      <c r="I39" s="1949"/>
      <c r="J39" s="1949"/>
      <c r="K39" s="1949"/>
      <c r="L39" s="1949"/>
      <c r="M39" s="1949"/>
      <c r="N39" s="1949"/>
      <c r="O39" s="1949"/>
      <c r="P39" s="1949"/>
      <c r="Q39" s="1949"/>
      <c r="R39" s="1949"/>
      <c r="S39" s="1949"/>
      <c r="T39" s="1949"/>
      <c r="U39" s="1949"/>
      <c r="V39" s="1949"/>
      <c r="W39" s="1949"/>
      <c r="X39" s="1949"/>
      <c r="Y39" s="1949"/>
      <c r="Z39" s="1949"/>
      <c r="AA39" s="1949"/>
      <c r="AB39" s="1949"/>
      <c r="AC39" s="1949"/>
      <c r="AD39" s="1949"/>
      <c r="AE39" s="1949"/>
      <c r="AF39" s="1949"/>
      <c r="AG39" s="1954"/>
    </row>
    <row r="40" spans="1:33" ht="11.25" customHeight="1">
      <c r="A40" s="266"/>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7"/>
    </row>
    <row r="41" spans="1:33" ht="18.75" customHeight="1">
      <c r="A41" s="1948" t="s">
        <v>656</v>
      </c>
      <c r="B41" s="1949" t="s">
        <v>662</v>
      </c>
      <c r="C41" s="1949"/>
      <c r="D41" s="1949"/>
      <c r="E41" s="1949"/>
      <c r="F41" s="1949"/>
      <c r="G41" s="1949"/>
      <c r="H41" s="1949"/>
      <c r="I41" s="1949"/>
      <c r="J41" s="1949"/>
      <c r="K41" s="1949"/>
      <c r="L41" s="1949"/>
      <c r="M41" s="1949"/>
      <c r="N41" s="1949"/>
      <c r="O41" s="1949"/>
      <c r="P41" s="1949"/>
      <c r="Q41" s="1949"/>
      <c r="R41" s="1949"/>
      <c r="S41" s="1949"/>
      <c r="T41" s="1949"/>
      <c r="U41" s="1949"/>
      <c r="V41" s="1949"/>
      <c r="W41" s="1949"/>
      <c r="X41" s="1949"/>
      <c r="Y41" s="1949"/>
      <c r="Z41" s="1949"/>
      <c r="AA41" s="1949"/>
      <c r="AB41" s="1949"/>
      <c r="AC41" s="1949"/>
      <c r="AD41" s="1949"/>
      <c r="AE41" s="1949"/>
      <c r="AF41" s="1949"/>
      <c r="AG41" s="1954"/>
    </row>
    <row r="42" spans="1:33" ht="18.75" customHeight="1">
      <c r="A42" s="1948"/>
      <c r="B42" s="1949"/>
      <c r="C42" s="1949"/>
      <c r="D42" s="1949"/>
      <c r="E42" s="1949"/>
      <c r="F42" s="1949"/>
      <c r="G42" s="1949"/>
      <c r="H42" s="1949"/>
      <c r="I42" s="1949"/>
      <c r="J42" s="1949"/>
      <c r="K42" s="1949"/>
      <c r="L42" s="1949"/>
      <c r="M42" s="1949"/>
      <c r="N42" s="1949"/>
      <c r="O42" s="1949"/>
      <c r="P42" s="1949"/>
      <c r="Q42" s="1949"/>
      <c r="R42" s="1949"/>
      <c r="S42" s="1949"/>
      <c r="T42" s="1949"/>
      <c r="U42" s="1949"/>
      <c r="V42" s="1949"/>
      <c r="W42" s="1949"/>
      <c r="X42" s="1949"/>
      <c r="Y42" s="1949"/>
      <c r="Z42" s="1949"/>
      <c r="AA42" s="1949"/>
      <c r="AB42" s="1949"/>
      <c r="AC42" s="1949"/>
      <c r="AD42" s="1949"/>
      <c r="AE42" s="1949"/>
      <c r="AF42" s="1949"/>
      <c r="AG42" s="1954"/>
    </row>
    <row r="43" spans="1:33" ht="18.75" customHeight="1">
      <c r="A43" s="1948"/>
      <c r="B43" s="1949"/>
      <c r="C43" s="1949"/>
      <c r="D43" s="1949"/>
      <c r="E43" s="1949"/>
      <c r="F43" s="1949"/>
      <c r="G43" s="1949"/>
      <c r="H43" s="1949"/>
      <c r="I43" s="1949"/>
      <c r="J43" s="1949"/>
      <c r="K43" s="1949"/>
      <c r="L43" s="1949"/>
      <c r="M43" s="1949"/>
      <c r="N43" s="1949"/>
      <c r="O43" s="1949"/>
      <c r="P43" s="1949"/>
      <c r="Q43" s="1949"/>
      <c r="R43" s="1949"/>
      <c r="S43" s="1949"/>
      <c r="T43" s="1949"/>
      <c r="U43" s="1949"/>
      <c r="V43" s="1949"/>
      <c r="W43" s="1949"/>
      <c r="X43" s="1949"/>
      <c r="Y43" s="1949"/>
      <c r="Z43" s="1949"/>
      <c r="AA43" s="1949"/>
      <c r="AB43" s="1949"/>
      <c r="AC43" s="1949"/>
      <c r="AD43" s="1949"/>
      <c r="AE43" s="1949"/>
      <c r="AF43" s="1949"/>
      <c r="AG43" s="1954"/>
    </row>
    <row r="44" spans="1:33" ht="11.25" customHeight="1">
      <c r="A44" s="266"/>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7"/>
    </row>
    <row r="45" spans="1:33" ht="18.75" customHeight="1">
      <c r="A45" s="1948" t="s">
        <v>656</v>
      </c>
      <c r="B45" s="1949" t="s">
        <v>663</v>
      </c>
      <c r="C45" s="1950"/>
      <c r="D45" s="1950"/>
      <c r="E45" s="1950"/>
      <c r="F45" s="1950"/>
      <c r="G45" s="1950"/>
      <c r="H45" s="1950"/>
      <c r="I45" s="1950"/>
      <c r="J45" s="1950"/>
      <c r="K45" s="1950"/>
      <c r="L45" s="1950"/>
      <c r="M45" s="1950"/>
      <c r="N45" s="1950"/>
      <c r="O45" s="1950"/>
      <c r="P45" s="1950"/>
      <c r="Q45" s="1950"/>
      <c r="R45" s="1950"/>
      <c r="S45" s="1950"/>
      <c r="T45" s="1950"/>
      <c r="U45" s="1950"/>
      <c r="V45" s="1950"/>
      <c r="W45" s="1950"/>
      <c r="X45" s="1950"/>
      <c r="Y45" s="1950"/>
      <c r="Z45" s="1950"/>
      <c r="AA45" s="1950"/>
      <c r="AB45" s="1950"/>
      <c r="AC45" s="1950"/>
      <c r="AD45" s="1950"/>
      <c r="AE45" s="1950"/>
      <c r="AF45" s="1950"/>
      <c r="AG45" s="1951"/>
    </row>
    <row r="46" spans="1:33" ht="18.75" customHeight="1">
      <c r="A46" s="1948"/>
      <c r="B46" s="1950"/>
      <c r="C46" s="1950"/>
      <c r="D46" s="1950"/>
      <c r="E46" s="1950"/>
      <c r="F46" s="1950"/>
      <c r="G46" s="1950"/>
      <c r="H46" s="1950"/>
      <c r="I46" s="1950"/>
      <c r="J46" s="1950"/>
      <c r="K46" s="1950"/>
      <c r="L46" s="1950"/>
      <c r="M46" s="1950"/>
      <c r="N46" s="1950"/>
      <c r="O46" s="1950"/>
      <c r="P46" s="1950"/>
      <c r="Q46" s="1950"/>
      <c r="R46" s="1950"/>
      <c r="S46" s="1950"/>
      <c r="T46" s="1950"/>
      <c r="U46" s="1950"/>
      <c r="V46" s="1950"/>
      <c r="W46" s="1950"/>
      <c r="X46" s="1950"/>
      <c r="Y46" s="1950"/>
      <c r="Z46" s="1950"/>
      <c r="AA46" s="1950"/>
      <c r="AB46" s="1950"/>
      <c r="AC46" s="1950"/>
      <c r="AD46" s="1950"/>
      <c r="AE46" s="1950"/>
      <c r="AF46" s="1950"/>
      <c r="AG46" s="1951"/>
    </row>
    <row r="47" spans="1:33">
      <c r="A47" s="1948"/>
      <c r="B47" s="1950"/>
      <c r="C47" s="1950"/>
      <c r="D47" s="1950"/>
      <c r="E47" s="1950"/>
      <c r="F47" s="1950"/>
      <c r="G47" s="1950"/>
      <c r="H47" s="1950"/>
      <c r="I47" s="1950"/>
      <c r="J47" s="1950"/>
      <c r="K47" s="1950"/>
      <c r="L47" s="1950"/>
      <c r="M47" s="1950"/>
      <c r="N47" s="1950"/>
      <c r="O47" s="1950"/>
      <c r="P47" s="1950"/>
      <c r="Q47" s="1950"/>
      <c r="R47" s="1950"/>
      <c r="S47" s="1950"/>
      <c r="T47" s="1950"/>
      <c r="U47" s="1950"/>
      <c r="V47" s="1950"/>
      <c r="W47" s="1950"/>
      <c r="X47" s="1950"/>
      <c r="Y47" s="1950"/>
      <c r="Z47" s="1950"/>
      <c r="AA47" s="1950"/>
      <c r="AB47" s="1950"/>
      <c r="AC47" s="1950"/>
      <c r="AD47" s="1950"/>
      <c r="AE47" s="1950"/>
      <c r="AF47" s="1950"/>
      <c r="AG47" s="1951"/>
    </row>
    <row r="48" spans="1:33" ht="11.25" customHeight="1">
      <c r="A48" s="266"/>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68"/>
    </row>
    <row r="49" spans="1:33">
      <c r="A49" s="175"/>
      <c r="B49" s="1955" t="s">
        <v>664</v>
      </c>
      <c r="C49" s="1955"/>
      <c r="D49" s="1955"/>
      <c r="E49" s="1955"/>
      <c r="F49" s="1955"/>
      <c r="G49" s="1955"/>
      <c r="H49" s="1955"/>
      <c r="I49" s="1955"/>
      <c r="J49" s="1955"/>
      <c r="K49" s="1955"/>
      <c r="L49" s="1955"/>
      <c r="M49" s="1955"/>
      <c r="N49" s="1955"/>
      <c r="O49" s="1955"/>
      <c r="P49" s="1955"/>
      <c r="Q49" s="1955"/>
      <c r="R49" s="1955"/>
      <c r="S49" s="1955"/>
      <c r="T49" s="1955"/>
      <c r="U49" s="1955"/>
      <c r="V49" s="1955"/>
      <c r="W49" s="1955"/>
      <c r="X49" s="1955"/>
      <c r="Y49" s="1955"/>
      <c r="Z49" s="1955"/>
      <c r="AA49" s="1955"/>
      <c r="AB49" s="1955"/>
      <c r="AC49" s="1955"/>
      <c r="AD49" s="1955"/>
      <c r="AE49" s="1955"/>
      <c r="AF49" s="1955"/>
      <c r="AG49" s="1956"/>
    </row>
    <row r="50" spans="1:33">
      <c r="D50" s="39" t="s">
        <v>669</v>
      </c>
    </row>
    <row r="51" spans="1:33">
      <c r="M51" s="39" t="s">
        <v>665</v>
      </c>
      <c r="Y51" s="39" t="s">
        <v>666</v>
      </c>
      <c r="AA51" s="39" t="s">
        <v>667</v>
      </c>
    </row>
  </sheetData>
  <sheetProtection algorithmName="SHA-512" hashValue="MoO+3vD8y5My1lnVwOOXZ5BgupHyWjj5VJgCwiXw5EQHW5U9gqi8Gbl6zb7EUx2wiurY9v/SIQsplHVXDGk6zw==" saltValue="wr0DidUL6n0WF3dlLlgbbA==" spinCount="100000" sheet="1" objects="1" scenarios="1"/>
  <mergeCells count="50">
    <mergeCell ref="A1:J1"/>
    <mergeCell ref="K1:U1"/>
    <mergeCell ref="A6:AG6"/>
    <mergeCell ref="B7:AF7"/>
    <mergeCell ref="B8:AF8"/>
    <mergeCell ref="AD5:AE5"/>
    <mergeCell ref="AA5:AB5"/>
    <mergeCell ref="X5:Y5"/>
    <mergeCell ref="B10:S10"/>
    <mergeCell ref="T10:T12"/>
    <mergeCell ref="U10:AG10"/>
    <mergeCell ref="B11:S12"/>
    <mergeCell ref="U11:AG12"/>
    <mergeCell ref="B13:S13"/>
    <mergeCell ref="T13:T15"/>
    <mergeCell ref="U13:AG13"/>
    <mergeCell ref="B14:G15"/>
    <mergeCell ref="H14:H15"/>
    <mergeCell ref="A25:A26"/>
    <mergeCell ref="L14:S15"/>
    <mergeCell ref="U14:AG15"/>
    <mergeCell ref="F16:I16"/>
    <mergeCell ref="K16:N16"/>
    <mergeCell ref="O16:AG16"/>
    <mergeCell ref="B25:AG26"/>
    <mergeCell ref="G20:K21"/>
    <mergeCell ref="L20:P21"/>
    <mergeCell ref="R20:V21"/>
    <mergeCell ref="I14:J15"/>
    <mergeCell ref="K14:K15"/>
    <mergeCell ref="B17:P18"/>
    <mergeCell ref="Q17:AG18"/>
    <mergeCell ref="W20:AA21"/>
    <mergeCell ref="AB20:AG21"/>
    <mergeCell ref="B23:AG23"/>
    <mergeCell ref="B19:P19"/>
    <mergeCell ref="Q19:Q21"/>
    <mergeCell ref="R19:AG19"/>
    <mergeCell ref="B20:F21"/>
    <mergeCell ref="A41:A43"/>
    <mergeCell ref="B41:AG43"/>
    <mergeCell ref="A45:A47"/>
    <mergeCell ref="B45:AG47"/>
    <mergeCell ref="B49:AG49"/>
    <mergeCell ref="A28:A31"/>
    <mergeCell ref="B28:AG31"/>
    <mergeCell ref="A33:A36"/>
    <mergeCell ref="B33:AG36"/>
    <mergeCell ref="A38:A39"/>
    <mergeCell ref="B38:AG39"/>
  </mergeCells>
  <phoneticPr fontId="53"/>
  <pageMargins left="0.7" right="0.7" top="0.75" bottom="0.75" header="0.3" footer="0.3"/>
  <pageSetup paperSize="9" scale="96"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dimension ref="A1:BB144"/>
  <sheetViews>
    <sheetView showZeros="0" zoomScaleNormal="100" zoomScaleSheetLayoutView="90" workbookViewId="0">
      <selection activeCell="BB16" sqref="BB16"/>
    </sheetView>
  </sheetViews>
  <sheetFormatPr defaultColWidth="9" defaultRowHeight="13.5"/>
  <cols>
    <col min="1" max="1" width="0.375" style="18" customWidth="1"/>
    <col min="2" max="8" width="2.125" style="18" customWidth="1"/>
    <col min="9" max="9" width="0.375" style="18" customWidth="1"/>
    <col min="10" max="60" width="2.125" style="18" customWidth="1"/>
    <col min="61" max="16384" width="9" style="18"/>
  </cols>
  <sheetData>
    <row r="1" spans="1:46" s="68" customFormat="1" ht="10.5" customHeight="1">
      <c r="A1" s="2032" t="s">
        <v>350</v>
      </c>
      <c r="B1" s="2033"/>
      <c r="C1" s="2033"/>
      <c r="D1" s="2033"/>
      <c r="E1" s="2033"/>
      <c r="F1" s="2033"/>
      <c r="G1" s="2033"/>
      <c r="H1" s="2033"/>
      <c r="I1" s="2033"/>
      <c r="J1" s="2033"/>
      <c r="K1" s="2034"/>
      <c r="L1" s="2035" t="s">
        <v>351</v>
      </c>
      <c r="M1" s="2036"/>
      <c r="N1" s="2036"/>
      <c r="O1" s="2036"/>
      <c r="P1" s="2036"/>
      <c r="Q1" s="2036" t="s">
        <v>416</v>
      </c>
      <c r="R1" s="2041"/>
      <c r="S1" s="2041"/>
      <c r="T1" s="2041"/>
      <c r="U1" s="2041"/>
      <c r="V1" s="2041"/>
      <c r="W1" s="2041"/>
      <c r="X1" s="2041"/>
      <c r="Y1" s="2041"/>
      <c r="Z1" s="2041"/>
      <c r="AA1" s="2041"/>
      <c r="AB1" s="2041"/>
      <c r="AC1" s="2041"/>
      <c r="AD1" s="2041"/>
      <c r="AE1" s="2041"/>
      <c r="AF1" s="2041"/>
      <c r="AG1" s="2041"/>
      <c r="AH1" s="2041"/>
      <c r="AI1" s="2044" t="s">
        <v>415</v>
      </c>
      <c r="AJ1" s="2037"/>
      <c r="AK1" s="2038"/>
      <c r="AL1" s="2038"/>
      <c r="AM1" s="2038"/>
      <c r="AN1" s="2038"/>
      <c r="AO1" s="2038"/>
      <c r="AP1" s="2038"/>
      <c r="AQ1" s="2038"/>
      <c r="AR1" s="2038"/>
      <c r="AS1" s="2038"/>
      <c r="AT1" s="2038"/>
    </row>
    <row r="2" spans="1:46" s="68" customFormat="1" ht="10.5" customHeight="1">
      <c r="A2" s="2047"/>
      <c r="B2" s="2048"/>
      <c r="C2" s="2048"/>
      <c r="D2" s="2048"/>
      <c r="E2" s="2048"/>
      <c r="F2" s="2048"/>
      <c r="G2" s="2048"/>
      <c r="H2" s="2048"/>
      <c r="I2" s="2048"/>
      <c r="J2" s="2048"/>
      <c r="K2" s="2049"/>
      <c r="L2" s="2037"/>
      <c r="M2" s="2038"/>
      <c r="N2" s="2038"/>
      <c r="O2" s="2038"/>
      <c r="P2" s="2038"/>
      <c r="Q2" s="2038"/>
      <c r="R2" s="2042"/>
      <c r="S2" s="2042"/>
      <c r="T2" s="2042"/>
      <c r="U2" s="2042"/>
      <c r="V2" s="2042"/>
      <c r="W2" s="2042"/>
      <c r="X2" s="2042"/>
      <c r="Y2" s="2042"/>
      <c r="Z2" s="2042"/>
      <c r="AA2" s="2042"/>
      <c r="AB2" s="2042"/>
      <c r="AC2" s="2042"/>
      <c r="AD2" s="2042"/>
      <c r="AE2" s="2042"/>
      <c r="AF2" s="2042"/>
      <c r="AG2" s="2042"/>
      <c r="AH2" s="2042"/>
      <c r="AI2" s="2045"/>
      <c r="AJ2" s="2037"/>
      <c r="AK2" s="2038"/>
      <c r="AL2" s="2038"/>
      <c r="AM2" s="2038"/>
      <c r="AN2" s="2038"/>
      <c r="AO2" s="2038"/>
      <c r="AP2" s="2038"/>
      <c r="AQ2" s="2038"/>
      <c r="AR2" s="2038"/>
      <c r="AS2" s="2038"/>
      <c r="AT2" s="2038"/>
    </row>
    <row r="3" spans="1:46" s="68" customFormat="1" ht="5.25" customHeight="1">
      <c r="A3" s="2050"/>
      <c r="B3" s="2048"/>
      <c r="C3" s="2048"/>
      <c r="D3" s="2048"/>
      <c r="E3" s="2048"/>
      <c r="F3" s="2048"/>
      <c r="G3" s="2048"/>
      <c r="H3" s="2048"/>
      <c r="I3" s="2048"/>
      <c r="J3" s="2048"/>
      <c r="K3" s="2049"/>
      <c r="L3" s="2039"/>
      <c r="M3" s="2040"/>
      <c r="N3" s="2040"/>
      <c r="O3" s="2040"/>
      <c r="P3" s="2040"/>
      <c r="Q3" s="2040"/>
      <c r="R3" s="2043"/>
      <c r="S3" s="2043"/>
      <c r="T3" s="2043"/>
      <c r="U3" s="2043"/>
      <c r="V3" s="2043"/>
      <c r="W3" s="2043"/>
      <c r="X3" s="2043"/>
      <c r="Y3" s="2043"/>
      <c r="Z3" s="2043"/>
      <c r="AA3" s="2043"/>
      <c r="AB3" s="2043"/>
      <c r="AC3" s="2043"/>
      <c r="AD3" s="2043"/>
      <c r="AE3" s="2043"/>
      <c r="AF3" s="2043"/>
      <c r="AG3" s="2043"/>
      <c r="AH3" s="2043"/>
      <c r="AI3" s="2046"/>
      <c r="AJ3" s="2037"/>
      <c r="AK3" s="2038"/>
      <c r="AL3" s="2038"/>
      <c r="AM3" s="2038"/>
      <c r="AN3" s="2038"/>
      <c r="AO3" s="2038"/>
      <c r="AP3" s="2038"/>
      <c r="AQ3" s="2038"/>
      <c r="AR3" s="2038"/>
      <c r="AS3" s="2038"/>
      <c r="AT3" s="2038"/>
    </row>
    <row r="4" spans="1:46" s="68" customFormat="1" ht="5.25" customHeight="1">
      <c r="A4" s="2050"/>
      <c r="B4" s="2048"/>
      <c r="C4" s="2048"/>
      <c r="D4" s="2048"/>
      <c r="E4" s="2048"/>
      <c r="F4" s="2048"/>
      <c r="G4" s="2048"/>
      <c r="H4" s="2048"/>
      <c r="I4" s="2048"/>
      <c r="J4" s="2048"/>
      <c r="K4" s="2049"/>
      <c r="L4" s="2035" t="s">
        <v>352</v>
      </c>
      <c r="M4" s="2036"/>
      <c r="N4" s="2036"/>
      <c r="O4" s="2036"/>
      <c r="P4" s="2036"/>
      <c r="Q4" s="2036" t="s">
        <v>416</v>
      </c>
      <c r="R4" s="2041"/>
      <c r="S4" s="2041"/>
      <c r="T4" s="2041"/>
      <c r="U4" s="2041"/>
      <c r="V4" s="2041"/>
      <c r="W4" s="2041"/>
      <c r="X4" s="2041"/>
      <c r="Y4" s="2041"/>
      <c r="Z4" s="2041"/>
      <c r="AA4" s="2041"/>
      <c r="AB4" s="2041"/>
      <c r="AC4" s="2041"/>
      <c r="AD4" s="2041"/>
      <c r="AE4" s="2041"/>
      <c r="AF4" s="2041"/>
      <c r="AG4" s="2041"/>
      <c r="AH4" s="2041"/>
      <c r="AI4" s="2044" t="s">
        <v>415</v>
      </c>
      <c r="AJ4" s="2037"/>
      <c r="AK4" s="2038"/>
      <c r="AL4" s="2038"/>
      <c r="AM4" s="2038"/>
      <c r="AN4" s="2038"/>
      <c r="AO4" s="2038"/>
      <c r="AP4" s="2038"/>
      <c r="AQ4" s="2038"/>
      <c r="AR4" s="2038"/>
      <c r="AS4" s="2038"/>
      <c r="AT4" s="2038"/>
    </row>
    <row r="5" spans="1:46" s="68" customFormat="1" ht="10.5" customHeight="1">
      <c r="A5" s="2050"/>
      <c r="B5" s="2048"/>
      <c r="C5" s="2048"/>
      <c r="D5" s="2048"/>
      <c r="E5" s="2048"/>
      <c r="F5" s="2048"/>
      <c r="G5" s="2048"/>
      <c r="H5" s="2048"/>
      <c r="I5" s="2048"/>
      <c r="J5" s="2048"/>
      <c r="K5" s="2049"/>
      <c r="L5" s="2037"/>
      <c r="M5" s="2038"/>
      <c r="N5" s="2038"/>
      <c r="O5" s="2038"/>
      <c r="P5" s="2038"/>
      <c r="Q5" s="2038"/>
      <c r="R5" s="2042"/>
      <c r="S5" s="2042"/>
      <c r="T5" s="2042"/>
      <c r="U5" s="2042"/>
      <c r="V5" s="2042"/>
      <c r="W5" s="2042"/>
      <c r="X5" s="2042"/>
      <c r="Y5" s="2042"/>
      <c r="Z5" s="2042"/>
      <c r="AA5" s="2042"/>
      <c r="AB5" s="2042"/>
      <c r="AC5" s="2042"/>
      <c r="AD5" s="2042"/>
      <c r="AE5" s="2042"/>
      <c r="AF5" s="2042"/>
      <c r="AG5" s="2042"/>
      <c r="AH5" s="2042"/>
      <c r="AI5" s="2045"/>
      <c r="AJ5" s="2037"/>
      <c r="AK5" s="2038"/>
      <c r="AL5" s="2038"/>
      <c r="AM5" s="2038"/>
      <c r="AN5" s="2038"/>
      <c r="AO5" s="2038"/>
      <c r="AP5" s="2038"/>
      <c r="AQ5" s="2038"/>
      <c r="AR5" s="2038"/>
      <c r="AS5" s="2038"/>
      <c r="AT5" s="2038"/>
    </row>
    <row r="6" spans="1:46" s="68" customFormat="1" ht="10.5" customHeight="1">
      <c r="A6" s="2050"/>
      <c r="B6" s="2048"/>
      <c r="C6" s="2048"/>
      <c r="D6" s="2048"/>
      <c r="E6" s="2048"/>
      <c r="F6" s="2048"/>
      <c r="G6" s="2048"/>
      <c r="H6" s="2048"/>
      <c r="I6" s="2048"/>
      <c r="J6" s="2048"/>
      <c r="K6" s="2049"/>
      <c r="L6" s="2037"/>
      <c r="M6" s="2038"/>
      <c r="N6" s="2038"/>
      <c r="O6" s="2038"/>
      <c r="P6" s="2040"/>
      <c r="Q6" s="2040"/>
      <c r="R6" s="2043"/>
      <c r="S6" s="2043"/>
      <c r="T6" s="2043"/>
      <c r="U6" s="2043"/>
      <c r="V6" s="2043"/>
      <c r="W6" s="2043"/>
      <c r="X6" s="2043"/>
      <c r="Y6" s="2043"/>
      <c r="Z6" s="2043"/>
      <c r="AA6" s="2043"/>
      <c r="AB6" s="2043"/>
      <c r="AC6" s="2043"/>
      <c r="AD6" s="2043"/>
      <c r="AE6" s="2043"/>
      <c r="AF6" s="2043"/>
      <c r="AG6" s="2043"/>
      <c r="AH6" s="2043"/>
      <c r="AI6" s="2046"/>
      <c r="AJ6" s="2037"/>
      <c r="AK6" s="2038"/>
      <c r="AL6" s="2038"/>
      <c r="AM6" s="2038"/>
      <c r="AN6" s="2038"/>
      <c r="AO6" s="2038"/>
      <c r="AP6" s="2038"/>
      <c r="AQ6" s="2038"/>
      <c r="AR6" s="2038"/>
      <c r="AS6" s="2038"/>
      <c r="AT6" s="2038"/>
    </row>
    <row r="7" spans="1:46" s="68" customFormat="1" ht="10.5" customHeight="1">
      <c r="A7" s="2032" t="s">
        <v>353</v>
      </c>
      <c r="B7" s="2033"/>
      <c r="C7" s="2033"/>
      <c r="D7" s="2033"/>
      <c r="E7" s="2033"/>
      <c r="F7" s="2033"/>
      <c r="G7" s="2033"/>
      <c r="H7" s="2033"/>
      <c r="I7" s="2033"/>
      <c r="J7" s="2033"/>
      <c r="K7" s="2033"/>
      <c r="L7" s="2033"/>
      <c r="M7" s="2033"/>
      <c r="N7" s="2033"/>
      <c r="O7" s="2034"/>
      <c r="P7" s="2032"/>
      <c r="Q7" s="2065"/>
      <c r="R7" s="2065"/>
      <c r="S7" s="2065"/>
      <c r="T7" s="2065"/>
      <c r="U7" s="2065"/>
      <c r="V7" s="2065"/>
      <c r="W7" s="2065"/>
      <c r="X7" s="2065"/>
      <c r="Y7" s="2065"/>
      <c r="Z7" s="2065"/>
      <c r="AA7" s="2065"/>
      <c r="AB7" s="2065"/>
      <c r="AC7" s="2066"/>
      <c r="AD7" s="2032" t="s">
        <v>354</v>
      </c>
      <c r="AE7" s="2065"/>
      <c r="AF7" s="2065"/>
      <c r="AG7" s="2065"/>
      <c r="AH7" s="2065"/>
      <c r="AI7" s="2066"/>
      <c r="AJ7" s="2037"/>
      <c r="AK7" s="2038"/>
      <c r="AL7" s="2038"/>
      <c r="AM7" s="2038"/>
      <c r="AN7" s="2038"/>
      <c r="AO7" s="2038"/>
      <c r="AP7" s="2038"/>
      <c r="AQ7" s="2038"/>
      <c r="AR7" s="2038"/>
      <c r="AS7" s="2038"/>
      <c r="AT7" s="2038"/>
    </row>
    <row r="8" spans="1:46" s="68" customFormat="1" ht="10.5" customHeight="1">
      <c r="A8" s="2047"/>
      <c r="B8" s="2048"/>
      <c r="C8" s="2048"/>
      <c r="D8" s="2048"/>
      <c r="E8" s="2048"/>
      <c r="F8" s="2048"/>
      <c r="G8" s="2048"/>
      <c r="H8" s="2048"/>
      <c r="I8" s="2048"/>
      <c r="J8" s="2048"/>
      <c r="K8" s="2048"/>
      <c r="L8" s="2048"/>
      <c r="M8" s="2048"/>
      <c r="N8" s="2048"/>
      <c r="O8" s="2049"/>
      <c r="P8" s="2051"/>
      <c r="Q8" s="2052"/>
      <c r="R8" s="2052"/>
      <c r="S8" s="2052"/>
      <c r="T8" s="2052"/>
      <c r="U8" s="2052"/>
      <c r="V8" s="2052"/>
      <c r="W8" s="2052"/>
      <c r="X8" s="2052"/>
      <c r="Y8" s="2052"/>
      <c r="Z8" s="2052"/>
      <c r="AA8" s="2052"/>
      <c r="AB8" s="2052"/>
      <c r="AC8" s="2053"/>
      <c r="AD8" s="2035"/>
      <c r="AE8" s="2036"/>
      <c r="AF8" s="2036"/>
      <c r="AG8" s="2036"/>
      <c r="AH8" s="2036"/>
      <c r="AI8" s="2044"/>
      <c r="AJ8" s="2037"/>
      <c r="AK8" s="2038"/>
      <c r="AL8" s="2038"/>
      <c r="AM8" s="2038"/>
      <c r="AN8" s="2038"/>
      <c r="AO8" s="2038"/>
      <c r="AP8" s="2038"/>
      <c r="AQ8" s="2038"/>
      <c r="AR8" s="2038"/>
      <c r="AS8" s="2038"/>
      <c r="AT8" s="2038"/>
    </row>
    <row r="9" spans="1:46" s="68" customFormat="1" ht="10.5" customHeight="1">
      <c r="A9" s="2050"/>
      <c r="B9" s="2048"/>
      <c r="C9" s="2048"/>
      <c r="D9" s="2048"/>
      <c r="E9" s="2048"/>
      <c r="F9" s="2048"/>
      <c r="G9" s="2048"/>
      <c r="H9" s="2048"/>
      <c r="I9" s="2048"/>
      <c r="J9" s="2048"/>
      <c r="K9" s="2048"/>
      <c r="L9" s="2048"/>
      <c r="M9" s="2048"/>
      <c r="N9" s="2048"/>
      <c r="O9" s="2049"/>
      <c r="P9" s="2054"/>
      <c r="Q9" s="2055"/>
      <c r="R9" s="2055"/>
      <c r="S9" s="2055"/>
      <c r="T9" s="2055"/>
      <c r="U9" s="2055"/>
      <c r="V9" s="2055"/>
      <c r="W9" s="2055"/>
      <c r="X9" s="2055"/>
      <c r="Y9" s="2055"/>
      <c r="Z9" s="2055"/>
      <c r="AA9" s="2055"/>
      <c r="AB9" s="2055"/>
      <c r="AC9" s="2056"/>
      <c r="AD9" s="2037"/>
      <c r="AE9" s="2038"/>
      <c r="AF9" s="2038"/>
      <c r="AG9" s="2038"/>
      <c r="AH9" s="2038"/>
      <c r="AI9" s="2045"/>
      <c r="AJ9" s="2037"/>
      <c r="AK9" s="2038"/>
      <c r="AL9" s="2038"/>
      <c r="AM9" s="2038"/>
      <c r="AN9" s="2038"/>
      <c r="AO9" s="2038"/>
      <c r="AP9" s="2038"/>
      <c r="AQ9" s="2038"/>
      <c r="AR9" s="2038"/>
      <c r="AS9" s="2038"/>
      <c r="AT9" s="2038"/>
    </row>
    <row r="10" spans="1:46" s="68" customFormat="1" ht="10.5" customHeight="1">
      <c r="A10" s="2050"/>
      <c r="B10" s="2048"/>
      <c r="C10" s="2048"/>
      <c r="D10" s="2048"/>
      <c r="E10" s="2048"/>
      <c r="F10" s="2048"/>
      <c r="G10" s="2048"/>
      <c r="H10" s="2048"/>
      <c r="I10" s="2048"/>
      <c r="J10" s="2048"/>
      <c r="K10" s="2048"/>
      <c r="L10" s="2048"/>
      <c r="M10" s="2048"/>
      <c r="N10" s="2048"/>
      <c r="O10" s="2049"/>
      <c r="P10" s="2057"/>
      <c r="Q10" s="2058"/>
      <c r="R10" s="2058"/>
      <c r="S10" s="2058"/>
      <c r="T10" s="2058"/>
      <c r="U10" s="2058"/>
      <c r="V10" s="2058"/>
      <c r="W10" s="2058"/>
      <c r="X10" s="2058"/>
      <c r="Y10" s="2058"/>
      <c r="Z10" s="2058"/>
      <c r="AA10" s="2058"/>
      <c r="AB10" s="2058"/>
      <c r="AC10" s="2059"/>
      <c r="AD10" s="2039"/>
      <c r="AE10" s="2040"/>
      <c r="AF10" s="2040"/>
      <c r="AG10" s="2040"/>
      <c r="AH10" s="2040"/>
      <c r="AI10" s="2046"/>
      <c r="AJ10" s="2037"/>
      <c r="AK10" s="2038"/>
      <c r="AL10" s="2038"/>
      <c r="AM10" s="2038"/>
      <c r="AN10" s="2038"/>
      <c r="AO10" s="2038"/>
      <c r="AP10" s="2038"/>
      <c r="AQ10" s="2038"/>
      <c r="AR10" s="2038"/>
      <c r="AS10" s="2038"/>
      <c r="AT10" s="2038"/>
    </row>
    <row r="11" spans="1:46" ht="6" customHeight="1">
      <c r="A11" s="2060" t="s">
        <v>560</v>
      </c>
      <c r="B11" s="2061"/>
      <c r="C11" s="2061"/>
      <c r="D11" s="2061"/>
      <c r="E11" s="2061"/>
      <c r="F11" s="2061"/>
      <c r="G11" s="2061"/>
      <c r="H11" s="2061"/>
      <c r="I11" s="2061"/>
      <c r="J11" s="2061"/>
      <c r="K11" s="2061"/>
      <c r="L11" s="2061"/>
      <c r="M11" s="2061"/>
      <c r="N11" s="2061"/>
      <c r="O11" s="2061"/>
      <c r="P11" s="2061"/>
      <c r="Q11" s="2061"/>
      <c r="R11" s="2061"/>
      <c r="S11" s="2061"/>
      <c r="T11" s="2061"/>
      <c r="U11" s="2061"/>
      <c r="V11" s="2061"/>
      <c r="W11" s="2061"/>
      <c r="X11" s="2061"/>
      <c r="Y11" s="2061"/>
      <c r="Z11" s="2061"/>
      <c r="AA11" s="2061"/>
      <c r="AB11" s="2061"/>
      <c r="AC11" s="2061"/>
      <c r="AD11" s="2061"/>
      <c r="AE11" s="2061"/>
      <c r="AF11" s="2061"/>
      <c r="AG11" s="2061"/>
      <c r="AH11" s="2061"/>
      <c r="AI11" s="2061"/>
      <c r="AJ11" s="2061"/>
      <c r="AK11" s="2061"/>
      <c r="AL11" s="2061"/>
      <c r="AM11" s="2061"/>
      <c r="AN11" s="2061"/>
      <c r="AO11" s="2061"/>
      <c r="AP11" s="2061"/>
      <c r="AQ11" s="2061"/>
      <c r="AR11" s="2061"/>
      <c r="AS11" s="2061"/>
      <c r="AT11" s="2061"/>
    </row>
    <row r="12" spans="1:46" ht="6.75" customHeight="1">
      <c r="A12" s="2061"/>
      <c r="B12" s="2061"/>
      <c r="C12" s="2061"/>
      <c r="D12" s="2061"/>
      <c r="E12" s="2061"/>
      <c r="F12" s="2061"/>
      <c r="G12" s="2061"/>
      <c r="H12" s="2061"/>
      <c r="I12" s="2061"/>
      <c r="J12" s="2061"/>
      <c r="K12" s="2061"/>
      <c r="L12" s="2061"/>
      <c r="M12" s="2061"/>
      <c r="N12" s="2061"/>
      <c r="O12" s="2061"/>
      <c r="P12" s="2061"/>
      <c r="Q12" s="2061"/>
      <c r="R12" s="2061"/>
      <c r="S12" s="2061"/>
      <c r="T12" s="2061"/>
      <c r="U12" s="2061"/>
      <c r="V12" s="2061"/>
      <c r="W12" s="2061"/>
      <c r="X12" s="2061"/>
      <c r="Y12" s="2061"/>
      <c r="Z12" s="2061"/>
      <c r="AA12" s="2061"/>
      <c r="AB12" s="2061"/>
      <c r="AC12" s="2061"/>
      <c r="AD12" s="2061"/>
      <c r="AE12" s="2061"/>
      <c r="AF12" s="2061"/>
      <c r="AG12" s="2061"/>
      <c r="AH12" s="2061"/>
      <c r="AI12" s="2061"/>
      <c r="AJ12" s="2061"/>
      <c r="AK12" s="2061"/>
      <c r="AL12" s="2061"/>
      <c r="AM12" s="2061"/>
      <c r="AN12" s="2061"/>
      <c r="AO12" s="2061"/>
      <c r="AP12" s="2061"/>
      <c r="AQ12" s="2061"/>
      <c r="AR12" s="2061"/>
      <c r="AS12" s="2061"/>
      <c r="AT12" s="2061"/>
    </row>
    <row r="13" spans="1:46" ht="10.5" customHeight="1">
      <c r="A13" s="2061"/>
      <c r="B13" s="2061"/>
      <c r="C13" s="2061"/>
      <c r="D13" s="2061"/>
      <c r="E13" s="2061"/>
      <c r="F13" s="2061"/>
      <c r="G13" s="2061"/>
      <c r="H13" s="2061"/>
      <c r="I13" s="2061"/>
      <c r="J13" s="2061"/>
      <c r="K13" s="2061"/>
      <c r="L13" s="2061"/>
      <c r="M13" s="2061"/>
      <c r="N13" s="2061"/>
      <c r="O13" s="2061"/>
      <c r="P13" s="2061"/>
      <c r="Q13" s="2061"/>
      <c r="R13" s="2061"/>
      <c r="S13" s="2061"/>
      <c r="T13" s="2061"/>
      <c r="U13" s="2061"/>
      <c r="V13" s="2061"/>
      <c r="W13" s="2061"/>
      <c r="X13" s="2061"/>
      <c r="Y13" s="2061"/>
      <c r="Z13" s="2061"/>
      <c r="AA13" s="2061"/>
      <c r="AB13" s="2061"/>
      <c r="AC13" s="2061"/>
      <c r="AD13" s="2061"/>
      <c r="AE13" s="2061"/>
      <c r="AF13" s="2061"/>
      <c r="AG13" s="2061"/>
      <c r="AH13" s="2061"/>
      <c r="AI13" s="2061"/>
      <c r="AJ13" s="2061"/>
      <c r="AK13" s="2061"/>
      <c r="AL13" s="2061"/>
      <c r="AM13" s="2061"/>
      <c r="AN13" s="2061"/>
      <c r="AO13" s="2061"/>
      <c r="AP13" s="2061"/>
      <c r="AQ13" s="2061"/>
      <c r="AR13" s="2061"/>
      <c r="AS13" s="2061"/>
      <c r="AT13" s="2061"/>
    </row>
    <row r="14" spans="1:46" ht="10.5" customHeight="1">
      <c r="A14" s="2061"/>
      <c r="B14" s="2061"/>
      <c r="C14" s="2061"/>
      <c r="D14" s="2061"/>
      <c r="E14" s="2061"/>
      <c r="F14" s="2061"/>
      <c r="G14" s="2061"/>
      <c r="H14" s="2061"/>
      <c r="I14" s="2061"/>
      <c r="J14" s="2061"/>
      <c r="K14" s="2061"/>
      <c r="L14" s="2061"/>
      <c r="M14" s="2061"/>
      <c r="N14" s="2061"/>
      <c r="O14" s="2061"/>
      <c r="P14" s="2061"/>
      <c r="Q14" s="2061"/>
      <c r="R14" s="2061"/>
      <c r="S14" s="2061"/>
      <c r="T14" s="2061"/>
      <c r="U14" s="2061"/>
      <c r="V14" s="2061"/>
      <c r="W14" s="2061"/>
      <c r="X14" s="2061"/>
      <c r="Y14" s="2061"/>
      <c r="Z14" s="2061"/>
      <c r="AA14" s="2061"/>
      <c r="AB14" s="2061"/>
      <c r="AC14" s="2061"/>
      <c r="AD14" s="2061"/>
      <c r="AE14" s="2061"/>
      <c r="AF14" s="2061"/>
      <c r="AG14" s="2061"/>
      <c r="AH14" s="2061"/>
      <c r="AI14" s="2061"/>
      <c r="AJ14" s="2061"/>
      <c r="AK14" s="2061"/>
      <c r="AL14" s="2061"/>
      <c r="AM14" s="2061"/>
      <c r="AN14" s="2061"/>
      <c r="AO14" s="2061"/>
      <c r="AP14" s="2061"/>
      <c r="AQ14" s="2061"/>
      <c r="AR14" s="2061"/>
      <c r="AS14" s="2061"/>
      <c r="AT14" s="2061"/>
    </row>
    <row r="15" spans="1:46" ht="6" customHeight="1">
      <c r="A15" s="2061"/>
      <c r="B15" s="2061"/>
      <c r="C15" s="2061"/>
      <c r="D15" s="2061"/>
      <c r="E15" s="2061"/>
      <c r="F15" s="2061"/>
      <c r="G15" s="2061"/>
      <c r="H15" s="2061"/>
      <c r="I15" s="2061"/>
      <c r="J15" s="2061"/>
      <c r="K15" s="2061"/>
      <c r="L15" s="2061"/>
      <c r="M15" s="2061"/>
      <c r="N15" s="2061"/>
      <c r="O15" s="2061"/>
      <c r="P15" s="2061"/>
      <c r="Q15" s="2061"/>
      <c r="R15" s="2061"/>
      <c r="S15" s="2061"/>
      <c r="T15" s="2061"/>
      <c r="U15" s="2061"/>
      <c r="V15" s="2061"/>
      <c r="W15" s="2061"/>
      <c r="X15" s="2061"/>
      <c r="Y15" s="2061"/>
      <c r="Z15" s="2061"/>
      <c r="AA15" s="2061"/>
      <c r="AB15" s="2061"/>
      <c r="AC15" s="2061"/>
      <c r="AD15" s="2061"/>
      <c r="AE15" s="2061"/>
      <c r="AF15" s="2061"/>
      <c r="AG15" s="2061"/>
      <c r="AH15" s="2061"/>
      <c r="AI15" s="2061"/>
      <c r="AJ15" s="2061"/>
      <c r="AK15" s="2061"/>
      <c r="AL15" s="2061"/>
      <c r="AM15" s="2061"/>
      <c r="AN15" s="2061"/>
      <c r="AO15" s="2061"/>
      <c r="AP15" s="2061"/>
      <c r="AQ15" s="2061"/>
      <c r="AR15" s="2061"/>
      <c r="AS15" s="2061"/>
      <c r="AT15" s="2061"/>
    </row>
    <row r="16" spans="1:46" ht="6.75" customHeight="1">
      <c r="A16" s="2061"/>
      <c r="B16" s="2061"/>
      <c r="C16" s="2061"/>
      <c r="D16" s="2061"/>
      <c r="E16" s="2061"/>
      <c r="F16" s="2061"/>
      <c r="G16" s="2061"/>
      <c r="H16" s="2061"/>
      <c r="I16" s="2061"/>
      <c r="J16" s="2061"/>
      <c r="K16" s="2061"/>
      <c r="L16" s="2061"/>
      <c r="M16" s="2061"/>
      <c r="N16" s="2061"/>
      <c r="O16" s="2061"/>
      <c r="P16" s="2061"/>
      <c r="Q16" s="2061"/>
      <c r="R16" s="2061"/>
      <c r="S16" s="2061"/>
      <c r="T16" s="2061"/>
      <c r="U16" s="2061"/>
      <c r="V16" s="2061"/>
      <c r="W16" s="2061"/>
      <c r="X16" s="2061"/>
      <c r="Y16" s="2061"/>
      <c r="Z16" s="2061"/>
      <c r="AA16" s="2061"/>
      <c r="AB16" s="2061"/>
      <c r="AC16" s="2061"/>
      <c r="AD16" s="2061"/>
      <c r="AE16" s="2061"/>
      <c r="AF16" s="2061"/>
      <c r="AG16" s="2061"/>
      <c r="AH16" s="2061"/>
      <c r="AI16" s="2061"/>
      <c r="AJ16" s="2061"/>
      <c r="AK16" s="2061"/>
      <c r="AL16" s="2061"/>
      <c r="AM16" s="2061"/>
      <c r="AN16" s="2061"/>
      <c r="AO16" s="2061"/>
      <c r="AP16" s="2061"/>
      <c r="AQ16" s="2061"/>
      <c r="AR16" s="2061"/>
      <c r="AS16" s="2061"/>
      <c r="AT16" s="2061"/>
    </row>
    <row r="17" spans="1:46" ht="3.75" customHeight="1">
      <c r="A17" s="2061"/>
      <c r="B17" s="2061"/>
      <c r="C17" s="2061"/>
      <c r="D17" s="2061"/>
      <c r="E17" s="2061"/>
      <c r="F17" s="2061"/>
      <c r="G17" s="2061"/>
      <c r="H17" s="2061"/>
      <c r="I17" s="2061"/>
      <c r="J17" s="2061"/>
      <c r="K17" s="2061"/>
      <c r="L17" s="2061"/>
      <c r="M17" s="2061"/>
      <c r="N17" s="2061"/>
      <c r="O17" s="2061"/>
      <c r="P17" s="2061"/>
      <c r="Q17" s="2061"/>
      <c r="R17" s="2061"/>
      <c r="S17" s="2061"/>
      <c r="T17" s="2061"/>
      <c r="U17" s="2061"/>
      <c r="V17" s="2061"/>
      <c r="W17" s="2061"/>
      <c r="X17" s="2061"/>
      <c r="Y17" s="2061"/>
      <c r="Z17" s="2061"/>
      <c r="AA17" s="2061"/>
      <c r="AB17" s="2061"/>
      <c r="AC17" s="2061"/>
      <c r="AD17" s="2061"/>
      <c r="AE17" s="2061"/>
      <c r="AF17" s="2061"/>
      <c r="AG17" s="2061"/>
      <c r="AH17" s="2061"/>
      <c r="AI17" s="2061"/>
      <c r="AJ17" s="2061"/>
      <c r="AK17" s="2061"/>
      <c r="AL17" s="2061"/>
      <c r="AM17" s="2061"/>
      <c r="AN17" s="2061"/>
      <c r="AO17" s="2061"/>
      <c r="AP17" s="2061"/>
      <c r="AQ17" s="2061"/>
      <c r="AR17" s="2061"/>
      <c r="AS17" s="2061"/>
      <c r="AT17" s="2061"/>
    </row>
    <row r="18" spans="1:46" ht="5.25" customHeight="1">
      <c r="A18" s="2061"/>
      <c r="B18" s="2061"/>
      <c r="C18" s="2061"/>
      <c r="D18" s="2061"/>
      <c r="E18" s="2061"/>
      <c r="F18" s="2061"/>
      <c r="G18" s="2061"/>
      <c r="H18" s="2061"/>
      <c r="I18" s="2061"/>
      <c r="J18" s="2061"/>
      <c r="K18" s="2061"/>
      <c r="L18" s="2061"/>
      <c r="M18" s="2061"/>
      <c r="N18" s="2061"/>
      <c r="O18" s="2061"/>
      <c r="P18" s="2061"/>
      <c r="Q18" s="2061"/>
      <c r="R18" s="2061"/>
      <c r="S18" s="2061"/>
      <c r="T18" s="2061"/>
      <c r="U18" s="2061"/>
      <c r="V18" s="2061"/>
      <c r="W18" s="2061"/>
      <c r="X18" s="2061"/>
      <c r="Y18" s="2061"/>
      <c r="Z18" s="2061"/>
      <c r="AA18" s="2061"/>
      <c r="AB18" s="2061"/>
      <c r="AC18" s="2061"/>
      <c r="AD18" s="2061"/>
      <c r="AE18" s="2061"/>
      <c r="AF18" s="2061"/>
      <c r="AG18" s="2061"/>
      <c r="AH18" s="2061"/>
      <c r="AI18" s="2061"/>
      <c r="AJ18" s="2061"/>
      <c r="AK18" s="2061"/>
      <c r="AL18" s="2061"/>
      <c r="AM18" s="2061"/>
      <c r="AN18" s="2061"/>
      <c r="AO18" s="2061"/>
      <c r="AP18" s="2061"/>
      <c r="AQ18" s="2061"/>
      <c r="AR18" s="2061"/>
      <c r="AS18" s="2061"/>
      <c r="AT18" s="2061"/>
    </row>
    <row r="19" spans="1:46" s="22" customFormat="1" ht="10.5" customHeight="1">
      <c r="A19" s="2062" t="s">
        <v>561</v>
      </c>
      <c r="B19" s="2063"/>
      <c r="C19" s="2063"/>
      <c r="D19" s="2063"/>
      <c r="E19" s="2063"/>
      <c r="F19" s="2063"/>
      <c r="G19" s="2063"/>
      <c r="H19" s="2063"/>
      <c r="I19" s="2063"/>
      <c r="J19" s="2063"/>
      <c r="K19" s="2063"/>
      <c r="L19" s="2063"/>
      <c r="M19" s="2063"/>
      <c r="N19" s="2063"/>
      <c r="O19" s="2063"/>
      <c r="P19" s="2063"/>
      <c r="Q19" s="2063"/>
      <c r="R19" s="2063"/>
      <c r="S19" s="2063"/>
      <c r="T19" s="2063"/>
      <c r="U19" s="2063"/>
      <c r="V19" s="2063"/>
      <c r="W19" s="2063"/>
      <c r="X19" s="2063"/>
      <c r="Y19" s="2063"/>
      <c r="Z19" s="2063"/>
      <c r="AA19" s="2063"/>
      <c r="AB19" s="2063"/>
      <c r="AC19" s="2063"/>
      <c r="AD19" s="2063"/>
      <c r="AE19" s="2063"/>
      <c r="AF19" s="2063"/>
      <c r="AG19" s="2063"/>
      <c r="AH19" s="2063"/>
      <c r="AI19" s="2063"/>
      <c r="AJ19" s="2063"/>
      <c r="AK19" s="2063"/>
      <c r="AL19" s="2063"/>
      <c r="AM19" s="2063"/>
      <c r="AN19" s="2063"/>
      <c r="AO19" s="2063"/>
      <c r="AP19" s="2063"/>
      <c r="AQ19" s="2063"/>
      <c r="AR19" s="2063"/>
      <c r="AS19" s="2063"/>
      <c r="AT19" s="2063"/>
    </row>
    <row r="20" spans="1:46" s="22" customFormat="1" ht="10.5" customHeight="1">
      <c r="A20" s="2063"/>
      <c r="B20" s="2063"/>
      <c r="C20" s="2063"/>
      <c r="D20" s="2063"/>
      <c r="E20" s="2063"/>
      <c r="F20" s="2063"/>
      <c r="G20" s="2063"/>
      <c r="H20" s="2063"/>
      <c r="I20" s="2063"/>
      <c r="J20" s="2063"/>
      <c r="K20" s="2063"/>
      <c r="L20" s="2063"/>
      <c r="M20" s="2063"/>
      <c r="N20" s="2063"/>
      <c r="O20" s="2063"/>
      <c r="P20" s="2063"/>
      <c r="Q20" s="2063"/>
      <c r="R20" s="2063"/>
      <c r="S20" s="2063"/>
      <c r="T20" s="2063"/>
      <c r="U20" s="2063"/>
      <c r="V20" s="2063"/>
      <c r="W20" s="2063"/>
      <c r="X20" s="2063"/>
      <c r="Y20" s="2063"/>
      <c r="Z20" s="2063"/>
      <c r="AA20" s="2063"/>
      <c r="AB20" s="2063"/>
      <c r="AC20" s="2063"/>
      <c r="AD20" s="2063"/>
      <c r="AE20" s="2063"/>
      <c r="AF20" s="2063"/>
      <c r="AG20" s="2063"/>
      <c r="AH20" s="2063"/>
      <c r="AI20" s="2063"/>
      <c r="AJ20" s="2063"/>
      <c r="AK20" s="2063"/>
      <c r="AL20" s="2063"/>
      <c r="AM20" s="2063"/>
      <c r="AN20" s="2063"/>
      <c r="AO20" s="2063"/>
      <c r="AP20" s="2063"/>
      <c r="AQ20" s="2063"/>
      <c r="AR20" s="2063"/>
      <c r="AS20" s="2063"/>
      <c r="AT20" s="2063"/>
    </row>
    <row r="21" spans="1:46" s="22" customFormat="1" ht="10.5" customHeight="1">
      <c r="A21" s="2064"/>
      <c r="B21" s="2064"/>
      <c r="C21" s="2064"/>
      <c r="D21" s="2064"/>
      <c r="E21" s="2064"/>
      <c r="F21" s="2064"/>
      <c r="G21" s="2064"/>
      <c r="H21" s="2064"/>
      <c r="I21" s="2064"/>
      <c r="J21" s="2064"/>
      <c r="K21" s="2064"/>
      <c r="L21" s="2064"/>
      <c r="M21" s="2064"/>
      <c r="N21" s="2064"/>
      <c r="O21" s="2064"/>
      <c r="P21" s="2064"/>
      <c r="Q21" s="2064"/>
      <c r="R21" s="2064"/>
      <c r="S21" s="2064"/>
      <c r="T21" s="2064"/>
      <c r="U21" s="2064"/>
      <c r="V21" s="2064"/>
      <c r="W21" s="2064"/>
      <c r="X21" s="2064"/>
      <c r="Y21" s="2064"/>
      <c r="Z21" s="2064"/>
      <c r="AA21" s="2064"/>
      <c r="AB21" s="2064"/>
      <c r="AC21" s="2064"/>
      <c r="AD21" s="2064"/>
      <c r="AE21" s="2064"/>
      <c r="AF21" s="2064"/>
      <c r="AG21" s="2064"/>
      <c r="AH21" s="2064"/>
      <c r="AI21" s="2064"/>
      <c r="AJ21" s="2064"/>
      <c r="AK21" s="2064"/>
      <c r="AL21" s="2064"/>
      <c r="AM21" s="2064"/>
      <c r="AN21" s="2064"/>
      <c r="AO21" s="2064"/>
      <c r="AP21" s="2064"/>
      <c r="AQ21" s="2064"/>
      <c r="AR21" s="2064"/>
      <c r="AS21" s="2064"/>
      <c r="AT21" s="2064"/>
    </row>
    <row r="22" spans="1:46" s="22" customFormat="1" ht="10.5" customHeight="1">
      <c r="A22" s="2062" t="s">
        <v>562</v>
      </c>
      <c r="B22" s="2063"/>
      <c r="C22" s="2063"/>
      <c r="D22" s="2063"/>
      <c r="E22" s="2063"/>
      <c r="F22" s="2063"/>
      <c r="G22" s="2063"/>
      <c r="H22" s="2063"/>
      <c r="I22" s="2063"/>
      <c r="J22" s="2063"/>
      <c r="K22" s="2063"/>
      <c r="L22" s="2063"/>
      <c r="M22" s="2063"/>
      <c r="N22" s="2063"/>
      <c r="O22" s="2063"/>
      <c r="P22" s="2063"/>
      <c r="Q22" s="2063"/>
      <c r="R22" s="2063"/>
      <c r="S22" s="2063"/>
      <c r="T22" s="2063"/>
      <c r="U22" s="2063"/>
      <c r="V22" s="2063"/>
      <c r="W22" s="2063"/>
      <c r="X22" s="2063"/>
      <c r="Y22" s="2063"/>
      <c r="Z22" s="2063"/>
      <c r="AA22" s="2063"/>
      <c r="AB22" s="2063"/>
      <c r="AC22" s="2063"/>
      <c r="AD22" s="2063"/>
      <c r="AE22" s="2063"/>
      <c r="AF22" s="2063"/>
      <c r="AG22" s="2063"/>
      <c r="AH22" s="2063"/>
      <c r="AI22" s="2063"/>
      <c r="AJ22" s="2063"/>
      <c r="AK22" s="2063"/>
      <c r="AL22" s="2063"/>
      <c r="AM22" s="2063"/>
      <c r="AN22" s="2063"/>
      <c r="AO22" s="2063"/>
      <c r="AP22" s="2063"/>
      <c r="AQ22" s="2063"/>
      <c r="AR22" s="2063"/>
      <c r="AS22" s="2063"/>
      <c r="AT22" s="2063"/>
    </row>
    <row r="23" spans="1:46" s="22" customFormat="1" ht="10.5" customHeight="1">
      <c r="A23" s="2063"/>
      <c r="B23" s="2063"/>
      <c r="C23" s="2063"/>
      <c r="D23" s="2063"/>
      <c r="E23" s="2063"/>
      <c r="F23" s="2063"/>
      <c r="G23" s="2063"/>
      <c r="H23" s="2063"/>
      <c r="I23" s="2063"/>
      <c r="J23" s="2063"/>
      <c r="K23" s="2063"/>
      <c r="L23" s="2063"/>
      <c r="M23" s="2063"/>
      <c r="N23" s="2063"/>
      <c r="O23" s="2063"/>
      <c r="P23" s="2063"/>
      <c r="Q23" s="2063"/>
      <c r="R23" s="2063"/>
      <c r="S23" s="2063"/>
      <c r="T23" s="2063"/>
      <c r="U23" s="2063"/>
      <c r="V23" s="2063"/>
      <c r="W23" s="2063"/>
      <c r="X23" s="2063"/>
      <c r="Y23" s="2063"/>
      <c r="Z23" s="2063"/>
      <c r="AA23" s="2063"/>
      <c r="AB23" s="2063"/>
      <c r="AC23" s="2063"/>
      <c r="AD23" s="2063"/>
      <c r="AE23" s="2063"/>
      <c r="AF23" s="2063"/>
      <c r="AG23" s="2063"/>
      <c r="AH23" s="2063"/>
      <c r="AI23" s="2063"/>
      <c r="AJ23" s="2063"/>
      <c r="AK23" s="2063"/>
      <c r="AL23" s="2063"/>
      <c r="AM23" s="2063"/>
      <c r="AN23" s="2063"/>
      <c r="AO23" s="2063"/>
      <c r="AP23" s="2063"/>
      <c r="AQ23" s="2063"/>
      <c r="AR23" s="2063"/>
      <c r="AS23" s="2063"/>
      <c r="AT23" s="2063"/>
    </row>
    <row r="24" spans="1:46" s="22" customFormat="1" ht="10.5" customHeight="1">
      <c r="A24" s="2072" t="str">
        <f>"　会　長　　"&amp;★入力画面!Y602&amp;"　殿"</f>
        <v>　会　長　　秋山　始　殿</v>
      </c>
      <c r="B24" s="2072"/>
      <c r="C24" s="2072"/>
      <c r="D24" s="2072"/>
      <c r="E24" s="2072"/>
      <c r="F24" s="2072"/>
      <c r="G24" s="2072"/>
      <c r="H24" s="2072"/>
      <c r="I24" s="2072"/>
      <c r="J24" s="2072"/>
      <c r="K24" s="2072"/>
      <c r="L24" s="2072"/>
      <c r="M24" s="2072"/>
      <c r="N24" s="2072"/>
      <c r="O24" s="2072"/>
      <c r="P24" s="2072"/>
      <c r="Q24" s="2072"/>
      <c r="R24" s="2072"/>
      <c r="S24" s="2072"/>
      <c r="T24" s="2072"/>
      <c r="U24" s="2072"/>
      <c r="V24" s="2072"/>
      <c r="W24" s="2072"/>
      <c r="X24" s="2072"/>
      <c r="Y24" s="2072"/>
      <c r="Z24" s="2072"/>
      <c r="AA24" s="2072"/>
      <c r="AB24" s="2072"/>
      <c r="AC24" s="2072"/>
      <c r="AD24" s="2072"/>
      <c r="AE24" s="253"/>
      <c r="AF24" s="253"/>
      <c r="AG24" s="253"/>
      <c r="AH24" s="253"/>
      <c r="AI24" s="2084">
        <f>★入力画面!N3</f>
        <v>0</v>
      </c>
      <c r="AJ24" s="2085"/>
      <c r="AK24" s="2083" t="s">
        <v>595</v>
      </c>
      <c r="AL24" s="2083"/>
      <c r="AM24" s="2084">
        <f>★入力画面!Q3</f>
        <v>0</v>
      </c>
      <c r="AN24" s="2085"/>
      <c r="AO24" s="2083" t="s">
        <v>594</v>
      </c>
      <c r="AP24" s="2083"/>
      <c r="AQ24" s="2084">
        <f>★入力画面!T3</f>
        <v>0</v>
      </c>
      <c r="AR24" s="2085"/>
      <c r="AS24" s="2083" t="s">
        <v>593</v>
      </c>
      <c r="AT24" s="2083"/>
    </row>
    <row r="25" spans="1:46" s="22" customFormat="1" ht="10.5" customHeight="1">
      <c r="A25" s="2072"/>
      <c r="B25" s="2072"/>
      <c r="C25" s="2072"/>
      <c r="D25" s="2072"/>
      <c r="E25" s="2072"/>
      <c r="F25" s="2072"/>
      <c r="G25" s="2072"/>
      <c r="H25" s="2072"/>
      <c r="I25" s="2072"/>
      <c r="J25" s="2072"/>
      <c r="K25" s="2072"/>
      <c r="L25" s="2072"/>
      <c r="M25" s="2072"/>
      <c r="N25" s="2072"/>
      <c r="O25" s="2072"/>
      <c r="P25" s="2072"/>
      <c r="Q25" s="2072"/>
      <c r="R25" s="2072"/>
      <c r="S25" s="2072"/>
      <c r="T25" s="2072"/>
      <c r="U25" s="2072"/>
      <c r="V25" s="2072"/>
      <c r="W25" s="2072"/>
      <c r="X25" s="2072"/>
      <c r="Y25" s="2072"/>
      <c r="Z25" s="2072"/>
      <c r="AA25" s="2072"/>
      <c r="AB25" s="2072"/>
      <c r="AC25" s="2072"/>
      <c r="AD25" s="2072"/>
      <c r="AE25" s="253"/>
      <c r="AF25" s="253"/>
      <c r="AG25" s="253"/>
      <c r="AH25" s="253"/>
      <c r="AI25" s="2085"/>
      <c r="AJ25" s="2085"/>
      <c r="AK25" s="2083"/>
      <c r="AL25" s="2083"/>
      <c r="AM25" s="2085"/>
      <c r="AN25" s="2085"/>
      <c r="AO25" s="2083"/>
      <c r="AP25" s="2083"/>
      <c r="AQ25" s="2085"/>
      <c r="AR25" s="2085"/>
      <c r="AS25" s="2083"/>
      <c r="AT25" s="2083"/>
    </row>
    <row r="26" spans="1:46" s="22" customFormat="1" ht="7.5" customHeight="1">
      <c r="A26" s="2073"/>
      <c r="B26" s="2074"/>
      <c r="C26" s="2074"/>
      <c r="D26" s="2074"/>
      <c r="E26" s="2074"/>
      <c r="F26" s="2074"/>
      <c r="G26" s="2074"/>
      <c r="H26" s="2074"/>
      <c r="I26" s="2074"/>
      <c r="J26" s="2074"/>
      <c r="K26" s="2074"/>
      <c r="L26" s="2074"/>
      <c r="M26" s="2074"/>
      <c r="N26" s="2074"/>
      <c r="O26" s="2074"/>
      <c r="P26" s="2074"/>
      <c r="Q26" s="2074"/>
      <c r="R26" s="2074"/>
      <c r="S26" s="2074"/>
      <c r="T26" s="2074"/>
      <c r="U26" s="2074"/>
      <c r="V26" s="2074"/>
      <c r="W26" s="2074"/>
      <c r="X26" s="2074"/>
      <c r="Y26" s="2074"/>
      <c r="Z26" s="2074"/>
      <c r="AA26" s="2074"/>
      <c r="AB26" s="2074"/>
      <c r="AC26" s="2074"/>
      <c r="AD26" s="2074"/>
      <c r="AE26" s="2074"/>
      <c r="AF26" s="2074"/>
      <c r="AG26" s="2074"/>
      <c r="AH26" s="2074"/>
      <c r="AI26" s="2074"/>
      <c r="AJ26" s="2074"/>
      <c r="AK26" s="2074"/>
      <c r="AL26" s="2074"/>
      <c r="AM26" s="2074"/>
      <c r="AN26" s="2074"/>
      <c r="AO26" s="2074"/>
      <c r="AP26" s="2074"/>
      <c r="AQ26" s="2074"/>
      <c r="AR26" s="2074"/>
      <c r="AS26" s="2074"/>
      <c r="AT26" s="2074"/>
    </row>
    <row r="27" spans="1:46" s="22" customFormat="1" ht="9" customHeight="1">
      <c r="A27" s="1992"/>
      <c r="B27" s="1995" t="s">
        <v>356</v>
      </c>
      <c r="C27" s="1995"/>
      <c r="D27" s="1995"/>
      <c r="E27" s="1995"/>
      <c r="F27" s="1995"/>
      <c r="G27" s="1995"/>
      <c r="H27" s="1995"/>
      <c r="I27" s="1997"/>
      <c r="J27" s="2075" t="s">
        <v>357</v>
      </c>
      <c r="K27" s="2076"/>
      <c r="L27" s="2076"/>
      <c r="M27" s="2076"/>
      <c r="N27" s="2076"/>
      <c r="O27" s="2076"/>
      <c r="P27" s="2076"/>
      <c r="Q27" s="2076"/>
      <c r="R27" s="2076"/>
      <c r="S27" s="2076"/>
      <c r="T27" s="2076"/>
      <c r="U27" s="2076"/>
      <c r="V27" s="2076"/>
      <c r="W27" s="2076"/>
      <c r="X27" s="2076"/>
      <c r="Y27" s="2076"/>
      <c r="Z27" s="2076"/>
      <c r="AA27" s="2076"/>
      <c r="AB27" s="2076"/>
      <c r="AC27" s="2076"/>
      <c r="AD27" s="2076"/>
      <c r="AE27" s="2076"/>
      <c r="AF27" s="2076"/>
      <c r="AG27" s="2076"/>
      <c r="AH27" s="2076"/>
      <c r="AI27" s="2076"/>
      <c r="AJ27" s="2076"/>
      <c r="AK27" s="2076"/>
      <c r="AL27" s="2076"/>
      <c r="AM27" s="2076"/>
      <c r="AN27" s="2076"/>
      <c r="AO27" s="2076"/>
      <c r="AP27" s="2076"/>
      <c r="AQ27" s="2076"/>
      <c r="AR27" s="2076"/>
      <c r="AS27" s="2076"/>
      <c r="AT27" s="2077"/>
    </row>
    <row r="28" spans="1:46" s="22" customFormat="1" ht="6.75" customHeight="1">
      <c r="A28" s="1993"/>
      <c r="B28" s="1761"/>
      <c r="C28" s="1761"/>
      <c r="D28" s="1761"/>
      <c r="E28" s="1761"/>
      <c r="F28" s="1761"/>
      <c r="G28" s="1761"/>
      <c r="H28" s="1761"/>
      <c r="I28" s="1998"/>
      <c r="J28" s="2078"/>
      <c r="K28" s="2072"/>
      <c r="L28" s="2072"/>
      <c r="M28" s="2072"/>
      <c r="N28" s="2072"/>
      <c r="O28" s="2072"/>
      <c r="P28" s="2072"/>
      <c r="Q28" s="2072"/>
      <c r="R28" s="2072"/>
      <c r="S28" s="2072"/>
      <c r="T28" s="2072"/>
      <c r="U28" s="2072"/>
      <c r="V28" s="2072"/>
      <c r="W28" s="2072"/>
      <c r="X28" s="2072"/>
      <c r="Y28" s="2072"/>
      <c r="Z28" s="2072"/>
      <c r="AA28" s="2072"/>
      <c r="AB28" s="2072"/>
      <c r="AC28" s="2072"/>
      <c r="AD28" s="2072"/>
      <c r="AE28" s="2072"/>
      <c r="AF28" s="2072"/>
      <c r="AG28" s="2072"/>
      <c r="AH28" s="2072"/>
      <c r="AI28" s="2072"/>
      <c r="AJ28" s="2072"/>
      <c r="AK28" s="2072"/>
      <c r="AL28" s="2072"/>
      <c r="AM28" s="2072"/>
      <c r="AN28" s="2072"/>
      <c r="AO28" s="2072"/>
      <c r="AP28" s="2072"/>
      <c r="AQ28" s="2072"/>
      <c r="AR28" s="2072"/>
      <c r="AS28" s="2072"/>
      <c r="AT28" s="2079"/>
    </row>
    <row r="29" spans="1:46" s="22" customFormat="1" ht="9" customHeight="1">
      <c r="A29" s="1994"/>
      <c r="B29" s="1996"/>
      <c r="C29" s="1996"/>
      <c r="D29" s="1996"/>
      <c r="E29" s="1996"/>
      <c r="F29" s="1996"/>
      <c r="G29" s="1996"/>
      <c r="H29" s="1996"/>
      <c r="I29" s="1785"/>
      <c r="J29" s="2080"/>
      <c r="K29" s="2081"/>
      <c r="L29" s="2081"/>
      <c r="M29" s="2081"/>
      <c r="N29" s="2081"/>
      <c r="O29" s="2081"/>
      <c r="P29" s="2081"/>
      <c r="Q29" s="2081"/>
      <c r="R29" s="2081"/>
      <c r="S29" s="2081"/>
      <c r="T29" s="2081"/>
      <c r="U29" s="2081"/>
      <c r="V29" s="2081"/>
      <c r="W29" s="2081"/>
      <c r="X29" s="2081"/>
      <c r="Y29" s="2081"/>
      <c r="Z29" s="2081"/>
      <c r="AA29" s="2081"/>
      <c r="AB29" s="2081"/>
      <c r="AC29" s="2081"/>
      <c r="AD29" s="2081"/>
      <c r="AE29" s="2081"/>
      <c r="AF29" s="2081"/>
      <c r="AG29" s="2081"/>
      <c r="AH29" s="2081"/>
      <c r="AI29" s="2081"/>
      <c r="AJ29" s="2081"/>
      <c r="AK29" s="2081"/>
      <c r="AL29" s="2081"/>
      <c r="AM29" s="2081"/>
      <c r="AN29" s="2081"/>
      <c r="AO29" s="2081"/>
      <c r="AP29" s="2081"/>
      <c r="AQ29" s="2081"/>
      <c r="AR29" s="2081"/>
      <c r="AS29" s="2081"/>
      <c r="AT29" s="2082"/>
    </row>
    <row r="30" spans="1:46" s="22" customFormat="1" ht="11.25" customHeight="1">
      <c r="A30" s="1992"/>
      <c r="B30" s="2019"/>
      <c r="C30" s="2019"/>
      <c r="D30" s="2019"/>
      <c r="E30" s="2067" t="s">
        <v>264</v>
      </c>
      <c r="F30" s="2068"/>
      <c r="G30" s="2068"/>
      <c r="H30" s="2068"/>
      <c r="I30" s="65"/>
      <c r="J30" s="2069">
        <f>①入会申込書!M33</f>
        <v>0</v>
      </c>
      <c r="K30" s="2070"/>
      <c r="L30" s="2070"/>
      <c r="M30" s="2070"/>
      <c r="N30" s="2070"/>
      <c r="O30" s="2070"/>
      <c r="P30" s="2070"/>
      <c r="Q30" s="2070"/>
      <c r="R30" s="2070"/>
      <c r="S30" s="2070"/>
      <c r="T30" s="2070"/>
      <c r="U30" s="2070"/>
      <c r="V30" s="2070"/>
      <c r="W30" s="2070"/>
      <c r="X30" s="2070"/>
      <c r="Y30" s="2070"/>
      <c r="Z30" s="2070"/>
      <c r="AA30" s="2070"/>
      <c r="AB30" s="2070"/>
      <c r="AC30" s="2070"/>
      <c r="AD30" s="2070"/>
      <c r="AE30" s="2070"/>
      <c r="AF30" s="2070"/>
      <c r="AG30" s="2070"/>
      <c r="AH30" s="2070"/>
      <c r="AI30" s="2070"/>
      <c r="AJ30" s="2070"/>
      <c r="AK30" s="2070"/>
      <c r="AL30" s="2070"/>
      <c r="AM30" s="2070"/>
      <c r="AN30" s="2070"/>
      <c r="AO30" s="2070"/>
      <c r="AP30" s="2070"/>
      <c r="AQ30" s="2070"/>
      <c r="AR30" s="2070"/>
      <c r="AS30" s="2070"/>
      <c r="AT30" s="2071"/>
    </row>
    <row r="31" spans="1:46" s="22" customFormat="1" ht="11.25" customHeight="1">
      <c r="A31" s="1993"/>
      <c r="B31" s="1761" t="s">
        <v>358</v>
      </c>
      <c r="C31" s="1761"/>
      <c r="D31" s="1761"/>
      <c r="E31" s="1761"/>
      <c r="F31" s="1761"/>
      <c r="G31" s="1761"/>
      <c r="H31" s="1761"/>
      <c r="I31" s="1997"/>
      <c r="J31" s="2086">
        <f>①入会申込書!M35</f>
        <v>0</v>
      </c>
      <c r="K31" s="2087"/>
      <c r="L31" s="2087"/>
      <c r="M31" s="2087"/>
      <c r="N31" s="2087"/>
      <c r="O31" s="2087"/>
      <c r="P31" s="2087"/>
      <c r="Q31" s="2087"/>
      <c r="R31" s="2087"/>
      <c r="S31" s="2087"/>
      <c r="T31" s="2087"/>
      <c r="U31" s="2087"/>
      <c r="V31" s="2087"/>
      <c r="W31" s="2087"/>
      <c r="X31" s="2087"/>
      <c r="Y31" s="2087"/>
      <c r="Z31" s="2087"/>
      <c r="AA31" s="2087"/>
      <c r="AB31" s="2087"/>
      <c r="AC31" s="2087"/>
      <c r="AD31" s="2087"/>
      <c r="AE31" s="2087"/>
      <c r="AF31" s="2087"/>
      <c r="AG31" s="2087"/>
      <c r="AH31" s="2087"/>
      <c r="AI31" s="2087"/>
      <c r="AJ31" s="2087"/>
      <c r="AK31" s="2087"/>
      <c r="AL31" s="2087"/>
      <c r="AM31" s="2087"/>
      <c r="AN31" s="2087"/>
      <c r="AO31" s="2087"/>
      <c r="AP31" s="2087"/>
      <c r="AQ31" s="2087"/>
      <c r="AR31" s="2087"/>
      <c r="AS31" s="2087"/>
      <c r="AT31" s="2089"/>
    </row>
    <row r="32" spans="1:46" s="22" customFormat="1" ht="11.25" customHeight="1">
      <c r="A32" s="1993"/>
      <c r="B32" s="1761"/>
      <c r="C32" s="1761"/>
      <c r="D32" s="1761"/>
      <c r="E32" s="1761"/>
      <c r="F32" s="1761"/>
      <c r="G32" s="1761"/>
      <c r="H32" s="1761"/>
      <c r="I32" s="1998"/>
      <c r="J32" s="2088"/>
      <c r="K32" s="2088"/>
      <c r="L32" s="2088"/>
      <c r="M32" s="2088"/>
      <c r="N32" s="2088"/>
      <c r="O32" s="2088"/>
      <c r="P32" s="2088"/>
      <c r="Q32" s="2088"/>
      <c r="R32" s="2088"/>
      <c r="S32" s="2088"/>
      <c r="T32" s="2088"/>
      <c r="U32" s="2088"/>
      <c r="V32" s="2088"/>
      <c r="W32" s="2088"/>
      <c r="X32" s="2088"/>
      <c r="Y32" s="2088"/>
      <c r="Z32" s="2088"/>
      <c r="AA32" s="2088"/>
      <c r="AB32" s="2088"/>
      <c r="AC32" s="2088"/>
      <c r="AD32" s="2088"/>
      <c r="AE32" s="2088"/>
      <c r="AF32" s="2088"/>
      <c r="AG32" s="2088"/>
      <c r="AH32" s="2088"/>
      <c r="AI32" s="2088"/>
      <c r="AJ32" s="2088"/>
      <c r="AK32" s="2088"/>
      <c r="AL32" s="2088"/>
      <c r="AM32" s="2088"/>
      <c r="AN32" s="2088"/>
      <c r="AO32" s="2088"/>
      <c r="AP32" s="2088"/>
      <c r="AQ32" s="2088"/>
      <c r="AR32" s="2088"/>
      <c r="AS32" s="2088"/>
      <c r="AT32" s="2090"/>
    </row>
    <row r="33" spans="1:46" s="22" customFormat="1" ht="11.25" customHeight="1">
      <c r="A33" s="1993"/>
      <c r="B33" s="1761"/>
      <c r="C33" s="1761"/>
      <c r="D33" s="1761"/>
      <c r="E33" s="1761"/>
      <c r="F33" s="1761"/>
      <c r="G33" s="1761"/>
      <c r="H33" s="1761"/>
      <c r="I33" s="1998"/>
      <c r="J33" s="2088"/>
      <c r="K33" s="2088"/>
      <c r="L33" s="2088"/>
      <c r="M33" s="2088"/>
      <c r="N33" s="2088"/>
      <c r="O33" s="2088"/>
      <c r="P33" s="2088"/>
      <c r="Q33" s="2088"/>
      <c r="R33" s="2088"/>
      <c r="S33" s="2088"/>
      <c r="T33" s="2088"/>
      <c r="U33" s="2088"/>
      <c r="V33" s="2088"/>
      <c r="W33" s="2088"/>
      <c r="X33" s="2088"/>
      <c r="Y33" s="2088"/>
      <c r="Z33" s="2088"/>
      <c r="AA33" s="2088"/>
      <c r="AB33" s="2088"/>
      <c r="AC33" s="2088"/>
      <c r="AD33" s="2088"/>
      <c r="AE33" s="2088"/>
      <c r="AF33" s="2088"/>
      <c r="AG33" s="2088"/>
      <c r="AH33" s="2088"/>
      <c r="AI33" s="2088"/>
      <c r="AJ33" s="2088"/>
      <c r="AK33" s="2088"/>
      <c r="AL33" s="2088"/>
      <c r="AM33" s="2088"/>
      <c r="AN33" s="2088"/>
      <c r="AO33" s="2088"/>
      <c r="AP33" s="2088"/>
      <c r="AQ33" s="2088"/>
      <c r="AR33" s="2088"/>
      <c r="AS33" s="2088"/>
      <c r="AT33" s="2090"/>
    </row>
    <row r="34" spans="1:46" s="22" customFormat="1" ht="11.25" customHeight="1">
      <c r="A34" s="1993"/>
      <c r="B34" s="1761"/>
      <c r="C34" s="1761"/>
      <c r="D34" s="1761"/>
      <c r="E34" s="1761"/>
      <c r="F34" s="1761"/>
      <c r="G34" s="1761"/>
      <c r="H34" s="1761"/>
      <c r="I34" s="1998"/>
      <c r="J34" s="2088"/>
      <c r="K34" s="2088"/>
      <c r="L34" s="2088"/>
      <c r="M34" s="2088"/>
      <c r="N34" s="2088"/>
      <c r="O34" s="2088"/>
      <c r="P34" s="2088"/>
      <c r="Q34" s="2088"/>
      <c r="R34" s="2088"/>
      <c r="S34" s="2088"/>
      <c r="T34" s="2088"/>
      <c r="U34" s="2088"/>
      <c r="V34" s="2088"/>
      <c r="W34" s="2088"/>
      <c r="X34" s="2088"/>
      <c r="Y34" s="2088"/>
      <c r="Z34" s="2088"/>
      <c r="AA34" s="2088"/>
      <c r="AB34" s="2088"/>
      <c r="AC34" s="2088"/>
      <c r="AD34" s="2088"/>
      <c r="AE34" s="2088"/>
      <c r="AF34" s="2088"/>
      <c r="AG34" s="2088"/>
      <c r="AH34" s="2088"/>
      <c r="AI34" s="2088"/>
      <c r="AJ34" s="2088"/>
      <c r="AK34" s="2088"/>
      <c r="AL34" s="2088"/>
      <c r="AM34" s="2088"/>
      <c r="AN34" s="2088"/>
      <c r="AO34" s="2088"/>
      <c r="AP34" s="2088"/>
      <c r="AQ34" s="2088"/>
      <c r="AR34" s="2088"/>
      <c r="AS34" s="2088"/>
      <c r="AT34" s="2090"/>
    </row>
    <row r="35" spans="1:46" s="22" customFormat="1" ht="11.25" customHeight="1">
      <c r="A35" s="1994"/>
      <c r="B35" s="1996"/>
      <c r="C35" s="1996"/>
      <c r="D35" s="1996"/>
      <c r="E35" s="1996"/>
      <c r="F35" s="1996"/>
      <c r="G35" s="1996"/>
      <c r="H35" s="1996"/>
      <c r="I35" s="1785"/>
      <c r="J35" s="2088"/>
      <c r="K35" s="2088"/>
      <c r="L35" s="2088"/>
      <c r="M35" s="2088"/>
      <c r="N35" s="2088"/>
      <c r="O35" s="2088"/>
      <c r="P35" s="2088"/>
      <c r="Q35" s="2088"/>
      <c r="R35" s="2088"/>
      <c r="S35" s="2088"/>
      <c r="T35" s="2088"/>
      <c r="U35" s="2088"/>
      <c r="V35" s="2088"/>
      <c r="W35" s="2088"/>
      <c r="X35" s="2088"/>
      <c r="Y35" s="2088"/>
      <c r="Z35" s="2088"/>
      <c r="AA35" s="2088"/>
      <c r="AB35" s="2088"/>
      <c r="AC35" s="2088"/>
      <c r="AD35" s="2088"/>
      <c r="AE35" s="2088"/>
      <c r="AF35" s="2088"/>
      <c r="AG35" s="2088"/>
      <c r="AH35" s="2088"/>
      <c r="AI35" s="2088"/>
      <c r="AJ35" s="2088"/>
      <c r="AK35" s="2088"/>
      <c r="AL35" s="2088"/>
      <c r="AM35" s="2088"/>
      <c r="AN35" s="2088"/>
      <c r="AO35" s="2088"/>
      <c r="AP35" s="2088"/>
      <c r="AQ35" s="2088"/>
      <c r="AR35" s="2088"/>
      <c r="AS35" s="2088"/>
      <c r="AT35" s="2090"/>
    </row>
    <row r="36" spans="1:46" s="22" customFormat="1" ht="11.25" customHeight="1">
      <c r="A36" s="1992"/>
      <c r="B36" s="2019"/>
      <c r="C36" s="2019"/>
      <c r="D36" s="2019"/>
      <c r="E36" s="2067" t="s">
        <v>264</v>
      </c>
      <c r="F36" s="2068"/>
      <c r="G36" s="2068"/>
      <c r="H36" s="2068"/>
      <c r="I36" s="70"/>
      <c r="J36" s="2101">
        <f>①入会申込書!M43</f>
        <v>0</v>
      </c>
      <c r="K36" s="2102"/>
      <c r="L36" s="2102"/>
      <c r="M36" s="2102"/>
      <c r="N36" s="2102"/>
      <c r="O36" s="2102"/>
      <c r="P36" s="2102"/>
      <c r="Q36" s="2102"/>
      <c r="R36" s="2102"/>
      <c r="S36" s="2102"/>
      <c r="T36" s="2102"/>
      <c r="U36" s="2102"/>
      <c r="V36" s="2102"/>
      <c r="W36" s="2102"/>
      <c r="X36" s="2102"/>
      <c r="Y36" s="2102"/>
      <c r="Z36" s="2102"/>
      <c r="AA36" s="2103"/>
      <c r="AB36" s="2104" t="s">
        <v>209</v>
      </c>
      <c r="AC36" s="2105"/>
      <c r="AD36" s="2105"/>
      <c r="AE36" s="2106"/>
      <c r="AF36" s="2003" t="str">
        <f>①入会申込書!AF43</f>
        <v/>
      </c>
      <c r="AG36" s="2004"/>
      <c r="AH36" s="2004"/>
      <c r="AI36" s="2096">
        <f>①入会申込書!AJ43</f>
        <v>0</v>
      </c>
      <c r="AJ36" s="2097"/>
      <c r="AK36" s="2019" t="s">
        <v>267</v>
      </c>
      <c r="AL36" s="2099"/>
      <c r="AM36" s="2096">
        <f>①入会申込書!AP43</f>
        <v>0</v>
      </c>
      <c r="AN36" s="2097"/>
      <c r="AO36" s="2019" t="s">
        <v>274</v>
      </c>
      <c r="AP36" s="2099"/>
      <c r="AQ36" s="2096">
        <f>①入会申込書!AT43</f>
        <v>0</v>
      </c>
      <c r="AR36" s="2097"/>
      <c r="AS36" s="2019" t="s">
        <v>355</v>
      </c>
      <c r="AT36" s="1997"/>
    </row>
    <row r="37" spans="1:46" s="22" customFormat="1" ht="11.25" customHeight="1">
      <c r="A37" s="1993"/>
      <c r="B37" s="1761" t="s">
        <v>212</v>
      </c>
      <c r="C37" s="1761"/>
      <c r="D37" s="1761"/>
      <c r="E37" s="1761"/>
      <c r="F37" s="1761"/>
      <c r="G37" s="1761"/>
      <c r="H37" s="1761"/>
      <c r="I37" s="1997"/>
      <c r="J37" s="2110">
        <f>①入会申込書!M45</f>
        <v>0</v>
      </c>
      <c r="K37" s="2111"/>
      <c r="L37" s="2111"/>
      <c r="M37" s="2111"/>
      <c r="N37" s="2111"/>
      <c r="O37" s="2111"/>
      <c r="P37" s="2111"/>
      <c r="Q37" s="2111"/>
      <c r="R37" s="2111"/>
      <c r="S37" s="2111"/>
      <c r="T37" s="2111"/>
      <c r="U37" s="2111"/>
      <c r="V37" s="2111"/>
      <c r="W37" s="2111"/>
      <c r="X37" s="2111"/>
      <c r="Y37" s="2111"/>
      <c r="Z37" s="2111"/>
      <c r="AA37" s="2112"/>
      <c r="AB37" s="2107"/>
      <c r="AC37" s="2108"/>
      <c r="AD37" s="2108"/>
      <c r="AE37" s="2109"/>
      <c r="AF37" s="2005"/>
      <c r="AG37" s="2006"/>
      <c r="AH37" s="2006"/>
      <c r="AI37" s="2098"/>
      <c r="AJ37" s="2098"/>
      <c r="AK37" s="2100"/>
      <c r="AL37" s="2100"/>
      <c r="AM37" s="2098"/>
      <c r="AN37" s="2098"/>
      <c r="AO37" s="2100"/>
      <c r="AP37" s="2100"/>
      <c r="AQ37" s="2098"/>
      <c r="AR37" s="2098"/>
      <c r="AS37" s="1767"/>
      <c r="AT37" s="1998"/>
    </row>
    <row r="38" spans="1:46" s="22" customFormat="1" ht="11.25" customHeight="1">
      <c r="A38" s="1993"/>
      <c r="B38" s="1761"/>
      <c r="C38" s="1761"/>
      <c r="D38" s="1761"/>
      <c r="E38" s="1761"/>
      <c r="F38" s="1761"/>
      <c r="G38" s="1761"/>
      <c r="H38" s="1761"/>
      <c r="I38" s="1998"/>
      <c r="J38" s="2113"/>
      <c r="K38" s="2114"/>
      <c r="L38" s="2114"/>
      <c r="M38" s="2114"/>
      <c r="N38" s="2114"/>
      <c r="O38" s="2114"/>
      <c r="P38" s="2114"/>
      <c r="Q38" s="2114"/>
      <c r="R38" s="2114"/>
      <c r="S38" s="2114"/>
      <c r="T38" s="2114"/>
      <c r="U38" s="2114"/>
      <c r="V38" s="2114"/>
      <c r="W38" s="2114"/>
      <c r="X38" s="2114"/>
      <c r="Y38" s="2114"/>
      <c r="Z38" s="2114"/>
      <c r="AA38" s="2115"/>
      <c r="AB38" s="2107"/>
      <c r="AC38" s="2108"/>
      <c r="AD38" s="2108"/>
      <c r="AE38" s="2109"/>
      <c r="AF38" s="2005"/>
      <c r="AG38" s="2006"/>
      <c r="AH38" s="2006"/>
      <c r="AI38" s="2098"/>
      <c r="AJ38" s="2098"/>
      <c r="AK38" s="2100"/>
      <c r="AL38" s="2100"/>
      <c r="AM38" s="2098"/>
      <c r="AN38" s="2098"/>
      <c r="AO38" s="2100"/>
      <c r="AP38" s="2100"/>
      <c r="AQ38" s="2098"/>
      <c r="AR38" s="2098"/>
      <c r="AS38" s="1767"/>
      <c r="AT38" s="1998"/>
    </row>
    <row r="39" spans="1:46" s="22" customFormat="1" ht="11.25" customHeight="1">
      <c r="A39" s="1993"/>
      <c r="B39" s="1761"/>
      <c r="C39" s="1761"/>
      <c r="D39" s="1761"/>
      <c r="E39" s="1761"/>
      <c r="F39" s="1761"/>
      <c r="G39" s="1761"/>
      <c r="H39" s="1761"/>
      <c r="I39" s="1998"/>
      <c r="J39" s="2113"/>
      <c r="K39" s="2114"/>
      <c r="L39" s="2114"/>
      <c r="M39" s="2114"/>
      <c r="N39" s="2114"/>
      <c r="O39" s="2114"/>
      <c r="P39" s="2114"/>
      <c r="Q39" s="2114"/>
      <c r="R39" s="2114"/>
      <c r="S39" s="2114"/>
      <c r="T39" s="2114"/>
      <c r="U39" s="2114"/>
      <c r="V39" s="2114"/>
      <c r="W39" s="2114"/>
      <c r="X39" s="2114"/>
      <c r="Y39" s="2114"/>
      <c r="Z39" s="2114"/>
      <c r="AA39" s="2115"/>
      <c r="AB39" s="2107" t="s">
        <v>265</v>
      </c>
      <c r="AC39" s="2108"/>
      <c r="AD39" s="2108"/>
      <c r="AE39" s="2109"/>
      <c r="AF39" s="2005" t="str">
        <f>①入会申込書!AY43</f>
        <v/>
      </c>
      <c r="AG39" s="2006"/>
      <c r="AH39" s="2006"/>
      <c r="AI39" s="2006"/>
      <c r="AJ39" s="2006"/>
      <c r="AK39" s="2006"/>
      <c r="AL39" s="2006"/>
      <c r="AM39" s="2006"/>
      <c r="AN39" s="2006"/>
      <c r="AO39" s="2006"/>
      <c r="AP39" s="2006"/>
      <c r="AQ39" s="2006"/>
      <c r="AR39" s="2006"/>
      <c r="AS39" s="2006"/>
      <c r="AT39" s="2122"/>
    </row>
    <row r="40" spans="1:46" s="22" customFormat="1" ht="6.75" customHeight="1">
      <c r="A40" s="1993"/>
      <c r="B40" s="1761"/>
      <c r="C40" s="1761"/>
      <c r="D40" s="1761"/>
      <c r="E40" s="1761"/>
      <c r="F40" s="1761"/>
      <c r="G40" s="1761"/>
      <c r="H40" s="1761"/>
      <c r="I40" s="1998"/>
      <c r="J40" s="2113"/>
      <c r="K40" s="2114"/>
      <c r="L40" s="2114"/>
      <c r="M40" s="2114"/>
      <c r="N40" s="2114"/>
      <c r="O40" s="2114"/>
      <c r="P40" s="2114"/>
      <c r="Q40" s="2114"/>
      <c r="R40" s="2114"/>
      <c r="S40" s="2114"/>
      <c r="T40" s="2114"/>
      <c r="U40" s="2114"/>
      <c r="V40" s="2114"/>
      <c r="W40" s="2114"/>
      <c r="X40" s="2114"/>
      <c r="Y40" s="2114"/>
      <c r="Z40" s="2114"/>
      <c r="AA40" s="2115"/>
      <c r="AB40" s="2107"/>
      <c r="AC40" s="2108"/>
      <c r="AD40" s="2108"/>
      <c r="AE40" s="2109"/>
      <c r="AF40" s="2005"/>
      <c r="AG40" s="2006"/>
      <c r="AH40" s="2006"/>
      <c r="AI40" s="2006"/>
      <c r="AJ40" s="2006"/>
      <c r="AK40" s="2006"/>
      <c r="AL40" s="2006"/>
      <c r="AM40" s="2006"/>
      <c r="AN40" s="2006"/>
      <c r="AO40" s="2006"/>
      <c r="AP40" s="2006"/>
      <c r="AQ40" s="2006"/>
      <c r="AR40" s="2006"/>
      <c r="AS40" s="2006"/>
      <c r="AT40" s="2122"/>
    </row>
    <row r="41" spans="1:46" s="22" customFormat="1" ht="6" customHeight="1">
      <c r="A41" s="1994"/>
      <c r="B41" s="1996"/>
      <c r="C41" s="1996"/>
      <c r="D41" s="1996"/>
      <c r="E41" s="1996"/>
      <c r="F41" s="1996"/>
      <c r="G41" s="1996"/>
      <c r="H41" s="1996"/>
      <c r="I41" s="1785"/>
      <c r="J41" s="2116"/>
      <c r="K41" s="2117"/>
      <c r="L41" s="2117"/>
      <c r="M41" s="2117"/>
      <c r="N41" s="2117"/>
      <c r="O41" s="2117"/>
      <c r="P41" s="2117"/>
      <c r="Q41" s="2117"/>
      <c r="R41" s="2117"/>
      <c r="S41" s="2117"/>
      <c r="T41" s="2117"/>
      <c r="U41" s="2117"/>
      <c r="V41" s="2117"/>
      <c r="W41" s="2117"/>
      <c r="X41" s="2117"/>
      <c r="Y41" s="2117"/>
      <c r="Z41" s="2117"/>
      <c r="AA41" s="2118"/>
      <c r="AB41" s="2119"/>
      <c r="AC41" s="2120"/>
      <c r="AD41" s="2120"/>
      <c r="AE41" s="2121"/>
      <c r="AF41" s="2007"/>
      <c r="AG41" s="2008"/>
      <c r="AH41" s="2008"/>
      <c r="AI41" s="2008"/>
      <c r="AJ41" s="2008"/>
      <c r="AK41" s="2008"/>
      <c r="AL41" s="2008"/>
      <c r="AM41" s="2008"/>
      <c r="AN41" s="2008"/>
      <c r="AO41" s="2008"/>
      <c r="AP41" s="2008"/>
      <c r="AQ41" s="2008"/>
      <c r="AR41" s="2008"/>
      <c r="AS41" s="2008"/>
      <c r="AT41" s="2123"/>
    </row>
    <row r="42" spans="1:46" s="22" customFormat="1" ht="11.25" customHeight="1">
      <c r="A42" s="1780"/>
      <c r="B42" s="2019"/>
      <c r="C42" s="2019"/>
      <c r="D42" s="2019"/>
      <c r="E42" s="2067" t="s">
        <v>445</v>
      </c>
      <c r="F42" s="2068"/>
      <c r="G42" s="2068"/>
      <c r="H42" s="2068"/>
      <c r="I42" s="70"/>
      <c r="J42" s="2130">
        <f>★入力画面!L19</f>
        <v>0</v>
      </c>
      <c r="K42" s="2131"/>
      <c r="L42" s="2131"/>
      <c r="M42" s="2131"/>
      <c r="N42" s="2131"/>
      <c r="O42" s="2131"/>
      <c r="P42" s="2131"/>
      <c r="Q42" s="2131"/>
      <c r="R42" s="2131"/>
      <c r="S42" s="2131"/>
      <c r="T42" s="2131"/>
      <c r="U42" s="2131"/>
      <c r="V42" s="2131"/>
      <c r="W42" s="2131"/>
      <c r="X42" s="2131"/>
      <c r="Y42" s="2131"/>
      <c r="Z42" s="2131"/>
      <c r="AA42" s="2131"/>
      <c r="AB42" s="2131"/>
      <c r="AC42" s="2131"/>
      <c r="AD42" s="2131"/>
      <c r="AE42" s="2131"/>
      <c r="AF42" s="2131"/>
      <c r="AG42" s="2131"/>
      <c r="AH42" s="2131"/>
      <c r="AI42" s="2131"/>
      <c r="AJ42" s="2131"/>
      <c r="AK42" s="2131"/>
      <c r="AL42" s="2131"/>
      <c r="AM42" s="2131"/>
      <c r="AN42" s="2131"/>
      <c r="AO42" s="2131"/>
      <c r="AP42" s="2131"/>
      <c r="AQ42" s="2131"/>
      <c r="AR42" s="2131"/>
      <c r="AS42" s="2131"/>
      <c r="AT42" s="2132"/>
    </row>
    <row r="43" spans="1:46" s="22" customFormat="1" ht="11.25" customHeight="1">
      <c r="A43" s="2129"/>
      <c r="B43" s="2133" t="s">
        <v>359</v>
      </c>
      <c r="C43" s="2133"/>
      <c r="D43" s="2133"/>
      <c r="E43" s="2133"/>
      <c r="F43" s="2133"/>
      <c r="G43" s="2133"/>
      <c r="H43" s="2133"/>
      <c r="I43" s="2019"/>
      <c r="J43" s="63" t="s">
        <v>423</v>
      </c>
      <c r="K43" s="2140">
        <f>①入会申込書!O38</f>
        <v>0</v>
      </c>
      <c r="L43" s="2141"/>
      <c r="M43" s="2141"/>
      <c r="N43" s="2141"/>
      <c r="O43" s="64" t="s">
        <v>458</v>
      </c>
      <c r="P43" s="2140">
        <f>①入会申込書!S38</f>
        <v>0</v>
      </c>
      <c r="Q43" s="2141"/>
      <c r="R43" s="2141"/>
      <c r="S43" s="2141"/>
      <c r="T43" s="2142"/>
      <c r="U43" s="2142"/>
      <c r="V43" s="2142"/>
      <c r="W43" s="2142"/>
      <c r="X43" s="2142"/>
      <c r="Y43" s="2142"/>
      <c r="Z43" s="2142"/>
      <c r="AA43" s="2142"/>
      <c r="AB43" s="2142"/>
      <c r="AC43" s="2142"/>
      <c r="AD43" s="2142"/>
      <c r="AE43" s="2142"/>
      <c r="AF43" s="2142"/>
      <c r="AG43" s="2142"/>
      <c r="AH43" s="2142"/>
      <c r="AI43" s="2142"/>
      <c r="AJ43" s="2142"/>
      <c r="AK43" s="2142"/>
      <c r="AL43" s="2142"/>
      <c r="AM43" s="2142"/>
      <c r="AN43" s="2142"/>
      <c r="AO43" s="2142"/>
      <c r="AP43" s="2142"/>
      <c r="AQ43" s="2142"/>
      <c r="AR43" s="2142"/>
      <c r="AS43" s="2142"/>
      <c r="AT43" s="2143"/>
    </row>
    <row r="44" spans="1:46" s="22" customFormat="1" ht="11.25" customHeight="1">
      <c r="A44" s="2129"/>
      <c r="B44" s="2133"/>
      <c r="C44" s="2133"/>
      <c r="D44" s="2133"/>
      <c r="E44" s="2133"/>
      <c r="F44" s="2133"/>
      <c r="G44" s="2133"/>
      <c r="H44" s="2133"/>
      <c r="I44" s="1998"/>
      <c r="J44" s="2134" t="str">
        <f>①入会申込書!M39</f>
        <v>東京都</v>
      </c>
      <c r="K44" s="2135"/>
      <c r="L44" s="2135"/>
      <c r="M44" s="2135"/>
      <c r="N44" s="2135"/>
      <c r="O44" s="2135"/>
      <c r="P44" s="2135"/>
      <c r="Q44" s="2135"/>
      <c r="R44" s="2135"/>
      <c r="S44" s="2135"/>
      <c r="T44" s="2135"/>
      <c r="U44" s="2135"/>
      <c r="V44" s="2135"/>
      <c r="W44" s="2135"/>
      <c r="X44" s="2135"/>
      <c r="Y44" s="2135">
        <f>①入会申込書!AG39</f>
        <v>0</v>
      </c>
      <c r="Z44" s="2135"/>
      <c r="AA44" s="2135"/>
      <c r="AB44" s="2135"/>
      <c r="AC44" s="2135"/>
      <c r="AD44" s="2135"/>
      <c r="AE44" s="2135"/>
      <c r="AF44" s="2135"/>
      <c r="AG44" s="1767" t="s">
        <v>446</v>
      </c>
      <c r="AH44" s="1767"/>
      <c r="AI44" s="1767"/>
      <c r="AJ44" s="2091">
        <f>①入会申込書!M41</f>
        <v>0</v>
      </c>
      <c r="AK44" s="2092"/>
      <c r="AL44" s="2092"/>
      <c r="AM44" s="1767" t="s">
        <v>422</v>
      </c>
      <c r="AN44" s="2091">
        <f>①入会申込書!S41</f>
        <v>0</v>
      </c>
      <c r="AO44" s="2092"/>
      <c r="AP44" s="2092"/>
      <c r="AQ44" s="1767" t="s">
        <v>420</v>
      </c>
      <c r="AR44" s="2091">
        <f>①入会申込書!Y41</f>
        <v>0</v>
      </c>
      <c r="AS44" s="2092"/>
      <c r="AT44" s="2093"/>
    </row>
    <row r="45" spans="1:46" s="22" customFormat="1" ht="8.25" customHeight="1">
      <c r="A45" s="2129"/>
      <c r="B45" s="2133"/>
      <c r="C45" s="2133"/>
      <c r="D45" s="2133"/>
      <c r="E45" s="2133"/>
      <c r="F45" s="2133"/>
      <c r="G45" s="2133"/>
      <c r="H45" s="2133"/>
      <c r="I45" s="1998"/>
      <c r="J45" s="2134"/>
      <c r="K45" s="2135"/>
      <c r="L45" s="2135"/>
      <c r="M45" s="2135"/>
      <c r="N45" s="2135"/>
      <c r="O45" s="2135"/>
      <c r="P45" s="2135"/>
      <c r="Q45" s="2135"/>
      <c r="R45" s="2135"/>
      <c r="S45" s="2135"/>
      <c r="T45" s="2135"/>
      <c r="U45" s="2135"/>
      <c r="V45" s="2135"/>
      <c r="W45" s="2135"/>
      <c r="X45" s="2135"/>
      <c r="Y45" s="2135"/>
      <c r="Z45" s="2135"/>
      <c r="AA45" s="2135"/>
      <c r="AB45" s="2135"/>
      <c r="AC45" s="2135"/>
      <c r="AD45" s="2135"/>
      <c r="AE45" s="2135"/>
      <c r="AF45" s="2135"/>
      <c r="AG45" s="1767"/>
      <c r="AH45" s="1767"/>
      <c r="AI45" s="1767"/>
      <c r="AJ45" s="2092"/>
      <c r="AK45" s="2092"/>
      <c r="AL45" s="2092"/>
      <c r="AM45" s="1767"/>
      <c r="AN45" s="2092"/>
      <c r="AO45" s="2092"/>
      <c r="AP45" s="2092"/>
      <c r="AQ45" s="1767"/>
      <c r="AR45" s="2092"/>
      <c r="AS45" s="2092"/>
      <c r="AT45" s="2093"/>
    </row>
    <row r="46" spans="1:46" s="22" customFormat="1" ht="11.25" customHeight="1">
      <c r="A46" s="2129"/>
      <c r="B46" s="2144" t="s">
        <v>447</v>
      </c>
      <c r="C46" s="2144"/>
      <c r="D46" s="2144"/>
      <c r="E46" s="2144"/>
      <c r="F46" s="2144"/>
      <c r="G46" s="2144"/>
      <c r="H46" s="2144"/>
      <c r="I46" s="1998"/>
      <c r="J46" s="2136"/>
      <c r="K46" s="2137"/>
      <c r="L46" s="2137"/>
      <c r="M46" s="2137"/>
      <c r="N46" s="2137"/>
      <c r="O46" s="2137"/>
      <c r="P46" s="2137"/>
      <c r="Q46" s="2137"/>
      <c r="R46" s="2137"/>
      <c r="S46" s="2137"/>
      <c r="T46" s="2137"/>
      <c r="U46" s="2137"/>
      <c r="V46" s="2137"/>
      <c r="W46" s="2137"/>
      <c r="X46" s="2137"/>
      <c r="Y46" s="2137"/>
      <c r="Z46" s="2137"/>
      <c r="AA46" s="2137"/>
      <c r="AB46" s="2137"/>
      <c r="AC46" s="2137"/>
      <c r="AD46" s="2137"/>
      <c r="AE46" s="2137"/>
      <c r="AF46" s="2137"/>
      <c r="AG46" s="1767" t="s">
        <v>448</v>
      </c>
      <c r="AH46" s="1767"/>
      <c r="AI46" s="1767"/>
      <c r="AJ46" s="2091">
        <f>①入会申込書!AK41</f>
        <v>0</v>
      </c>
      <c r="AK46" s="2092"/>
      <c r="AL46" s="2092"/>
      <c r="AM46" s="1767" t="s">
        <v>422</v>
      </c>
      <c r="AN46" s="2091">
        <f>①入会申込書!AQ41</f>
        <v>0</v>
      </c>
      <c r="AO46" s="2092"/>
      <c r="AP46" s="2092"/>
      <c r="AQ46" s="1767" t="s">
        <v>420</v>
      </c>
      <c r="AR46" s="2091">
        <f>①入会申込書!AW41</f>
        <v>0</v>
      </c>
      <c r="AS46" s="2092"/>
      <c r="AT46" s="2093"/>
    </row>
    <row r="47" spans="1:46" s="22" customFormat="1" ht="9" customHeight="1">
      <c r="A47" s="1783"/>
      <c r="B47" s="2145"/>
      <c r="C47" s="2145"/>
      <c r="D47" s="2145"/>
      <c r="E47" s="2145"/>
      <c r="F47" s="2145"/>
      <c r="G47" s="2145"/>
      <c r="H47" s="2145"/>
      <c r="I47" s="1785"/>
      <c r="J47" s="2138"/>
      <c r="K47" s="2139"/>
      <c r="L47" s="2139"/>
      <c r="M47" s="2139"/>
      <c r="N47" s="2139"/>
      <c r="O47" s="2139"/>
      <c r="P47" s="2139"/>
      <c r="Q47" s="2139"/>
      <c r="R47" s="2139"/>
      <c r="S47" s="2139"/>
      <c r="T47" s="2139"/>
      <c r="U47" s="2139"/>
      <c r="V47" s="2139"/>
      <c r="W47" s="2139"/>
      <c r="X47" s="2139"/>
      <c r="Y47" s="2139"/>
      <c r="Z47" s="2139"/>
      <c r="AA47" s="2139"/>
      <c r="AB47" s="2139"/>
      <c r="AC47" s="2139"/>
      <c r="AD47" s="2139"/>
      <c r="AE47" s="2139"/>
      <c r="AF47" s="2139"/>
      <c r="AG47" s="1784"/>
      <c r="AH47" s="1784"/>
      <c r="AI47" s="1784"/>
      <c r="AJ47" s="2094"/>
      <c r="AK47" s="2094"/>
      <c r="AL47" s="2094"/>
      <c r="AM47" s="1784"/>
      <c r="AN47" s="2094"/>
      <c r="AO47" s="2094"/>
      <c r="AP47" s="2094"/>
      <c r="AQ47" s="1784"/>
      <c r="AR47" s="2094"/>
      <c r="AS47" s="2094"/>
      <c r="AT47" s="2095"/>
    </row>
    <row r="48" spans="1:46" s="22" customFormat="1" ht="11.25" customHeight="1">
      <c r="A48" s="1780"/>
      <c r="B48" s="2019"/>
      <c r="C48" s="2019"/>
      <c r="D48" s="2019"/>
      <c r="E48" s="2067" t="s">
        <v>445</v>
      </c>
      <c r="F48" s="2068"/>
      <c r="G48" s="2068"/>
      <c r="H48" s="2068"/>
      <c r="I48" s="72"/>
      <c r="J48" s="2156">
        <f>★入力画面!L52</f>
        <v>0</v>
      </c>
      <c r="K48" s="2070"/>
      <c r="L48" s="2070"/>
      <c r="M48" s="2070"/>
      <c r="N48" s="2070"/>
      <c r="O48" s="2070"/>
      <c r="P48" s="2070"/>
      <c r="Q48" s="2070"/>
      <c r="R48" s="2070"/>
      <c r="S48" s="2070"/>
      <c r="T48" s="2070"/>
      <c r="U48" s="2070"/>
      <c r="V48" s="2070"/>
      <c r="W48" s="2070"/>
      <c r="X48" s="2070"/>
      <c r="Y48" s="2070"/>
      <c r="Z48" s="2070"/>
      <c r="AA48" s="2070"/>
      <c r="AB48" s="2070"/>
      <c r="AC48" s="2070"/>
      <c r="AD48" s="2070"/>
      <c r="AE48" s="2070"/>
      <c r="AF48" s="2070"/>
      <c r="AG48" s="2070"/>
      <c r="AH48" s="2070"/>
      <c r="AI48" s="2070"/>
      <c r="AJ48" s="2070"/>
      <c r="AK48" s="2070"/>
      <c r="AL48" s="2070"/>
      <c r="AM48" s="2070"/>
      <c r="AN48" s="2070"/>
      <c r="AO48" s="2070"/>
      <c r="AP48" s="2070"/>
      <c r="AQ48" s="2070"/>
      <c r="AR48" s="2070"/>
      <c r="AS48" s="2070"/>
      <c r="AT48" s="2071"/>
    </row>
    <row r="49" spans="1:46" s="22" customFormat="1" ht="11.25" customHeight="1">
      <c r="A49" s="2129"/>
      <c r="B49" s="2157" t="s">
        <v>360</v>
      </c>
      <c r="C49" s="1761"/>
      <c r="D49" s="1761"/>
      <c r="E49" s="1761"/>
      <c r="F49" s="1761"/>
      <c r="G49" s="1761"/>
      <c r="H49" s="1761"/>
      <c r="I49" s="1997"/>
      <c r="J49" s="1780" t="s">
        <v>423</v>
      </c>
      <c r="K49" s="2019"/>
      <c r="L49" s="2161">
        <f>①入会申込書!O49</f>
        <v>0</v>
      </c>
      <c r="M49" s="2162"/>
      <c r="N49" s="2162"/>
      <c r="O49" s="2162"/>
      <c r="P49" s="2167" t="s">
        <v>459</v>
      </c>
      <c r="Q49" s="2167"/>
      <c r="R49" s="2161">
        <f>①入会申込書!S49</f>
        <v>0</v>
      </c>
      <c r="S49" s="2162"/>
      <c r="T49" s="2162"/>
      <c r="U49" s="2162"/>
      <c r="V49" s="2162"/>
      <c r="W49" s="2163">
        <f>①入会申込書!M50</f>
        <v>0</v>
      </c>
      <c r="X49" s="2163"/>
      <c r="Y49" s="2163"/>
      <c r="Z49" s="2163"/>
      <c r="AA49" s="2163"/>
      <c r="AB49" s="2163"/>
      <c r="AC49" s="2163"/>
      <c r="AD49" s="2163"/>
      <c r="AE49" s="2163"/>
      <c r="AF49" s="2163"/>
      <c r="AG49" s="2163"/>
      <c r="AH49" s="2163"/>
      <c r="AI49" s="2163"/>
      <c r="AJ49" s="2163"/>
      <c r="AK49" s="2163"/>
      <c r="AL49" s="2163"/>
      <c r="AM49" s="2163"/>
      <c r="AN49" s="2163"/>
      <c r="AO49" s="2163"/>
      <c r="AP49" s="2163"/>
      <c r="AQ49" s="2163"/>
      <c r="AR49" s="2163"/>
      <c r="AS49" s="2163"/>
      <c r="AT49" s="2164"/>
    </row>
    <row r="50" spans="1:46" s="22" customFormat="1" ht="11.25" customHeight="1">
      <c r="A50" s="2129"/>
      <c r="B50" s="1761"/>
      <c r="C50" s="1761"/>
      <c r="D50" s="1761"/>
      <c r="E50" s="1761"/>
      <c r="F50" s="1761"/>
      <c r="G50" s="1761"/>
      <c r="H50" s="1761"/>
      <c r="I50" s="1998"/>
      <c r="J50" s="2129"/>
      <c r="K50" s="1767"/>
      <c r="L50" s="2006"/>
      <c r="M50" s="2006"/>
      <c r="N50" s="2006"/>
      <c r="O50" s="2006"/>
      <c r="P50" s="1760"/>
      <c r="Q50" s="1760"/>
      <c r="R50" s="2006"/>
      <c r="S50" s="2006"/>
      <c r="T50" s="2006"/>
      <c r="U50" s="2006"/>
      <c r="V50" s="2006"/>
      <c r="W50" s="2165"/>
      <c r="X50" s="2165"/>
      <c r="Y50" s="2165"/>
      <c r="Z50" s="2165"/>
      <c r="AA50" s="2165"/>
      <c r="AB50" s="2165"/>
      <c r="AC50" s="2165"/>
      <c r="AD50" s="2165"/>
      <c r="AE50" s="2165"/>
      <c r="AF50" s="2165"/>
      <c r="AG50" s="2165"/>
      <c r="AH50" s="2165"/>
      <c r="AI50" s="2165"/>
      <c r="AJ50" s="2165"/>
      <c r="AK50" s="2165"/>
      <c r="AL50" s="2165"/>
      <c r="AM50" s="2165"/>
      <c r="AN50" s="2165"/>
      <c r="AO50" s="2165"/>
      <c r="AP50" s="2165"/>
      <c r="AQ50" s="2165"/>
      <c r="AR50" s="2165"/>
      <c r="AS50" s="2165"/>
      <c r="AT50" s="2166"/>
    </row>
    <row r="51" spans="1:46" s="22" customFormat="1" ht="11.25" customHeight="1">
      <c r="A51" s="2129"/>
      <c r="B51" s="1761"/>
      <c r="C51" s="1761"/>
      <c r="D51" s="1761"/>
      <c r="E51" s="1761"/>
      <c r="F51" s="1761"/>
      <c r="G51" s="1761"/>
      <c r="H51" s="1761"/>
      <c r="I51" s="1998"/>
      <c r="J51" s="2158"/>
      <c r="K51" s="2088"/>
      <c r="L51" s="2088"/>
      <c r="M51" s="2088"/>
      <c r="N51" s="2088"/>
      <c r="O51" s="2088"/>
      <c r="P51" s="2088"/>
      <c r="Q51" s="2088"/>
      <c r="R51" s="2088"/>
      <c r="S51" s="2088"/>
      <c r="T51" s="2088"/>
      <c r="U51" s="2088"/>
      <c r="V51" s="2088"/>
      <c r="W51" s="2088"/>
      <c r="X51" s="2088"/>
      <c r="Y51" s="2088"/>
      <c r="Z51" s="2088"/>
      <c r="AA51" s="2088"/>
      <c r="AB51" s="2088"/>
      <c r="AC51" s="2088"/>
      <c r="AD51" s="1767" t="s">
        <v>446</v>
      </c>
      <c r="AE51" s="1767"/>
      <c r="AF51" s="1767"/>
      <c r="AG51" s="2124">
        <f>①入会申込書!AG46</f>
        <v>0</v>
      </c>
      <c r="AH51" s="2125"/>
      <c r="AI51" s="2125"/>
      <c r="AJ51" s="2125"/>
      <c r="AK51" s="1767" t="s">
        <v>422</v>
      </c>
      <c r="AL51" s="2124">
        <f>①入会申込書!AM46</f>
        <v>0</v>
      </c>
      <c r="AM51" s="2125"/>
      <c r="AN51" s="2125"/>
      <c r="AO51" s="2125"/>
      <c r="AP51" s="1767" t="s">
        <v>420</v>
      </c>
      <c r="AQ51" s="2124">
        <f>①入会申込書!AS46</f>
        <v>0</v>
      </c>
      <c r="AR51" s="2125"/>
      <c r="AS51" s="2125"/>
      <c r="AT51" s="2126"/>
    </row>
    <row r="52" spans="1:46" s="22" customFormat="1" ht="7.5" customHeight="1">
      <c r="A52" s="1783"/>
      <c r="B52" s="1996"/>
      <c r="C52" s="1996"/>
      <c r="D52" s="1996"/>
      <c r="E52" s="1996"/>
      <c r="F52" s="1996"/>
      <c r="G52" s="1996"/>
      <c r="H52" s="1996"/>
      <c r="I52" s="1785"/>
      <c r="J52" s="2159"/>
      <c r="K52" s="2160"/>
      <c r="L52" s="2160"/>
      <c r="M52" s="2160"/>
      <c r="N52" s="2160"/>
      <c r="O52" s="2160"/>
      <c r="P52" s="2160"/>
      <c r="Q52" s="2160"/>
      <c r="R52" s="2160"/>
      <c r="S52" s="2160"/>
      <c r="T52" s="2160"/>
      <c r="U52" s="2160"/>
      <c r="V52" s="2160"/>
      <c r="W52" s="2160"/>
      <c r="X52" s="2160"/>
      <c r="Y52" s="2160"/>
      <c r="Z52" s="2160"/>
      <c r="AA52" s="2160"/>
      <c r="AB52" s="2160"/>
      <c r="AC52" s="2160"/>
      <c r="AD52" s="1784"/>
      <c r="AE52" s="1784"/>
      <c r="AF52" s="1784"/>
      <c r="AG52" s="2127"/>
      <c r="AH52" s="2127"/>
      <c r="AI52" s="2127"/>
      <c r="AJ52" s="2127"/>
      <c r="AK52" s="1784"/>
      <c r="AL52" s="2127"/>
      <c r="AM52" s="2127"/>
      <c r="AN52" s="2127"/>
      <c r="AO52" s="2127"/>
      <c r="AP52" s="1784"/>
      <c r="AQ52" s="2127"/>
      <c r="AR52" s="2127"/>
      <c r="AS52" s="2127"/>
      <c r="AT52" s="2128"/>
    </row>
    <row r="53" spans="1:46" s="22" customFormat="1" ht="11.25" customHeight="1">
      <c r="A53" s="1992"/>
      <c r="B53" s="1995" t="s">
        <v>361</v>
      </c>
      <c r="C53" s="1995"/>
      <c r="D53" s="1995"/>
      <c r="E53" s="1995"/>
      <c r="F53" s="1995"/>
      <c r="G53" s="1995"/>
      <c r="H53" s="1995"/>
      <c r="I53" s="1997"/>
      <c r="J53" s="1999" t="s">
        <v>362</v>
      </c>
      <c r="K53" s="2000"/>
      <c r="L53" s="2000"/>
      <c r="M53" s="2000"/>
      <c r="N53" s="2003" t="str">
        <f>①入会申込書!AE53</f>
        <v/>
      </c>
      <c r="O53" s="2004"/>
      <c r="P53" s="2004"/>
      <c r="Q53" s="2004">
        <f>①入会申込書!AI53</f>
        <v>0</v>
      </c>
      <c r="R53" s="2004"/>
      <c r="S53" s="2019" t="s">
        <v>267</v>
      </c>
      <c r="T53" s="2019"/>
      <c r="U53" s="2004">
        <f>①入会申込書!AN53</f>
        <v>0</v>
      </c>
      <c r="V53" s="2004"/>
      <c r="W53" s="2019" t="s">
        <v>274</v>
      </c>
      <c r="X53" s="2019"/>
      <c r="Y53" s="2004">
        <f>①入会申込書!AU53</f>
        <v>0</v>
      </c>
      <c r="Z53" s="2004"/>
      <c r="AA53" s="2019" t="s">
        <v>355</v>
      </c>
      <c r="AB53" s="1997"/>
      <c r="AC53" s="2026" t="s">
        <v>363</v>
      </c>
      <c r="AD53" s="2027"/>
      <c r="AE53" s="2028"/>
      <c r="AF53" s="2003" t="str">
        <f>①入会申込書!AE55</f>
        <v/>
      </c>
      <c r="AG53" s="2004"/>
      <c r="AH53" s="2004"/>
      <c r="AI53" s="2004">
        <f>①入会申込書!AI55</f>
        <v>0</v>
      </c>
      <c r="AJ53" s="2004"/>
      <c r="AK53" s="2019" t="s">
        <v>267</v>
      </c>
      <c r="AL53" s="2019"/>
      <c r="AM53" s="2004">
        <f>①入会申込書!AN55</f>
        <v>0</v>
      </c>
      <c r="AN53" s="2004"/>
      <c r="AO53" s="2019" t="s">
        <v>274</v>
      </c>
      <c r="AP53" s="2019"/>
      <c r="AQ53" s="2004">
        <f>①入会申込書!AU55</f>
        <v>0</v>
      </c>
      <c r="AR53" s="2004"/>
      <c r="AS53" s="2019" t="s">
        <v>355</v>
      </c>
      <c r="AT53" s="1997"/>
    </row>
    <row r="54" spans="1:46" s="22" customFormat="1" ht="11.25" customHeight="1">
      <c r="A54" s="1993"/>
      <c r="B54" s="1761"/>
      <c r="C54" s="1761"/>
      <c r="D54" s="1761"/>
      <c r="E54" s="1761"/>
      <c r="F54" s="1761"/>
      <c r="G54" s="1761"/>
      <c r="H54" s="1761"/>
      <c r="I54" s="1998"/>
      <c r="J54" s="2001"/>
      <c r="K54" s="2002"/>
      <c r="L54" s="2002"/>
      <c r="M54" s="2002"/>
      <c r="N54" s="2005"/>
      <c r="O54" s="2006"/>
      <c r="P54" s="2006"/>
      <c r="Q54" s="2006"/>
      <c r="R54" s="2006"/>
      <c r="S54" s="1767"/>
      <c r="T54" s="1767"/>
      <c r="U54" s="2006"/>
      <c r="V54" s="2006"/>
      <c r="W54" s="1767"/>
      <c r="X54" s="1767"/>
      <c r="Y54" s="2006"/>
      <c r="Z54" s="2006"/>
      <c r="AA54" s="1767"/>
      <c r="AB54" s="1998"/>
      <c r="AC54" s="2029"/>
      <c r="AD54" s="2030"/>
      <c r="AE54" s="2031"/>
      <c r="AF54" s="2005"/>
      <c r="AG54" s="2006"/>
      <c r="AH54" s="2006"/>
      <c r="AI54" s="2006"/>
      <c r="AJ54" s="2006"/>
      <c r="AK54" s="1767"/>
      <c r="AL54" s="1767"/>
      <c r="AM54" s="2006"/>
      <c r="AN54" s="2006"/>
      <c r="AO54" s="1767"/>
      <c r="AP54" s="1767"/>
      <c r="AQ54" s="2006"/>
      <c r="AR54" s="2006"/>
      <c r="AS54" s="1767"/>
      <c r="AT54" s="1998"/>
    </row>
    <row r="55" spans="1:46" s="22" customFormat="1" ht="11.25" customHeight="1">
      <c r="A55" s="1993"/>
      <c r="B55" s="1761"/>
      <c r="C55" s="1761"/>
      <c r="D55" s="1761"/>
      <c r="E55" s="1761"/>
      <c r="F55" s="1761"/>
      <c r="G55" s="1761"/>
      <c r="H55" s="1761"/>
      <c r="I55" s="1998"/>
      <c r="J55" s="2020" t="s">
        <v>364</v>
      </c>
      <c r="K55" s="2021"/>
      <c r="L55" s="2021"/>
      <c r="M55" s="2021"/>
      <c r="N55" s="2005"/>
      <c r="O55" s="2006"/>
      <c r="P55" s="2006"/>
      <c r="Q55" s="2006"/>
      <c r="R55" s="2006"/>
      <c r="S55" s="1767"/>
      <c r="T55" s="1767"/>
      <c r="U55" s="2006"/>
      <c r="V55" s="2006"/>
      <c r="W55" s="1767"/>
      <c r="X55" s="1767"/>
      <c r="Y55" s="2006"/>
      <c r="Z55" s="2006"/>
      <c r="AA55" s="1767"/>
      <c r="AB55" s="1998"/>
      <c r="AC55" s="2020" t="s">
        <v>365</v>
      </c>
      <c r="AD55" s="2021"/>
      <c r="AE55" s="2024"/>
      <c r="AF55" s="2005"/>
      <c r="AG55" s="2006"/>
      <c r="AH55" s="2006"/>
      <c r="AI55" s="2006"/>
      <c r="AJ55" s="2006"/>
      <c r="AK55" s="1767"/>
      <c r="AL55" s="1767"/>
      <c r="AM55" s="2006"/>
      <c r="AN55" s="2006"/>
      <c r="AO55" s="1767"/>
      <c r="AP55" s="1767"/>
      <c r="AQ55" s="2006"/>
      <c r="AR55" s="2006"/>
      <c r="AS55" s="1767"/>
      <c r="AT55" s="1998"/>
    </row>
    <row r="56" spans="1:46" s="22" customFormat="1" ht="11.25" customHeight="1">
      <c r="A56" s="1994"/>
      <c r="B56" s="1996"/>
      <c r="C56" s="1996"/>
      <c r="D56" s="1996"/>
      <c r="E56" s="1996"/>
      <c r="F56" s="1996"/>
      <c r="G56" s="1996"/>
      <c r="H56" s="1996"/>
      <c r="I56" s="1785"/>
      <c r="J56" s="2022"/>
      <c r="K56" s="2023"/>
      <c r="L56" s="2023"/>
      <c r="M56" s="2023"/>
      <c r="N56" s="2007"/>
      <c r="O56" s="2008"/>
      <c r="P56" s="2008"/>
      <c r="Q56" s="2008"/>
      <c r="R56" s="2008"/>
      <c r="S56" s="1784"/>
      <c r="T56" s="1784"/>
      <c r="U56" s="2008"/>
      <c r="V56" s="2008"/>
      <c r="W56" s="1784"/>
      <c r="X56" s="1784"/>
      <c r="Y56" s="2008"/>
      <c r="Z56" s="2008"/>
      <c r="AA56" s="1784"/>
      <c r="AB56" s="1785"/>
      <c r="AC56" s="2022"/>
      <c r="AD56" s="2023"/>
      <c r="AE56" s="2025"/>
      <c r="AF56" s="2007"/>
      <c r="AG56" s="2008"/>
      <c r="AH56" s="2008"/>
      <c r="AI56" s="2008"/>
      <c r="AJ56" s="2008"/>
      <c r="AK56" s="1784"/>
      <c r="AL56" s="1784"/>
      <c r="AM56" s="2008"/>
      <c r="AN56" s="2008"/>
      <c r="AO56" s="1784"/>
      <c r="AP56" s="1784"/>
      <c r="AQ56" s="2008"/>
      <c r="AR56" s="2008"/>
      <c r="AS56" s="1784"/>
      <c r="AT56" s="1785"/>
    </row>
    <row r="57" spans="1:46" s="22" customFormat="1" ht="11.25" customHeight="1">
      <c r="A57" s="1780"/>
      <c r="B57" s="1995" t="s">
        <v>366</v>
      </c>
      <c r="C57" s="1995"/>
      <c r="D57" s="1995"/>
      <c r="E57" s="1995"/>
      <c r="F57" s="1995"/>
      <c r="G57" s="1995"/>
      <c r="H57" s="1995"/>
      <c r="I57" s="1997"/>
      <c r="J57" s="2110">
        <f>①入会申込書!AC57</f>
        <v>0</v>
      </c>
      <c r="K57" s="2111"/>
      <c r="L57" s="2111"/>
      <c r="M57" s="2111"/>
      <c r="N57" s="2111"/>
      <c r="O57" s="2019" t="s">
        <v>367</v>
      </c>
      <c r="P57" s="1997"/>
      <c r="Q57" s="1780" t="s">
        <v>368</v>
      </c>
      <c r="R57" s="2019"/>
      <c r="S57" s="2019"/>
      <c r="T57" s="2019"/>
      <c r="U57" s="2019"/>
      <c r="V57" s="2019"/>
      <c r="W57" s="2019"/>
      <c r="X57" s="1997"/>
      <c r="Y57" s="2177" t="str">
        <f>①入会申込書!M57</f>
        <v/>
      </c>
      <c r="Z57" s="2178"/>
      <c r="AA57" s="2178"/>
      <c r="AB57" s="2178"/>
      <c r="AC57" s="2178"/>
      <c r="AD57" s="2019" t="s">
        <v>470</v>
      </c>
      <c r="AE57" s="1997"/>
      <c r="AF57" s="1780" t="s">
        <v>369</v>
      </c>
      <c r="AG57" s="2019"/>
      <c r="AH57" s="2019"/>
      <c r="AI57" s="2019"/>
      <c r="AJ57" s="2019"/>
      <c r="AK57" s="2019"/>
      <c r="AL57" s="2019"/>
      <c r="AM57" s="1997"/>
      <c r="AN57" s="2149" t="str">
        <f>IF(★入力画面!L99="☑","法人",IF(★入力画面!L100="☑","個人",""))</f>
        <v>法人</v>
      </c>
      <c r="AO57" s="2150"/>
      <c r="AP57" s="2150"/>
      <c r="AQ57" s="2150"/>
      <c r="AR57" s="2150"/>
      <c r="AS57" s="2150"/>
      <c r="AT57" s="2151"/>
    </row>
    <row r="58" spans="1:46" s="22" customFormat="1" ht="11.25" customHeight="1">
      <c r="A58" s="1783"/>
      <c r="B58" s="1996"/>
      <c r="C58" s="1996"/>
      <c r="D58" s="1996"/>
      <c r="E58" s="1996"/>
      <c r="F58" s="1996"/>
      <c r="G58" s="1996"/>
      <c r="H58" s="1996"/>
      <c r="I58" s="1785"/>
      <c r="J58" s="2116"/>
      <c r="K58" s="2117"/>
      <c r="L58" s="2117"/>
      <c r="M58" s="2117"/>
      <c r="N58" s="2117"/>
      <c r="O58" s="1784"/>
      <c r="P58" s="1785"/>
      <c r="Q58" s="1783"/>
      <c r="R58" s="1784"/>
      <c r="S58" s="1784"/>
      <c r="T58" s="1784"/>
      <c r="U58" s="1784"/>
      <c r="V58" s="1784"/>
      <c r="W58" s="1784"/>
      <c r="X58" s="1785"/>
      <c r="Y58" s="2179"/>
      <c r="Z58" s="2180"/>
      <c r="AA58" s="2180"/>
      <c r="AB58" s="2180"/>
      <c r="AC58" s="2180"/>
      <c r="AD58" s="1784"/>
      <c r="AE58" s="1785"/>
      <c r="AF58" s="1783"/>
      <c r="AG58" s="1784"/>
      <c r="AH58" s="1784"/>
      <c r="AI58" s="1784"/>
      <c r="AJ58" s="1784"/>
      <c r="AK58" s="1784"/>
      <c r="AL58" s="1784"/>
      <c r="AM58" s="1785"/>
      <c r="AN58" s="2152"/>
      <c r="AO58" s="2153"/>
      <c r="AP58" s="2153"/>
      <c r="AQ58" s="2153"/>
      <c r="AR58" s="2153"/>
      <c r="AS58" s="2153"/>
      <c r="AT58" s="2154"/>
    </row>
    <row r="59" spans="1:46" s="22" customFormat="1" ht="11.25" customHeight="1">
      <c r="A59" s="1992"/>
      <c r="B59" s="1995" t="s">
        <v>370</v>
      </c>
      <c r="C59" s="1995"/>
      <c r="D59" s="1995"/>
      <c r="E59" s="1995"/>
      <c r="F59" s="1995"/>
      <c r="G59" s="1995"/>
      <c r="H59" s="1995"/>
      <c r="I59" s="1997"/>
      <c r="J59" s="2181" t="str">
        <f>IF(★入力画面!L188="☑売買仲介","☑","□")</f>
        <v>□</v>
      </c>
      <c r="K59" s="2168"/>
      <c r="L59" s="2146" t="s">
        <v>468</v>
      </c>
      <c r="M59" s="2146"/>
      <c r="N59" s="2146"/>
      <c r="O59" s="2146"/>
      <c r="P59" s="2146"/>
      <c r="Q59" s="2146"/>
      <c r="R59" s="2146"/>
      <c r="S59" s="2168" t="str">
        <f>IF(★入力画面!O188="☑賃貸管理","☑","□")</f>
        <v>□</v>
      </c>
      <c r="T59" s="2168"/>
      <c r="U59" s="2146" t="s">
        <v>469</v>
      </c>
      <c r="V59" s="2146"/>
      <c r="W59" s="2146"/>
      <c r="X59" s="2146"/>
      <c r="Y59" s="2146"/>
      <c r="Z59" s="2146"/>
      <c r="AA59" s="2146"/>
      <c r="AB59" s="2168" t="str">
        <f>IF(★入力画面!R188="☑建築","☑","□")</f>
        <v>□</v>
      </c>
      <c r="AC59" s="2168"/>
      <c r="AD59" s="2146" t="s">
        <v>453</v>
      </c>
      <c r="AE59" s="2146"/>
      <c r="AF59" s="2146"/>
      <c r="AG59" s="2146"/>
      <c r="AH59" s="2146"/>
      <c r="AI59" s="2168" t="str">
        <f>IF(★入力画面!T188="☑開発","☑","□")</f>
        <v>□</v>
      </c>
      <c r="AJ59" s="2168"/>
      <c r="AK59" s="2146" t="s">
        <v>454</v>
      </c>
      <c r="AL59" s="2146"/>
      <c r="AM59" s="2146"/>
      <c r="AN59" s="2146"/>
      <c r="AO59" s="2146"/>
      <c r="AP59" s="2146"/>
      <c r="AQ59" s="2146"/>
      <c r="AR59" s="2146"/>
      <c r="AS59" s="2146"/>
      <c r="AT59" s="2147"/>
    </row>
    <row r="60" spans="1:46" s="22" customFormat="1" ht="11.25" customHeight="1">
      <c r="A60" s="1993"/>
      <c r="B60" s="1761"/>
      <c r="C60" s="1761"/>
      <c r="D60" s="1761"/>
      <c r="E60" s="1761"/>
      <c r="F60" s="1761"/>
      <c r="G60" s="1761"/>
      <c r="H60" s="1761"/>
      <c r="I60" s="1998"/>
      <c r="J60" s="2169"/>
      <c r="K60" s="2014"/>
      <c r="L60" s="1766"/>
      <c r="M60" s="1766"/>
      <c r="N60" s="1766"/>
      <c r="O60" s="1766"/>
      <c r="P60" s="1766"/>
      <c r="Q60" s="1766"/>
      <c r="R60" s="1766"/>
      <c r="S60" s="2014"/>
      <c r="T60" s="2014"/>
      <c r="U60" s="1766"/>
      <c r="V60" s="1766"/>
      <c r="W60" s="1766"/>
      <c r="X60" s="1766"/>
      <c r="Y60" s="1766"/>
      <c r="Z60" s="1766"/>
      <c r="AA60" s="1766"/>
      <c r="AB60" s="2014"/>
      <c r="AC60" s="2014"/>
      <c r="AD60" s="1766"/>
      <c r="AE60" s="1766"/>
      <c r="AF60" s="1766"/>
      <c r="AG60" s="1766"/>
      <c r="AH60" s="1766"/>
      <c r="AI60" s="2014"/>
      <c r="AJ60" s="2014"/>
      <c r="AK60" s="1766"/>
      <c r="AL60" s="1766"/>
      <c r="AM60" s="1766"/>
      <c r="AN60" s="1766"/>
      <c r="AO60" s="1766"/>
      <c r="AP60" s="1766"/>
      <c r="AQ60" s="1766"/>
      <c r="AR60" s="1766"/>
      <c r="AS60" s="1766"/>
      <c r="AT60" s="2148"/>
    </row>
    <row r="61" spans="1:46" s="22" customFormat="1" ht="11.25" customHeight="1">
      <c r="A61" s="1993"/>
      <c r="B61" s="1761"/>
      <c r="C61" s="1761"/>
      <c r="D61" s="1761"/>
      <c r="E61" s="1761"/>
      <c r="F61" s="1761"/>
      <c r="G61" s="1761"/>
      <c r="H61" s="1761"/>
      <c r="I61" s="1998"/>
      <c r="J61" s="2169" t="str">
        <f>IF(★入力画面!V188="☑総合","☑","□")</f>
        <v>□</v>
      </c>
      <c r="K61" s="2014"/>
      <c r="L61" s="2172" t="s">
        <v>455</v>
      </c>
      <c r="M61" s="2172"/>
      <c r="N61" s="2172"/>
      <c r="O61" s="2172"/>
      <c r="P61" s="2172"/>
      <c r="Q61" s="2172"/>
      <c r="R61" s="1812"/>
      <c r="S61" s="2175"/>
      <c r="T61" s="2175"/>
      <c r="U61" s="1766"/>
      <c r="V61" s="1766"/>
      <c r="W61" s="1766"/>
      <c r="X61" s="1766"/>
      <c r="Y61" s="1766"/>
      <c r="Z61" s="1766"/>
      <c r="AA61" s="1766"/>
      <c r="AB61" s="2175"/>
      <c r="AC61" s="2175"/>
      <c r="AD61" s="1766"/>
      <c r="AE61" s="1766"/>
      <c r="AF61" s="1766"/>
      <c r="AG61" s="1766"/>
      <c r="AH61" s="1766"/>
      <c r="AI61" s="1767"/>
      <c r="AJ61" s="1767"/>
      <c r="AK61" s="1767"/>
      <c r="AL61" s="1767"/>
      <c r="AM61" s="1767"/>
      <c r="AN61" s="1767"/>
      <c r="AO61" s="1767"/>
      <c r="AP61" s="1767"/>
      <c r="AQ61" s="1767"/>
      <c r="AR61" s="1767"/>
      <c r="AS61" s="1767"/>
      <c r="AT61" s="1998"/>
    </row>
    <row r="62" spans="1:46" s="22" customFormat="1" ht="11.25" customHeight="1">
      <c r="A62" s="1994"/>
      <c r="B62" s="1996"/>
      <c r="C62" s="1996"/>
      <c r="D62" s="1996"/>
      <c r="E62" s="1996"/>
      <c r="F62" s="1996"/>
      <c r="G62" s="1996"/>
      <c r="H62" s="1996"/>
      <c r="I62" s="1785"/>
      <c r="J62" s="2170"/>
      <c r="K62" s="2171"/>
      <c r="L62" s="2173"/>
      <c r="M62" s="2173"/>
      <c r="N62" s="2173"/>
      <c r="O62" s="2173"/>
      <c r="P62" s="2173"/>
      <c r="Q62" s="2173"/>
      <c r="R62" s="2174"/>
      <c r="S62" s="2176"/>
      <c r="T62" s="2176"/>
      <c r="U62" s="2155"/>
      <c r="V62" s="2155"/>
      <c r="W62" s="2155"/>
      <c r="X62" s="2155"/>
      <c r="Y62" s="2155"/>
      <c r="Z62" s="2155"/>
      <c r="AA62" s="2155"/>
      <c r="AB62" s="2176"/>
      <c r="AC62" s="2176"/>
      <c r="AD62" s="2155"/>
      <c r="AE62" s="2155"/>
      <c r="AF62" s="2155"/>
      <c r="AG62" s="2155"/>
      <c r="AH62" s="2155"/>
      <c r="AI62" s="1784"/>
      <c r="AJ62" s="1784"/>
      <c r="AK62" s="1784"/>
      <c r="AL62" s="1784"/>
      <c r="AM62" s="1784"/>
      <c r="AN62" s="1784"/>
      <c r="AO62" s="1784"/>
      <c r="AP62" s="1784"/>
      <c r="AQ62" s="1784"/>
      <c r="AR62" s="1784"/>
      <c r="AS62" s="1784"/>
      <c r="AT62" s="1785"/>
    </row>
    <row r="63" spans="1:46" s="22" customFormat="1" ht="11.25" customHeight="1">
      <c r="A63" s="1780"/>
      <c r="B63" s="1995" t="s">
        <v>297</v>
      </c>
      <c r="C63" s="1995"/>
      <c r="D63" s="1995"/>
      <c r="E63" s="1995"/>
      <c r="F63" s="1995"/>
      <c r="G63" s="1995"/>
      <c r="H63" s="1995"/>
      <c r="I63" s="1997"/>
      <c r="J63" s="2197" t="str">
        <f>①入会申込書!M26</f>
        <v/>
      </c>
      <c r="K63" s="2111"/>
      <c r="L63" s="2111"/>
      <c r="M63" s="2111"/>
      <c r="N63" s="2111"/>
      <c r="O63" s="2162" t="str">
        <f>①入会申込書!AI26</f>
        <v>(   )</v>
      </c>
      <c r="P63" s="2162"/>
      <c r="Q63" s="2162"/>
      <c r="R63" s="2162"/>
      <c r="S63" s="2096">
        <f>①入会申込書!AP26</f>
        <v>0</v>
      </c>
      <c r="T63" s="2096"/>
      <c r="U63" s="2096"/>
      <c r="V63" s="2096"/>
      <c r="W63" s="2096"/>
      <c r="X63" s="2019" t="s">
        <v>208</v>
      </c>
      <c r="Y63" s="2019"/>
      <c r="Z63" s="2019" t="s">
        <v>371</v>
      </c>
      <c r="AA63" s="2019"/>
      <c r="AB63" s="2019"/>
      <c r="AC63" s="2019"/>
      <c r="AD63" s="2019"/>
      <c r="AE63" s="2019"/>
      <c r="AF63" s="2019"/>
      <c r="AG63" s="2019"/>
      <c r="AH63" s="2019"/>
      <c r="AI63" s="2004">
        <f>①入会申込書!R29</f>
        <v>0</v>
      </c>
      <c r="AJ63" s="2004"/>
      <c r="AK63" s="2186" t="s">
        <v>267</v>
      </c>
      <c r="AL63" s="2186"/>
      <c r="AM63" s="2004">
        <f>①入会申込書!W29</f>
        <v>0</v>
      </c>
      <c r="AN63" s="2004"/>
      <c r="AO63" s="2019" t="s">
        <v>273</v>
      </c>
      <c r="AP63" s="2019"/>
      <c r="AQ63" s="2004">
        <f>①入会申込書!AB29</f>
        <v>0</v>
      </c>
      <c r="AR63" s="2004"/>
      <c r="AS63" s="2019" t="s">
        <v>355</v>
      </c>
      <c r="AT63" s="1997"/>
    </row>
    <row r="64" spans="1:46" s="22" customFormat="1" ht="11.25" customHeight="1">
      <c r="A64" s="2129"/>
      <c r="B64" s="1761"/>
      <c r="C64" s="1761"/>
      <c r="D64" s="1761"/>
      <c r="E64" s="1761"/>
      <c r="F64" s="1761"/>
      <c r="G64" s="1761"/>
      <c r="H64" s="1761"/>
      <c r="I64" s="1998"/>
      <c r="J64" s="2198"/>
      <c r="K64" s="2199"/>
      <c r="L64" s="2199"/>
      <c r="M64" s="2199"/>
      <c r="N64" s="2199"/>
      <c r="O64" s="2200"/>
      <c r="P64" s="2200"/>
      <c r="Q64" s="2200"/>
      <c r="R64" s="2200"/>
      <c r="S64" s="2092"/>
      <c r="T64" s="2092"/>
      <c r="U64" s="2092"/>
      <c r="V64" s="2092"/>
      <c r="W64" s="2092"/>
      <c r="X64" s="1767"/>
      <c r="Y64" s="1767"/>
      <c r="Z64" s="1767"/>
      <c r="AA64" s="1767"/>
      <c r="AB64" s="1767"/>
      <c r="AC64" s="1767"/>
      <c r="AD64" s="1767"/>
      <c r="AE64" s="1767"/>
      <c r="AF64" s="1767"/>
      <c r="AG64" s="1767"/>
      <c r="AH64" s="1767"/>
      <c r="AI64" s="2006"/>
      <c r="AJ64" s="2006"/>
      <c r="AK64" s="2187"/>
      <c r="AL64" s="2187"/>
      <c r="AM64" s="2006"/>
      <c r="AN64" s="2006"/>
      <c r="AO64" s="1767"/>
      <c r="AP64" s="1767"/>
      <c r="AQ64" s="2006"/>
      <c r="AR64" s="2006"/>
      <c r="AS64" s="1767"/>
      <c r="AT64" s="1998"/>
    </row>
    <row r="65" spans="1:46" s="22" customFormat="1" ht="6.75" customHeight="1">
      <c r="A65" s="110"/>
      <c r="B65" s="2193" t="s">
        <v>460</v>
      </c>
      <c r="C65" s="2193"/>
      <c r="D65" s="2193"/>
      <c r="E65" s="2193"/>
      <c r="F65" s="2193"/>
      <c r="G65" s="2193"/>
      <c r="H65" s="2193"/>
      <c r="I65" s="108"/>
      <c r="J65" s="73"/>
      <c r="K65" s="74"/>
      <c r="L65" s="74"/>
      <c r="M65" s="74"/>
      <c r="N65" s="74"/>
      <c r="O65" s="75"/>
      <c r="P65" s="74"/>
      <c r="Q65" s="74"/>
      <c r="R65" s="75"/>
      <c r="S65" s="76"/>
      <c r="T65" s="76"/>
      <c r="U65" s="76"/>
      <c r="V65" s="76"/>
      <c r="W65" s="76"/>
      <c r="X65" s="75"/>
      <c r="Y65" s="75"/>
      <c r="Z65" s="75"/>
      <c r="AA65" s="75"/>
      <c r="AB65" s="75"/>
      <c r="AC65" s="75"/>
      <c r="AD65" s="75"/>
      <c r="AE65" s="75"/>
      <c r="AF65" s="75"/>
      <c r="AG65" s="75"/>
      <c r="AH65" s="75"/>
      <c r="AI65" s="74"/>
      <c r="AJ65" s="74"/>
      <c r="AK65" s="75"/>
      <c r="AL65" s="75"/>
      <c r="AM65" s="74"/>
      <c r="AN65" s="74"/>
      <c r="AO65" s="75"/>
      <c r="AP65" s="75"/>
      <c r="AQ65" s="74"/>
      <c r="AR65" s="74"/>
      <c r="AS65" s="75"/>
      <c r="AT65" s="77"/>
    </row>
    <row r="66" spans="1:46" s="22" customFormat="1" ht="11.25" customHeight="1">
      <c r="A66" s="111"/>
      <c r="B66" s="2194"/>
      <c r="C66" s="2194"/>
      <c r="D66" s="2194"/>
      <c r="E66" s="2194"/>
      <c r="F66" s="2194"/>
      <c r="G66" s="2194"/>
      <c r="H66" s="2194"/>
      <c r="I66" s="109"/>
      <c r="J66" s="78" t="s">
        <v>449</v>
      </c>
      <c r="K66" s="79" t="s">
        <v>464</v>
      </c>
      <c r="L66" s="45"/>
      <c r="M66" s="61"/>
      <c r="N66" s="61"/>
      <c r="O66" s="62"/>
      <c r="P66" s="61"/>
      <c r="Q66" s="61"/>
      <c r="R66" s="62"/>
      <c r="S66" s="80"/>
      <c r="T66" s="80"/>
      <c r="U66" s="80"/>
      <c r="V66" s="80"/>
      <c r="W66" s="80"/>
      <c r="X66" s="62"/>
      <c r="Y66" s="62"/>
      <c r="Z66" s="62"/>
      <c r="AA66" s="62"/>
      <c r="AB66" s="62"/>
      <c r="AC66" s="62"/>
      <c r="AD66" s="62"/>
      <c r="AE66" s="62"/>
      <c r="AF66" s="62"/>
      <c r="AG66" s="62"/>
      <c r="AH66" s="62"/>
      <c r="AI66" s="61"/>
      <c r="AJ66" s="61"/>
      <c r="AK66" s="62"/>
      <c r="AL66" s="2014" t="str">
        <f>IF(★入力画面!AK189="☑はい","☑","□")</f>
        <v>□</v>
      </c>
      <c r="AM66" s="2014"/>
      <c r="AN66" s="2013" t="s">
        <v>463</v>
      </c>
      <c r="AO66" s="2013"/>
      <c r="AP66" s="2014" t="str">
        <f>IF(★入力画面!AK189="☑いいえ","☑","□")</f>
        <v>□</v>
      </c>
      <c r="AQ66" s="2014"/>
      <c r="AR66" s="2013" t="s">
        <v>450</v>
      </c>
      <c r="AS66" s="2013"/>
      <c r="AT66" s="2015"/>
    </row>
    <row r="67" spans="1:46" s="22" customFormat="1" ht="11.25" customHeight="1">
      <c r="A67" s="111"/>
      <c r="B67" s="2194" t="s">
        <v>461</v>
      </c>
      <c r="C67" s="2194"/>
      <c r="D67" s="2194"/>
      <c r="E67" s="2194"/>
      <c r="F67" s="2194"/>
      <c r="G67" s="2194"/>
      <c r="H67" s="2194"/>
      <c r="I67" s="109"/>
      <c r="J67" s="78"/>
      <c r="K67" s="79" t="s">
        <v>465</v>
      </c>
      <c r="L67" s="45"/>
      <c r="M67" s="61"/>
      <c r="N67" s="61"/>
      <c r="O67" s="62"/>
      <c r="P67" s="61"/>
      <c r="Q67" s="61"/>
      <c r="R67" s="62"/>
      <c r="S67" s="80"/>
      <c r="T67" s="80"/>
      <c r="U67" s="80"/>
      <c r="V67" s="80"/>
      <c r="W67" s="80"/>
      <c r="X67" s="62"/>
      <c r="Y67" s="62"/>
      <c r="Z67" s="62"/>
      <c r="AA67" s="62"/>
      <c r="AB67" s="62"/>
      <c r="AC67" s="62"/>
      <c r="AD67" s="62"/>
      <c r="AE67" s="81"/>
      <c r="AF67" s="62"/>
      <c r="AG67" s="62"/>
      <c r="AH67" s="62"/>
      <c r="AI67" s="61"/>
      <c r="AJ67" s="61"/>
      <c r="AK67" s="62"/>
      <c r="AL67" s="2014"/>
      <c r="AM67" s="2014"/>
      <c r="AN67" s="2013"/>
      <c r="AO67" s="2013"/>
      <c r="AP67" s="2014"/>
      <c r="AQ67" s="2014"/>
      <c r="AR67" s="2013"/>
      <c r="AS67" s="2013"/>
      <c r="AT67" s="2015"/>
    </row>
    <row r="68" spans="1:46" s="22" customFormat="1" ht="12" customHeight="1">
      <c r="A68" s="111"/>
      <c r="B68" s="2194"/>
      <c r="C68" s="2194"/>
      <c r="D68" s="2194"/>
      <c r="E68" s="2194"/>
      <c r="F68" s="2194"/>
      <c r="G68" s="2194"/>
      <c r="H68" s="2194"/>
      <c r="I68" s="109"/>
      <c r="J68" s="78" t="s">
        <v>451</v>
      </c>
      <c r="K68" s="79" t="s">
        <v>466</v>
      </c>
      <c r="L68" s="45"/>
      <c r="M68" s="61"/>
      <c r="N68" s="61"/>
      <c r="O68" s="62"/>
      <c r="P68" s="61"/>
      <c r="Q68" s="61"/>
      <c r="R68" s="62"/>
      <c r="S68" s="80"/>
      <c r="T68" s="80"/>
      <c r="U68" s="80"/>
      <c r="V68" s="80"/>
      <c r="W68" s="80"/>
      <c r="X68" s="62"/>
      <c r="Y68" s="62"/>
      <c r="Z68" s="62"/>
      <c r="AA68" s="62"/>
      <c r="AB68" s="62"/>
      <c r="AC68" s="62"/>
      <c r="AD68" s="62"/>
      <c r="AE68" s="62"/>
      <c r="AF68" s="62"/>
      <c r="AG68" s="62"/>
      <c r="AH68" s="62"/>
      <c r="AI68" s="61"/>
      <c r="AJ68" s="61"/>
      <c r="AK68" s="62"/>
      <c r="AL68" s="2014" t="str">
        <f>IF(★入力画面!AK190="☑はい","☑","□")</f>
        <v>□</v>
      </c>
      <c r="AM68" s="2014"/>
      <c r="AN68" s="2013" t="s">
        <v>463</v>
      </c>
      <c r="AO68" s="2013"/>
      <c r="AP68" s="2014" t="str">
        <f>IF(★入力画面!AK190="☑いいえ","☑","□")</f>
        <v>□</v>
      </c>
      <c r="AQ68" s="2014"/>
      <c r="AR68" s="2013" t="s">
        <v>450</v>
      </c>
      <c r="AS68" s="2013"/>
      <c r="AT68" s="2015"/>
    </row>
    <row r="69" spans="1:46" s="22" customFormat="1" ht="10.5" customHeight="1">
      <c r="A69" s="2195" t="s">
        <v>462</v>
      </c>
      <c r="B69" s="2194"/>
      <c r="C69" s="2194"/>
      <c r="D69" s="2194"/>
      <c r="E69" s="2194"/>
      <c r="F69" s="2194"/>
      <c r="G69" s="2194"/>
      <c r="H69" s="2194"/>
      <c r="I69" s="109"/>
      <c r="J69" s="2191" t="s">
        <v>467</v>
      </c>
      <c r="K69" s="2192"/>
      <c r="L69" s="2192"/>
      <c r="M69" s="2192"/>
      <c r="N69" s="2192"/>
      <c r="O69" s="2192"/>
      <c r="P69" s="2192"/>
      <c r="Q69" s="2192"/>
      <c r="R69" s="2192"/>
      <c r="S69" s="2192"/>
      <c r="T69" s="2192"/>
      <c r="U69" s="2192"/>
      <c r="V69" s="2192"/>
      <c r="W69" s="80"/>
      <c r="X69" s="62"/>
      <c r="Y69" s="81"/>
      <c r="Z69" s="62"/>
      <c r="AA69" s="62"/>
      <c r="AB69" s="62"/>
      <c r="AC69" s="62"/>
      <c r="AD69" s="62"/>
      <c r="AE69" s="62"/>
      <c r="AF69" s="62"/>
      <c r="AG69" s="62"/>
      <c r="AH69" s="62"/>
      <c r="AI69" s="61"/>
      <c r="AJ69" s="61"/>
      <c r="AK69" s="62"/>
      <c r="AL69" s="2014"/>
      <c r="AM69" s="2014"/>
      <c r="AN69" s="2013"/>
      <c r="AO69" s="2013"/>
      <c r="AP69" s="2014"/>
      <c r="AQ69" s="2014"/>
      <c r="AR69" s="2013"/>
      <c r="AS69" s="2013"/>
      <c r="AT69" s="2015"/>
    </row>
    <row r="70" spans="1:46" s="22" customFormat="1" ht="6" customHeight="1">
      <c r="A70" s="2196"/>
      <c r="B70" s="2194"/>
      <c r="C70" s="2194"/>
      <c r="D70" s="2194"/>
      <c r="E70" s="2194"/>
      <c r="F70" s="2194"/>
      <c r="G70" s="2194"/>
      <c r="H70" s="2194"/>
      <c r="I70" s="109"/>
      <c r="J70" s="71"/>
      <c r="K70" s="45"/>
      <c r="L70" s="45"/>
      <c r="M70" s="66"/>
      <c r="N70" s="66"/>
      <c r="O70" s="67"/>
      <c r="P70" s="66"/>
      <c r="Q70" s="66"/>
      <c r="R70" s="67"/>
      <c r="S70" s="80"/>
      <c r="T70" s="80"/>
      <c r="U70" s="80"/>
      <c r="V70" s="80"/>
      <c r="W70" s="80"/>
      <c r="X70" s="67"/>
      <c r="Y70" s="67"/>
      <c r="Z70" s="67"/>
      <c r="AA70" s="67"/>
      <c r="AB70" s="67"/>
      <c r="AC70" s="67"/>
      <c r="AD70" s="67"/>
      <c r="AE70" s="67"/>
      <c r="AF70" s="67"/>
      <c r="AG70" s="67"/>
      <c r="AH70" s="67"/>
      <c r="AI70" s="66"/>
      <c r="AJ70" s="66"/>
      <c r="AK70" s="67"/>
      <c r="AL70" s="67"/>
      <c r="AM70" s="66"/>
      <c r="AN70" s="66"/>
      <c r="AO70" s="67"/>
      <c r="AP70" s="67"/>
      <c r="AQ70" s="66"/>
      <c r="AR70" s="66"/>
      <c r="AS70" s="67"/>
      <c r="AT70" s="69"/>
    </row>
    <row r="71" spans="1:46" s="22" customFormat="1" ht="15.75" customHeight="1">
      <c r="A71" s="82"/>
      <c r="B71" s="2182" t="s">
        <v>372</v>
      </c>
      <c r="C71" s="2182"/>
      <c r="D71" s="2182"/>
      <c r="E71" s="2182"/>
      <c r="F71" s="2182"/>
      <c r="G71" s="2182"/>
      <c r="H71" s="2182"/>
      <c r="I71" s="112"/>
      <c r="J71" s="2188" t="s">
        <v>373</v>
      </c>
      <c r="K71" s="2189"/>
      <c r="L71" s="2189"/>
      <c r="M71" s="2189"/>
      <c r="N71" s="2189"/>
      <c r="O71" s="2189"/>
      <c r="P71" s="2189"/>
      <c r="Q71" s="2189"/>
      <c r="R71" s="2189"/>
      <c r="S71" s="2189"/>
      <c r="T71" s="2189"/>
      <c r="U71" s="2189"/>
      <c r="V71" s="2189"/>
      <c r="W71" s="2189"/>
      <c r="X71" s="2189"/>
      <c r="Y71" s="2189"/>
      <c r="Z71" s="2189"/>
      <c r="AA71" s="2189"/>
      <c r="AB71" s="2189"/>
      <c r="AC71" s="2189"/>
      <c r="AD71" s="2189"/>
      <c r="AE71" s="2189"/>
      <c r="AF71" s="2189"/>
      <c r="AG71" s="2189"/>
      <c r="AH71" s="2189"/>
      <c r="AI71" s="2189"/>
      <c r="AJ71" s="2189"/>
      <c r="AK71" s="2189"/>
      <c r="AL71" s="2189"/>
      <c r="AM71" s="2189"/>
      <c r="AN71" s="2189"/>
      <c r="AO71" s="2189"/>
      <c r="AP71" s="2189"/>
      <c r="AQ71" s="2189"/>
      <c r="AR71" s="2189"/>
      <c r="AS71" s="2189"/>
      <c r="AT71" s="2190"/>
    </row>
    <row r="72" spans="1:46" s="22" customFormat="1" ht="6" customHeight="1">
      <c r="A72" s="82"/>
      <c r="B72" s="2183"/>
      <c r="C72" s="2183"/>
      <c r="D72" s="2183"/>
      <c r="E72" s="2183"/>
      <c r="F72" s="2183"/>
      <c r="G72" s="2183"/>
      <c r="H72" s="2183"/>
      <c r="I72" s="83"/>
      <c r="J72" s="117"/>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113"/>
    </row>
    <row r="73" spans="1:46" s="22" customFormat="1" ht="21.75" customHeight="1">
      <c r="A73" s="82"/>
      <c r="B73" s="2183"/>
      <c r="C73" s="2183"/>
      <c r="D73" s="2183"/>
      <c r="E73" s="2183"/>
      <c r="F73" s="2183"/>
      <c r="G73" s="2183"/>
      <c r="H73" s="2183"/>
      <c r="I73" s="83"/>
      <c r="J73" s="117"/>
      <c r="K73" s="84"/>
      <c r="L73" s="84"/>
      <c r="M73" s="84"/>
      <c r="N73" s="84"/>
      <c r="O73" s="84"/>
      <c r="P73" s="84"/>
      <c r="Q73" s="84"/>
      <c r="R73" s="84"/>
      <c r="S73" s="84"/>
      <c r="T73" s="84"/>
      <c r="U73" s="84"/>
      <c r="V73" s="84"/>
      <c r="W73" s="84"/>
      <c r="X73" s="2185" t="s">
        <v>211</v>
      </c>
      <c r="Y73" s="2185"/>
      <c r="Z73" s="2185"/>
      <c r="AA73" s="2012">
        <f>①入会申込書!M35</f>
        <v>0</v>
      </c>
      <c r="AB73" s="2012"/>
      <c r="AC73" s="2012"/>
      <c r="AD73" s="2012"/>
      <c r="AE73" s="2012"/>
      <c r="AF73" s="2012"/>
      <c r="AG73" s="2012"/>
      <c r="AH73" s="2012"/>
      <c r="AI73" s="2012"/>
      <c r="AJ73" s="2012"/>
      <c r="AK73" s="2012"/>
      <c r="AL73" s="2012"/>
      <c r="AM73" s="2012"/>
      <c r="AN73" s="2012"/>
      <c r="AO73" s="84"/>
      <c r="AP73" s="84"/>
      <c r="AQ73" s="84"/>
      <c r="AR73" s="84"/>
      <c r="AS73" s="84"/>
      <c r="AT73" s="113"/>
    </row>
    <row r="74" spans="1:46" s="22" customFormat="1" ht="18.75" customHeight="1">
      <c r="A74" s="82"/>
      <c r="B74" s="2183"/>
      <c r="C74" s="2183"/>
      <c r="D74" s="2183"/>
      <c r="E74" s="2183"/>
      <c r="F74" s="2183"/>
      <c r="G74" s="2183"/>
      <c r="H74" s="2183"/>
      <c r="I74" s="83"/>
      <c r="J74" s="117"/>
      <c r="K74" s="84"/>
      <c r="L74" s="84"/>
      <c r="M74" s="84"/>
      <c r="N74" s="84"/>
      <c r="O74" s="84"/>
      <c r="P74" s="84"/>
      <c r="Q74" s="84"/>
      <c r="R74" s="84"/>
      <c r="S74" s="84"/>
      <c r="T74" s="84"/>
      <c r="U74" s="84"/>
      <c r="V74" s="84"/>
      <c r="W74" s="84"/>
      <c r="X74" s="2185" t="s">
        <v>204</v>
      </c>
      <c r="Y74" s="2185"/>
      <c r="Z74" s="2185"/>
      <c r="AA74" s="2012">
        <f>①入会申込書!M45</f>
        <v>0</v>
      </c>
      <c r="AB74" s="2012"/>
      <c r="AC74" s="2012"/>
      <c r="AD74" s="2012"/>
      <c r="AE74" s="2012"/>
      <c r="AF74" s="2012"/>
      <c r="AG74" s="2012"/>
      <c r="AH74" s="2012"/>
      <c r="AI74" s="2012"/>
      <c r="AJ74" s="2012"/>
      <c r="AK74" s="2012"/>
      <c r="AL74" s="2012"/>
      <c r="AM74" s="2012"/>
      <c r="AN74" s="2012"/>
      <c r="AO74" s="84"/>
      <c r="AP74" s="84"/>
      <c r="AQ74" s="84"/>
      <c r="AR74" s="84"/>
      <c r="AS74" s="84"/>
      <c r="AT74" s="113"/>
    </row>
    <row r="75" spans="1:46" s="22" customFormat="1" ht="5.25" customHeight="1">
      <c r="A75" s="85"/>
      <c r="B75" s="2184"/>
      <c r="C75" s="2184"/>
      <c r="D75" s="2184"/>
      <c r="E75" s="2184"/>
      <c r="F75" s="2184"/>
      <c r="G75" s="2184"/>
      <c r="H75" s="2184"/>
      <c r="I75" s="114"/>
      <c r="J75" s="118"/>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6"/>
    </row>
    <row r="76" spans="1:46" s="22" customFormat="1" ht="6" customHeight="1">
      <c r="A76" s="1767"/>
      <c r="B76" s="1767"/>
      <c r="C76" s="1767"/>
      <c r="D76" s="1767"/>
      <c r="E76" s="1767"/>
      <c r="F76" s="1767"/>
      <c r="G76" s="1767"/>
      <c r="H76" s="1767"/>
      <c r="I76" s="1767"/>
      <c r="J76" s="1767"/>
      <c r="K76" s="1767"/>
      <c r="L76" s="1767"/>
      <c r="M76" s="1767"/>
      <c r="N76" s="1767"/>
      <c r="O76" s="1767"/>
      <c r="P76" s="1767"/>
      <c r="Q76" s="1767"/>
      <c r="R76" s="1767"/>
      <c r="S76" s="1767"/>
      <c r="T76" s="1767"/>
      <c r="U76" s="1767"/>
      <c r="V76" s="1767"/>
      <c r="W76" s="1767"/>
      <c r="X76" s="1767"/>
      <c r="Y76" s="1767"/>
      <c r="Z76" s="1767"/>
      <c r="AA76" s="1767"/>
      <c r="AB76" s="1767"/>
      <c r="AC76" s="1767"/>
      <c r="AD76" s="1767"/>
      <c r="AE76" s="1767"/>
      <c r="AF76" s="1767"/>
      <c r="AG76" s="1767"/>
      <c r="AH76" s="1767"/>
      <c r="AI76" s="1767"/>
      <c r="AJ76" s="1767"/>
      <c r="AK76" s="1767"/>
      <c r="AL76" s="1767"/>
      <c r="AM76" s="1767"/>
      <c r="AN76" s="1767"/>
      <c r="AO76" s="1767"/>
      <c r="AP76" s="1767"/>
      <c r="AQ76" s="1767"/>
      <c r="AR76" s="1767"/>
      <c r="AS76" s="1767"/>
      <c r="AT76" s="1767"/>
    </row>
    <row r="77" spans="1:46" s="89" customFormat="1" ht="16.5" customHeight="1">
      <c r="A77" s="86"/>
      <c r="B77" s="2017" t="s">
        <v>414</v>
      </c>
      <c r="C77" s="2018"/>
      <c r="D77" s="2018"/>
      <c r="E77" s="2018"/>
      <c r="F77" s="2018"/>
      <c r="G77" s="2018"/>
      <c r="H77" s="2018"/>
      <c r="I77" s="2018"/>
      <c r="J77" s="2018"/>
      <c r="K77" s="2018"/>
      <c r="L77" s="2018"/>
      <c r="M77" s="2018"/>
      <c r="N77" s="2018"/>
      <c r="O77" s="2018"/>
      <c r="P77" s="2018"/>
      <c r="Q77" s="2018"/>
      <c r="R77" s="2018"/>
      <c r="S77" s="2018"/>
      <c r="T77" s="2018"/>
      <c r="U77" s="2018"/>
      <c r="V77" s="87"/>
      <c r="W77" s="87"/>
      <c r="X77" s="87"/>
      <c r="Y77" s="87"/>
      <c r="Z77" s="87"/>
      <c r="AA77" s="87"/>
      <c r="AB77" s="87"/>
      <c r="AC77" s="87"/>
      <c r="AD77" s="87"/>
      <c r="AE77" s="87"/>
      <c r="AF77" s="87"/>
      <c r="AG77" s="87"/>
      <c r="AH77" s="87"/>
      <c r="AI77" s="88"/>
      <c r="AJ77" s="88"/>
      <c r="AK77" s="88"/>
    </row>
    <row r="78" spans="1:46" s="89" customFormat="1" ht="10.5" customHeight="1">
      <c r="A78" s="86"/>
      <c r="B78" s="2016" t="s">
        <v>456</v>
      </c>
      <c r="C78" s="2016"/>
      <c r="D78" s="2016"/>
      <c r="E78" s="2016"/>
      <c r="F78" s="2016"/>
      <c r="G78" s="2016"/>
      <c r="H78" s="2016"/>
      <c r="I78" s="2016"/>
      <c r="J78" s="2016"/>
      <c r="K78" s="2016"/>
      <c r="L78" s="2016"/>
      <c r="M78" s="2016"/>
      <c r="N78" s="2016"/>
      <c r="O78" s="2016"/>
      <c r="P78" s="2016"/>
      <c r="Q78" s="2016"/>
      <c r="R78" s="2016"/>
      <c r="S78" s="2016"/>
      <c r="T78" s="2016"/>
      <c r="U78" s="2016"/>
      <c r="V78" s="2016"/>
      <c r="W78" s="2016"/>
      <c r="X78" s="2016"/>
      <c r="Y78" s="2016"/>
      <c r="Z78" s="2016"/>
      <c r="AA78" s="2016"/>
      <c r="AB78" s="2016"/>
      <c r="AC78" s="2016"/>
      <c r="AD78" s="2016"/>
      <c r="AE78" s="2016"/>
      <c r="AF78" s="2016"/>
      <c r="AG78" s="2016"/>
      <c r="AH78" s="2016"/>
      <c r="AI78" s="2016"/>
      <c r="AJ78" s="2016"/>
      <c r="AK78" s="2016"/>
      <c r="AL78" s="86"/>
      <c r="AM78" s="2009" t="s">
        <v>374</v>
      </c>
      <c r="AN78" s="2010"/>
      <c r="AO78" s="2010"/>
      <c r="AP78" s="2011"/>
      <c r="AQ78" s="2009" t="s">
        <v>457</v>
      </c>
      <c r="AR78" s="2010"/>
      <c r="AS78" s="2010"/>
      <c r="AT78" s="2011"/>
    </row>
    <row r="79" spans="1:46" s="89" customFormat="1" ht="29.25" customHeight="1">
      <c r="A79" s="86"/>
      <c r="B79" s="2016"/>
      <c r="C79" s="2016"/>
      <c r="D79" s="2016"/>
      <c r="E79" s="2016"/>
      <c r="F79" s="2016"/>
      <c r="G79" s="2016"/>
      <c r="H79" s="2016"/>
      <c r="I79" s="2016"/>
      <c r="J79" s="2016"/>
      <c r="K79" s="2016"/>
      <c r="L79" s="2016"/>
      <c r="M79" s="2016"/>
      <c r="N79" s="2016"/>
      <c r="O79" s="2016"/>
      <c r="P79" s="2016"/>
      <c r="Q79" s="2016"/>
      <c r="R79" s="2016"/>
      <c r="S79" s="2016"/>
      <c r="T79" s="2016"/>
      <c r="U79" s="2016"/>
      <c r="V79" s="2016"/>
      <c r="W79" s="2016"/>
      <c r="X79" s="2016"/>
      <c r="Y79" s="2016"/>
      <c r="Z79" s="2016"/>
      <c r="AA79" s="2016"/>
      <c r="AB79" s="2016"/>
      <c r="AC79" s="2016"/>
      <c r="AD79" s="2016"/>
      <c r="AE79" s="2016"/>
      <c r="AF79" s="2016"/>
      <c r="AG79" s="2016"/>
      <c r="AH79" s="2016"/>
      <c r="AI79" s="2016"/>
      <c r="AJ79" s="2016"/>
      <c r="AK79" s="2016"/>
      <c r="AL79" s="86"/>
      <c r="AM79" s="90"/>
      <c r="AN79" s="91"/>
      <c r="AO79" s="91"/>
      <c r="AP79" s="92"/>
      <c r="AQ79" s="93"/>
      <c r="AR79" s="94"/>
      <c r="AS79" s="94"/>
      <c r="AT79" s="95"/>
    </row>
    <row r="80" spans="1:46" s="89" customFormat="1" ht="32.25" customHeight="1">
      <c r="A80" s="86"/>
      <c r="B80" s="2016"/>
      <c r="C80" s="2016"/>
      <c r="D80" s="2016"/>
      <c r="E80" s="2016"/>
      <c r="F80" s="2016"/>
      <c r="G80" s="2016"/>
      <c r="H80" s="2016"/>
      <c r="I80" s="2016"/>
      <c r="J80" s="2016"/>
      <c r="K80" s="2016"/>
      <c r="L80" s="2016"/>
      <c r="M80" s="2016"/>
      <c r="N80" s="2016"/>
      <c r="O80" s="2016"/>
      <c r="P80" s="2016"/>
      <c r="Q80" s="2016"/>
      <c r="R80" s="2016"/>
      <c r="S80" s="2016"/>
      <c r="T80" s="2016"/>
      <c r="U80" s="2016"/>
      <c r="V80" s="2016"/>
      <c r="W80" s="2016"/>
      <c r="X80" s="2016"/>
      <c r="Y80" s="2016"/>
      <c r="Z80" s="2016"/>
      <c r="AA80" s="2016"/>
      <c r="AB80" s="2016"/>
      <c r="AC80" s="2016"/>
      <c r="AD80" s="2016"/>
      <c r="AE80" s="2016"/>
      <c r="AF80" s="2016"/>
      <c r="AG80" s="2016"/>
      <c r="AH80" s="2016"/>
      <c r="AI80" s="2016"/>
      <c r="AJ80" s="2016"/>
      <c r="AK80" s="2016"/>
      <c r="AL80" s="86"/>
      <c r="AM80" s="96"/>
      <c r="AN80" s="97"/>
      <c r="AO80" s="97"/>
      <c r="AP80" s="98"/>
      <c r="AQ80" s="99"/>
      <c r="AR80" s="100"/>
      <c r="AS80" s="100"/>
      <c r="AT80" s="101"/>
    </row>
    <row r="81" spans="1:54" s="22" customFormat="1" ht="10.5"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row>
    <row r="82" spans="1:54" s="22" customFormat="1" ht="10.5"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row>
    <row r="83" spans="1:54" s="22" customFormat="1" ht="10.5" customHeight="1">
      <c r="A83" s="103" t="s">
        <v>374</v>
      </c>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row>
    <row r="84" spans="1:54" s="22" customFormat="1" ht="10.5" customHeight="1">
      <c r="A84" s="104"/>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row>
    <row r="85" spans="1:54" s="22" customFormat="1" ht="10.5" customHeight="1">
      <c r="A85" s="105"/>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row>
    <row r="86" spans="1:54" s="22" customFormat="1" ht="10.5" customHeight="1">
      <c r="A86" s="106"/>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row>
    <row r="87" spans="1:54" s="22" customFormat="1" ht="10.5" customHeight="1">
      <c r="A87" s="106"/>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row>
    <row r="88" spans="1:54" s="22" customFormat="1" ht="10.5" customHeight="1">
      <c r="A88" s="107"/>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row>
    <row r="89" spans="1:54" s="22" customFormat="1" ht="10.5" customHeight="1">
      <c r="B89" s="102"/>
      <c r="C89" s="102"/>
      <c r="D89" s="102"/>
      <c r="E89" s="102"/>
      <c r="F89" s="102"/>
      <c r="G89" s="102"/>
      <c r="H89" s="102"/>
      <c r="I89" s="102"/>
      <c r="J89" s="102"/>
      <c r="K89" s="102"/>
      <c r="L89" s="102"/>
      <c r="M89" s="102"/>
      <c r="N89" s="102"/>
    </row>
    <row r="90" spans="1:54" s="22" customFormat="1" ht="10.5" customHeight="1"/>
    <row r="91" spans="1:54" s="22" customFormat="1" ht="10.5" customHeight="1"/>
    <row r="92" spans="1:54" s="22" customFormat="1" ht="10.5" customHeight="1"/>
    <row r="93" spans="1:54" s="22" customFormat="1" ht="10.5" customHeight="1"/>
    <row r="94" spans="1:54" s="22" customFormat="1" ht="10.5" customHeight="1"/>
    <row r="95" spans="1:54" s="22" customFormat="1" ht="10.5" customHeight="1"/>
    <row r="96" spans="1:54" s="22" customFormat="1" ht="10.5" customHeight="1"/>
    <row r="97" s="22" customFormat="1" ht="10.5" customHeight="1"/>
    <row r="98" s="22" customFormat="1" ht="10.5" customHeight="1"/>
    <row r="99" s="22" customFormat="1" ht="10.5" customHeight="1"/>
    <row r="100" s="22" customFormat="1" ht="10.5" customHeight="1"/>
    <row r="101" s="22" customFormat="1" ht="10.5" customHeight="1"/>
    <row r="102" s="22" customFormat="1" ht="10.5" customHeight="1"/>
    <row r="103" s="22" customFormat="1" ht="10.5" customHeight="1"/>
    <row r="104" s="22" customFormat="1" ht="10.5" customHeight="1"/>
    <row r="105" s="22" customFormat="1" ht="10.5" customHeight="1"/>
    <row r="106" s="22" customFormat="1" ht="10.5" customHeight="1"/>
    <row r="107" s="22" customFormat="1" ht="10.5" customHeight="1"/>
    <row r="108" s="22" customFormat="1" ht="10.5" customHeight="1"/>
    <row r="109" s="22" customFormat="1" ht="10.5" customHeight="1"/>
    <row r="110" s="22" customFormat="1" ht="10.5" customHeight="1"/>
    <row r="111" s="22" customFormat="1" ht="10.5" customHeight="1"/>
    <row r="112" s="22" customFormat="1" ht="10.5" customHeight="1"/>
    <row r="113" s="22" customFormat="1" ht="10.5" customHeight="1"/>
    <row r="114" s="22" customFormat="1" ht="10.5" customHeight="1"/>
    <row r="115" s="22" customFormat="1" ht="10.5" customHeight="1"/>
    <row r="116" s="22" customFormat="1" ht="10.5" customHeight="1"/>
    <row r="117" s="22" customFormat="1" ht="10.5" customHeight="1"/>
    <row r="118" s="22" customFormat="1" ht="10.5" customHeight="1"/>
    <row r="119" s="22" customFormat="1" ht="10.5" customHeight="1"/>
    <row r="120" s="22" customFormat="1" ht="10.5" customHeight="1"/>
    <row r="121" s="22" customFormat="1" ht="10.5" customHeight="1"/>
    <row r="122" s="22" customFormat="1" ht="10.5" customHeight="1"/>
    <row r="123" s="22" customFormat="1" ht="10.5" customHeight="1"/>
    <row r="124" s="22" customFormat="1" ht="10.5" customHeight="1"/>
    <row r="125" s="22" customFormat="1" ht="10.5" customHeight="1"/>
    <row r="126" s="22" customFormat="1" ht="10.5" customHeight="1"/>
    <row r="127" s="22" customFormat="1" ht="10.5" customHeight="1"/>
    <row r="128" s="22" customFormat="1" ht="12"/>
    <row r="129" s="22" customFormat="1" ht="12"/>
    <row r="130" s="22" customFormat="1" ht="12"/>
    <row r="131" s="22" customFormat="1" ht="12"/>
    <row r="132" s="22" customFormat="1" ht="12"/>
    <row r="133" s="22" customFormat="1" ht="12"/>
    <row r="134" s="22" customFormat="1" ht="12"/>
    <row r="135" s="22" customFormat="1" ht="12"/>
    <row r="136" s="22" customFormat="1" ht="12"/>
    <row r="137" s="22" customFormat="1" ht="12"/>
    <row r="138" s="22" customFormat="1" ht="12"/>
    <row r="139" s="22" customFormat="1" ht="12"/>
    <row r="140" s="22" customFormat="1" ht="12"/>
    <row r="141" s="22" customFormat="1" ht="12"/>
    <row r="142" s="22" customFormat="1" ht="12"/>
    <row r="143" s="22" customFormat="1" ht="12"/>
    <row r="144" s="22" customFormat="1" ht="12"/>
  </sheetData>
  <sheetProtection algorithmName="SHA-512" hashValue="0DRL5w3Sz7WUDH5g88ZrxhHP3LjHd1qL+CBdG8hsh0wi2OBLYmMQyGzHUItJ2rLx7Qc7qrdwwaAdFoszaltoSw==" saltValue="BdZarihmNTml364muYTNdw==" spinCount="100000" sheet="1" objects="1" scenarios="1"/>
  <mergeCells count="188">
    <mergeCell ref="B71:H75"/>
    <mergeCell ref="X74:Z74"/>
    <mergeCell ref="AK63:AL64"/>
    <mergeCell ref="J71:AT71"/>
    <mergeCell ref="X73:Z73"/>
    <mergeCell ref="AM63:AN64"/>
    <mergeCell ref="AN66:AO67"/>
    <mergeCell ref="AL66:AM67"/>
    <mergeCell ref="J69:V69"/>
    <mergeCell ref="AL68:AM69"/>
    <mergeCell ref="AQ63:AR64"/>
    <mergeCell ref="AS63:AT64"/>
    <mergeCell ref="B65:H66"/>
    <mergeCell ref="B67:H68"/>
    <mergeCell ref="A69:H70"/>
    <mergeCell ref="AR66:AT67"/>
    <mergeCell ref="AP66:AQ67"/>
    <mergeCell ref="A63:A64"/>
    <mergeCell ref="B63:H64"/>
    <mergeCell ref="I63:I64"/>
    <mergeCell ref="J63:N64"/>
    <mergeCell ref="AO63:AP64"/>
    <mergeCell ref="O63:R64"/>
    <mergeCell ref="S63:W64"/>
    <mergeCell ref="AB59:AC60"/>
    <mergeCell ref="AD59:AH60"/>
    <mergeCell ref="AI59:AJ60"/>
    <mergeCell ref="AI63:AJ64"/>
    <mergeCell ref="U59:AA60"/>
    <mergeCell ref="X63:Y64"/>
    <mergeCell ref="Z63:AE64"/>
    <mergeCell ref="AF63:AH64"/>
    <mergeCell ref="A57:A58"/>
    <mergeCell ref="J61:K62"/>
    <mergeCell ref="L61:R62"/>
    <mergeCell ref="S61:T62"/>
    <mergeCell ref="U61:AA62"/>
    <mergeCell ref="AB61:AC62"/>
    <mergeCell ref="Y57:AC58"/>
    <mergeCell ref="A59:A62"/>
    <mergeCell ref="B59:H62"/>
    <mergeCell ref="I59:I62"/>
    <mergeCell ref="J59:K60"/>
    <mergeCell ref="L59:R60"/>
    <mergeCell ref="S59:T60"/>
    <mergeCell ref="B57:H58"/>
    <mergeCell ref="I57:I58"/>
    <mergeCell ref="J57:N58"/>
    <mergeCell ref="O57:P58"/>
    <mergeCell ref="Q57:X58"/>
    <mergeCell ref="AF53:AH56"/>
    <mergeCell ref="AM53:AN56"/>
    <mergeCell ref="AK53:AL56"/>
    <mergeCell ref="Q53:R56"/>
    <mergeCell ref="S53:T56"/>
    <mergeCell ref="U53:V56"/>
    <mergeCell ref="W53:X56"/>
    <mergeCell ref="AK59:AT60"/>
    <mergeCell ref="AI61:AS62"/>
    <mergeCell ref="AT61:AT62"/>
    <mergeCell ref="AN57:AT58"/>
    <mergeCell ref="AD57:AE58"/>
    <mergeCell ref="AF57:AM58"/>
    <mergeCell ref="AD61:AH62"/>
    <mergeCell ref="A48:A52"/>
    <mergeCell ref="B48:D48"/>
    <mergeCell ref="E48:H48"/>
    <mergeCell ref="J48:AT48"/>
    <mergeCell ref="B49:H52"/>
    <mergeCell ref="I49:I52"/>
    <mergeCell ref="J49:K50"/>
    <mergeCell ref="J51:AC52"/>
    <mergeCell ref="AD51:AF52"/>
    <mergeCell ref="AG51:AJ52"/>
    <mergeCell ref="AK51:AK52"/>
    <mergeCell ref="AL51:AO52"/>
    <mergeCell ref="AP51:AP52"/>
    <mergeCell ref="L49:O50"/>
    <mergeCell ref="W49:AT50"/>
    <mergeCell ref="P49:Q50"/>
    <mergeCell ref="R49:V50"/>
    <mergeCell ref="AQ51:AT52"/>
    <mergeCell ref="A42:A47"/>
    <mergeCell ref="B42:D42"/>
    <mergeCell ref="E42:H42"/>
    <mergeCell ref="J42:AT42"/>
    <mergeCell ref="B43:H45"/>
    <mergeCell ref="I43:I47"/>
    <mergeCell ref="J44:X47"/>
    <mergeCell ref="Y44:AF47"/>
    <mergeCell ref="AG44:AI45"/>
    <mergeCell ref="K43:N43"/>
    <mergeCell ref="P43:S43"/>
    <mergeCell ref="T43:AT43"/>
    <mergeCell ref="AJ44:AL45"/>
    <mergeCell ref="AM44:AM45"/>
    <mergeCell ref="AN44:AP45"/>
    <mergeCell ref="AQ44:AQ45"/>
    <mergeCell ref="AR44:AT45"/>
    <mergeCell ref="B46:H47"/>
    <mergeCell ref="AG46:AI47"/>
    <mergeCell ref="AJ46:AL47"/>
    <mergeCell ref="AM46:AM47"/>
    <mergeCell ref="AN46:AP47"/>
    <mergeCell ref="AQ46:AQ47"/>
    <mergeCell ref="AR46:AT47"/>
    <mergeCell ref="AI36:AJ38"/>
    <mergeCell ref="AK36:AL38"/>
    <mergeCell ref="AM36:AN38"/>
    <mergeCell ref="AO36:AP38"/>
    <mergeCell ref="AQ36:AR38"/>
    <mergeCell ref="AS36:AT38"/>
    <mergeCell ref="A36:A41"/>
    <mergeCell ref="B36:D36"/>
    <mergeCell ref="E36:H36"/>
    <mergeCell ref="J36:AA36"/>
    <mergeCell ref="AB36:AE38"/>
    <mergeCell ref="AF36:AH38"/>
    <mergeCell ref="B37:H41"/>
    <mergeCell ref="I37:I41"/>
    <mergeCell ref="J37:AA41"/>
    <mergeCell ref="AB39:AE41"/>
    <mergeCell ref="AF39:AT41"/>
    <mergeCell ref="A30:A35"/>
    <mergeCell ref="B30:D30"/>
    <mergeCell ref="E30:H30"/>
    <mergeCell ref="J30:AT30"/>
    <mergeCell ref="B31:H35"/>
    <mergeCell ref="I31:I35"/>
    <mergeCell ref="A22:AT23"/>
    <mergeCell ref="A24:AD25"/>
    <mergeCell ref="A26:AT26"/>
    <mergeCell ref="A27:A29"/>
    <mergeCell ref="B27:H29"/>
    <mergeCell ref="I27:I29"/>
    <mergeCell ref="J27:AT29"/>
    <mergeCell ref="AS24:AT25"/>
    <mergeCell ref="AQ24:AR25"/>
    <mergeCell ref="AO24:AP25"/>
    <mergeCell ref="AM24:AN25"/>
    <mergeCell ref="AK24:AL25"/>
    <mergeCell ref="AI24:AJ25"/>
    <mergeCell ref="J31:AO35"/>
    <mergeCell ref="AP31:AT35"/>
    <mergeCell ref="A11:AT18"/>
    <mergeCell ref="A19:AT20"/>
    <mergeCell ref="A21:AT21"/>
    <mergeCell ref="AI4:AI6"/>
    <mergeCell ref="A7:O7"/>
    <mergeCell ref="P7:AC7"/>
    <mergeCell ref="AD7:AI7"/>
    <mergeCell ref="A8:O10"/>
    <mergeCell ref="AD8:AI10"/>
    <mergeCell ref="A1:K1"/>
    <mergeCell ref="L1:P3"/>
    <mergeCell ref="Q1:Q3"/>
    <mergeCell ref="R1:AH3"/>
    <mergeCell ref="AI1:AI3"/>
    <mergeCell ref="AJ1:AT10"/>
    <mergeCell ref="A2:K6"/>
    <mergeCell ref="L4:P6"/>
    <mergeCell ref="Q4:Q6"/>
    <mergeCell ref="R4:AH6"/>
    <mergeCell ref="P8:AC10"/>
    <mergeCell ref="A53:A56"/>
    <mergeCell ref="B53:H56"/>
    <mergeCell ref="I53:I56"/>
    <mergeCell ref="J53:M54"/>
    <mergeCell ref="N53:P56"/>
    <mergeCell ref="AM78:AP78"/>
    <mergeCell ref="AQ78:AT78"/>
    <mergeCell ref="AA73:AN73"/>
    <mergeCell ref="AA74:AN74"/>
    <mergeCell ref="AN68:AO69"/>
    <mergeCell ref="AP68:AQ69"/>
    <mergeCell ref="AR68:AT69"/>
    <mergeCell ref="B78:AK80"/>
    <mergeCell ref="B77:U77"/>
    <mergeCell ref="A76:AT76"/>
    <mergeCell ref="AO53:AP56"/>
    <mergeCell ref="AQ53:AR56"/>
    <mergeCell ref="AS53:AT56"/>
    <mergeCell ref="AI53:AJ56"/>
    <mergeCell ref="J55:M56"/>
    <mergeCell ref="AC55:AE56"/>
    <mergeCell ref="Y53:Z56"/>
    <mergeCell ref="AA53:AB56"/>
    <mergeCell ref="AC53:AE54"/>
  </mergeCells>
  <phoneticPr fontId="41"/>
  <dataValidations count="2">
    <dataValidation imeMode="fullKatakana" allowBlank="1" showInputMessage="1" showErrorMessage="1" sqref="J30:AT30 J36:AA36 J42:AT42 J48:AT48 J71" xr:uid="{00000000-0002-0000-0A00-000000000000}"/>
    <dataValidation type="list" allowBlank="1" showInputMessage="1" showErrorMessage="1" sqref="J65:K65 L65:M65 N65" xr:uid="{00000000-0002-0000-0A00-000002000000}">
      <formula1>"知事,大臣"</formula1>
    </dataValidation>
  </dataValidations>
  <pageMargins left="0.39370078740157483" right="0.11811023622047245" top="0.39370078740157483" bottom="0.19685039370078741" header="0" footer="0"/>
  <pageSetup paperSize="9"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1:I25"/>
  <sheetViews>
    <sheetView zoomScaleNormal="100" workbookViewId="0"/>
  </sheetViews>
  <sheetFormatPr defaultColWidth="9" defaultRowHeight="10.5"/>
  <cols>
    <col min="1" max="1" width="17.625" style="221" customWidth="1"/>
    <col min="2" max="2" width="11.125" style="221" customWidth="1"/>
    <col min="3" max="3" width="10.875" style="221" bestFit="1" customWidth="1"/>
    <col min="4" max="4" width="9.375" style="221" customWidth="1"/>
    <col min="5" max="7" width="9" style="221"/>
    <col min="8" max="8" width="12.375" style="221" customWidth="1"/>
    <col min="9" max="9" width="11.125" style="221" customWidth="1"/>
    <col min="10" max="16384" width="9" style="221"/>
  </cols>
  <sheetData>
    <row r="1" spans="1:9" ht="12" customHeight="1">
      <c r="A1" s="221" t="s">
        <v>419</v>
      </c>
    </row>
    <row r="2" spans="1:9" ht="12" customHeight="1"/>
    <row r="3" spans="1:9" ht="12" customHeight="1">
      <c r="A3" s="2204" t="s">
        <v>418</v>
      </c>
      <c r="B3" s="2204"/>
      <c r="C3" s="2204"/>
      <c r="D3" s="2204"/>
      <c r="E3" s="2204"/>
      <c r="F3" s="2204"/>
      <c r="G3" s="2204"/>
      <c r="H3" s="2204"/>
      <c r="I3" s="2204"/>
    </row>
    <row r="4" spans="1:9" ht="12" customHeight="1">
      <c r="A4" s="222"/>
      <c r="B4" s="222"/>
      <c r="C4" s="222"/>
      <c r="D4" s="222"/>
      <c r="E4" s="222"/>
      <c r="F4" s="222"/>
      <c r="G4" s="222"/>
      <c r="H4" s="222"/>
      <c r="I4" s="222"/>
    </row>
    <row r="5" spans="1:9" ht="12" customHeight="1">
      <c r="I5" s="220" t="s">
        <v>563</v>
      </c>
    </row>
    <row r="6" spans="1:9" ht="12" customHeight="1">
      <c r="I6" s="220" t="str">
        <f>"会　長　    "&amp;★入力画面!Y602</f>
        <v>会　長　    秋山　始</v>
      </c>
    </row>
    <row r="7" spans="1:9" ht="12" customHeight="1">
      <c r="F7" s="221" t="s">
        <v>564</v>
      </c>
    </row>
    <row r="8" spans="1:9" ht="23.25" customHeight="1">
      <c r="A8" s="2205" t="s">
        <v>565</v>
      </c>
      <c r="B8" s="2205"/>
      <c r="C8" s="2205"/>
      <c r="D8" s="2205"/>
      <c r="E8" s="2205"/>
      <c r="F8" s="2205"/>
      <c r="G8" s="2205"/>
      <c r="H8" s="2205"/>
      <c r="I8" s="2205"/>
    </row>
    <row r="9" spans="1:9" ht="12" customHeight="1">
      <c r="A9" s="2206"/>
      <c r="B9" s="2206"/>
      <c r="C9" s="2206"/>
      <c r="D9" s="2206"/>
      <c r="E9" s="2206"/>
      <c r="F9" s="2206"/>
      <c r="G9" s="2206"/>
      <c r="H9" s="2206"/>
      <c r="I9" s="2206"/>
    </row>
    <row r="10" spans="1:9" ht="23.25" customHeight="1">
      <c r="A10" s="2207" t="s">
        <v>375</v>
      </c>
      <c r="B10" s="2208"/>
      <c r="C10" s="2201" t="s">
        <v>566</v>
      </c>
      <c r="D10" s="2202"/>
      <c r="E10" s="2202"/>
      <c r="F10" s="2202"/>
      <c r="G10" s="2202"/>
      <c r="H10" s="2202"/>
      <c r="I10" s="2203"/>
    </row>
    <row r="11" spans="1:9" ht="23.25" customHeight="1">
      <c r="A11" s="223" t="s">
        <v>376</v>
      </c>
      <c r="B11" s="224" t="s">
        <v>377</v>
      </c>
      <c r="C11" s="2201" t="s">
        <v>417</v>
      </c>
      <c r="D11" s="2202"/>
      <c r="E11" s="2202"/>
      <c r="F11" s="2202"/>
      <c r="G11" s="2202"/>
      <c r="H11" s="2202"/>
      <c r="I11" s="2203"/>
    </row>
    <row r="12" spans="1:9" ht="34.5" customHeight="1">
      <c r="A12" s="225"/>
      <c r="B12" s="224" t="s">
        <v>378</v>
      </c>
      <c r="C12" s="2201" t="s">
        <v>379</v>
      </c>
      <c r="D12" s="2202"/>
      <c r="E12" s="2202"/>
      <c r="F12" s="2202"/>
      <c r="G12" s="2202"/>
      <c r="H12" s="2202"/>
      <c r="I12" s="2203"/>
    </row>
    <row r="13" spans="1:9" ht="87.75" customHeight="1">
      <c r="A13" s="226" t="s">
        <v>380</v>
      </c>
      <c r="B13" s="224" t="s">
        <v>377</v>
      </c>
      <c r="C13" s="2201" t="s">
        <v>567</v>
      </c>
      <c r="D13" s="2202"/>
      <c r="E13" s="2202"/>
      <c r="F13" s="2202"/>
      <c r="G13" s="2202"/>
      <c r="H13" s="2202"/>
      <c r="I13" s="2203"/>
    </row>
    <row r="14" spans="1:9" ht="34.5" customHeight="1">
      <c r="A14" s="227"/>
      <c r="B14" s="226" t="s">
        <v>378</v>
      </c>
      <c r="C14" s="2201" t="s">
        <v>568</v>
      </c>
      <c r="D14" s="2209"/>
      <c r="E14" s="2209"/>
      <c r="F14" s="2209"/>
      <c r="G14" s="2209"/>
      <c r="H14" s="2209"/>
      <c r="I14" s="2208"/>
    </row>
    <row r="15" spans="1:9" ht="23.25" customHeight="1">
      <c r="A15" s="228" t="s">
        <v>381</v>
      </c>
      <c r="B15" s="229"/>
      <c r="C15" s="2210" t="s">
        <v>569</v>
      </c>
      <c r="D15" s="2211"/>
      <c r="E15" s="2211"/>
      <c r="F15" s="2211"/>
      <c r="G15" s="2211"/>
      <c r="H15" s="2211"/>
      <c r="I15" s="2212"/>
    </row>
    <row r="16" spans="1:9" ht="12" customHeight="1">
      <c r="A16" s="2213" t="s">
        <v>570</v>
      </c>
      <c r="B16" s="2214"/>
      <c r="C16" s="2213" t="s">
        <v>571</v>
      </c>
      <c r="D16" s="2215"/>
      <c r="E16" s="2215"/>
      <c r="F16" s="2215"/>
      <c r="G16" s="2215"/>
      <c r="H16" s="2215"/>
      <c r="I16" s="2214"/>
    </row>
    <row r="17" spans="1:9" ht="244.5" customHeight="1">
      <c r="A17" s="2213"/>
      <c r="B17" s="2214"/>
      <c r="C17" s="2216"/>
      <c r="D17" s="2206"/>
      <c r="E17" s="2206"/>
      <c r="F17" s="2206"/>
      <c r="G17" s="2206"/>
      <c r="H17" s="2206"/>
      <c r="I17" s="2217"/>
    </row>
    <row r="18" spans="1:9" ht="54.75" customHeight="1">
      <c r="A18" s="228" t="s">
        <v>382</v>
      </c>
      <c r="B18" s="230"/>
      <c r="C18" s="2210" t="s">
        <v>572</v>
      </c>
      <c r="D18" s="2211"/>
      <c r="E18" s="2211"/>
      <c r="F18" s="2211"/>
      <c r="G18" s="2211"/>
      <c r="H18" s="2211"/>
      <c r="I18" s="2212"/>
    </row>
    <row r="19" spans="1:9" ht="23.25" customHeight="1">
      <c r="A19" s="228" t="s">
        <v>383</v>
      </c>
      <c r="B19" s="230"/>
      <c r="C19" s="2201" t="s">
        <v>573</v>
      </c>
      <c r="D19" s="2202"/>
      <c r="E19" s="2202"/>
      <c r="F19" s="2202"/>
      <c r="G19" s="2202"/>
      <c r="H19" s="2202"/>
      <c r="I19" s="2203"/>
    </row>
    <row r="20" spans="1:9" ht="76.5" customHeight="1">
      <c r="A20" s="2201" t="s">
        <v>574</v>
      </c>
      <c r="B20" s="2203"/>
      <c r="C20" s="2201" t="s">
        <v>575</v>
      </c>
      <c r="D20" s="2202"/>
      <c r="E20" s="2202"/>
      <c r="F20" s="2202"/>
      <c r="G20" s="2202"/>
      <c r="H20" s="2202"/>
      <c r="I20" s="2203"/>
    </row>
    <row r="21" spans="1:9" ht="12" customHeight="1">
      <c r="A21" s="231" t="s">
        <v>384</v>
      </c>
      <c r="B21" s="230"/>
      <c r="C21" s="228" t="s">
        <v>576</v>
      </c>
      <c r="D21" s="232"/>
      <c r="E21" s="232"/>
      <c r="F21" s="232"/>
      <c r="G21" s="232"/>
      <c r="H21" s="232"/>
      <c r="I21" s="233"/>
    </row>
    <row r="22" spans="1:9" ht="12" customHeight="1">
      <c r="A22" s="234"/>
      <c r="B22" s="235"/>
      <c r="C22" s="236" t="s">
        <v>577</v>
      </c>
      <c r="D22" s="237"/>
      <c r="E22" s="237"/>
      <c r="F22" s="237"/>
      <c r="G22" s="237"/>
      <c r="H22" s="237"/>
      <c r="I22" s="238"/>
    </row>
    <row r="23" spans="1:9" ht="12" customHeight="1">
      <c r="A23" s="234"/>
      <c r="B23" s="235"/>
      <c r="C23" s="236" t="s">
        <v>578</v>
      </c>
      <c r="D23" s="237"/>
      <c r="E23" s="237"/>
      <c r="F23" s="237"/>
      <c r="G23" s="237"/>
      <c r="H23" s="237"/>
      <c r="I23" s="238"/>
    </row>
    <row r="24" spans="1:9" ht="12" customHeight="1">
      <c r="A24" s="239"/>
      <c r="B24" s="240"/>
      <c r="C24" s="241" t="s">
        <v>385</v>
      </c>
      <c r="D24" s="242"/>
      <c r="E24" s="242"/>
      <c r="F24" s="242"/>
      <c r="G24" s="242"/>
      <c r="H24" s="242"/>
      <c r="I24" s="243"/>
    </row>
    <row r="25" spans="1:9" ht="35.25" customHeight="1">
      <c r="A25" s="2218" t="s">
        <v>386</v>
      </c>
      <c r="B25" s="2219"/>
      <c r="C25" s="2201" t="s">
        <v>579</v>
      </c>
      <c r="D25" s="2202"/>
      <c r="E25" s="2202"/>
      <c r="F25" s="2202"/>
      <c r="G25" s="2202"/>
      <c r="H25" s="2202"/>
      <c r="I25" s="2203"/>
    </row>
  </sheetData>
  <sheetProtection algorithmName="SHA-512" hashValue="n0Lalbg+T7ifMkxPb8UVO1W8PnmqxosJ8qGlfz5ogJcaHvsSHJC0XOazdwUdwU8Q0LpjhDLViPbnb/gX57Zq2A==" saltValue="k6Kh+ynUV0EDCY3+AfcRnQ==" spinCount="100000" sheet="1" objects="1" scenarios="1"/>
  <mergeCells count="18">
    <mergeCell ref="C18:I18"/>
    <mergeCell ref="C19:I19"/>
    <mergeCell ref="A20:B20"/>
    <mergeCell ref="C20:I20"/>
    <mergeCell ref="A25:B25"/>
    <mergeCell ref="C25:I25"/>
    <mergeCell ref="C12:I12"/>
    <mergeCell ref="C13:I13"/>
    <mergeCell ref="C14:I14"/>
    <mergeCell ref="C15:I15"/>
    <mergeCell ref="A16:B17"/>
    <mergeCell ref="C16:I17"/>
    <mergeCell ref="C11:I11"/>
    <mergeCell ref="A3:I3"/>
    <mergeCell ref="A8:I8"/>
    <mergeCell ref="A9:I9"/>
    <mergeCell ref="A10:B10"/>
    <mergeCell ref="C10:I10"/>
  </mergeCells>
  <phoneticPr fontId="55"/>
  <printOptions horizontalCentered="1" verticalCentered="1"/>
  <pageMargins left="0.11811023622047245" right="0.11811023622047245" top="0.35433070866141736"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92D050"/>
  </sheetPr>
  <dimension ref="A1:BM79"/>
  <sheetViews>
    <sheetView showZeros="0" zoomScale="90" zoomScaleNormal="90" workbookViewId="0">
      <selection sqref="A1:BB1"/>
    </sheetView>
  </sheetViews>
  <sheetFormatPr defaultColWidth="1.875" defaultRowHeight="11.25" customHeight="1"/>
  <cols>
    <col min="1" max="55" width="1.875" style="30"/>
    <col min="56" max="59" width="1.875" style="30" hidden="1" customWidth="1"/>
    <col min="60" max="60" width="19.5" style="30" hidden="1" customWidth="1"/>
    <col min="61" max="64" width="1.875" style="30" customWidth="1"/>
    <col min="65" max="16384" width="1.875" style="30"/>
  </cols>
  <sheetData>
    <row r="1" spans="1:60" ht="15" customHeight="1">
      <c r="A1" s="2222" t="s">
        <v>412</v>
      </c>
      <c r="B1" s="2222"/>
      <c r="C1" s="2222"/>
      <c r="D1" s="2222"/>
      <c r="E1" s="2222"/>
      <c r="F1" s="2222"/>
      <c r="G1" s="2222"/>
      <c r="H1" s="2222"/>
      <c r="I1" s="2222"/>
      <c r="J1" s="2222"/>
      <c r="K1" s="2222"/>
      <c r="L1" s="2222"/>
      <c r="M1" s="2222"/>
      <c r="N1" s="2222"/>
      <c r="O1" s="2222"/>
      <c r="P1" s="2222"/>
      <c r="Q1" s="2222"/>
      <c r="R1" s="2222"/>
      <c r="S1" s="2222"/>
      <c r="T1" s="2222"/>
      <c r="U1" s="2222"/>
      <c r="V1" s="2222"/>
      <c r="W1" s="2222"/>
      <c r="X1" s="2222"/>
      <c r="Y1" s="2222"/>
      <c r="Z1" s="2222"/>
      <c r="AA1" s="2222"/>
      <c r="AB1" s="2222"/>
      <c r="AC1" s="2222"/>
      <c r="AD1" s="2222"/>
      <c r="AE1" s="2222"/>
      <c r="AF1" s="2222"/>
      <c r="AG1" s="2222"/>
      <c r="AH1" s="2222"/>
      <c r="AI1" s="2222"/>
      <c r="AJ1" s="2222"/>
      <c r="AK1" s="2222"/>
      <c r="AL1" s="2222"/>
      <c r="AM1" s="2222"/>
      <c r="AN1" s="2222"/>
      <c r="AO1" s="2222"/>
      <c r="AP1" s="2222"/>
      <c r="AQ1" s="2222"/>
      <c r="AR1" s="2222"/>
      <c r="AS1" s="2222"/>
      <c r="AT1" s="2222"/>
      <c r="AU1" s="2222"/>
      <c r="AV1" s="2222"/>
      <c r="AW1" s="2222"/>
      <c r="AX1" s="2222"/>
      <c r="AY1" s="2222"/>
      <c r="AZ1" s="2222"/>
      <c r="BA1" s="2222"/>
      <c r="BB1" s="2222"/>
      <c r="BD1" s="31"/>
      <c r="BH1" s="32"/>
    </row>
    <row r="2" spans="1:60" s="33" customFormat="1" ht="15" customHeight="1">
      <c r="A2" s="2223" t="s">
        <v>275</v>
      </c>
      <c r="B2" s="2224"/>
      <c r="C2" s="2224"/>
      <c r="D2" s="2224"/>
      <c r="E2" s="2224"/>
      <c r="F2" s="2224"/>
      <c r="G2" s="2224"/>
      <c r="H2" s="2224"/>
      <c r="I2" s="2224"/>
      <c r="J2" s="2224"/>
      <c r="K2" s="2224"/>
      <c r="L2" s="2224"/>
      <c r="M2" s="2224"/>
      <c r="N2" s="2224"/>
      <c r="O2" s="2224"/>
      <c r="P2" s="2224"/>
      <c r="Q2" s="2224"/>
      <c r="R2" s="2224"/>
      <c r="S2" s="2224"/>
      <c r="T2" s="2224"/>
      <c r="U2" s="2224"/>
      <c r="V2" s="2224"/>
      <c r="W2" s="2224"/>
      <c r="X2" s="2224"/>
      <c r="Y2" s="2224"/>
      <c r="Z2" s="2224"/>
      <c r="AA2" s="2224"/>
      <c r="AB2" s="2224"/>
      <c r="AC2" s="2224"/>
      <c r="AD2" s="2224"/>
      <c r="AE2" s="2224"/>
      <c r="AF2" s="2224"/>
      <c r="AG2" s="2224"/>
      <c r="AH2" s="2224"/>
      <c r="AI2" s="2224"/>
      <c r="AJ2" s="2224"/>
      <c r="AK2" s="2224"/>
      <c r="AL2" s="2224"/>
      <c r="AM2" s="2224"/>
      <c r="AN2" s="2224"/>
      <c r="AO2" s="2224"/>
      <c r="AP2" s="2224"/>
      <c r="AQ2" s="2224"/>
      <c r="AR2" s="2224"/>
      <c r="AS2" s="2224"/>
      <c r="AT2" s="2224"/>
      <c r="AU2" s="2224"/>
      <c r="AV2" s="2224"/>
      <c r="AW2" s="2224"/>
      <c r="AX2" s="2224"/>
      <c r="AY2" s="2224"/>
      <c r="AZ2" s="2224"/>
      <c r="BA2" s="2224"/>
      <c r="BB2" s="2224"/>
      <c r="BD2" s="32" t="s">
        <v>276</v>
      </c>
      <c r="BH2" s="32" t="s">
        <v>277</v>
      </c>
    </row>
    <row r="3" spans="1:60" ht="11.25" customHeight="1">
      <c r="A3" s="2225"/>
      <c r="B3" s="2225"/>
      <c r="C3" s="2225"/>
      <c r="D3" s="2225"/>
      <c r="E3" s="2225"/>
      <c r="F3" s="2225"/>
      <c r="G3" s="2225"/>
      <c r="H3" s="2225"/>
      <c r="I3" s="2225"/>
      <c r="J3" s="2225"/>
      <c r="K3" s="2225"/>
      <c r="L3" s="2225"/>
      <c r="M3" s="2225"/>
      <c r="N3" s="2225"/>
      <c r="O3" s="2225"/>
      <c r="P3" s="2225"/>
      <c r="Q3" s="2225"/>
      <c r="R3" s="2225"/>
      <c r="S3" s="2225"/>
      <c r="T3" s="2225"/>
      <c r="U3" s="2225"/>
      <c r="V3" s="2225"/>
      <c r="W3" s="2225"/>
      <c r="X3" s="2225"/>
      <c r="Y3" s="2225"/>
      <c r="Z3" s="2225"/>
      <c r="AA3" s="2225"/>
      <c r="AB3" s="2225"/>
      <c r="AC3" s="2225"/>
      <c r="AD3" s="2225"/>
      <c r="AE3" s="2225"/>
      <c r="AF3" s="2225"/>
      <c r="AG3" s="2225"/>
      <c r="AH3" s="2225"/>
      <c r="AI3" s="2225"/>
      <c r="AJ3" s="2225"/>
      <c r="AK3" s="2225"/>
      <c r="AL3" s="2225"/>
      <c r="AM3" s="2225"/>
      <c r="AN3" s="2225"/>
      <c r="AO3" s="2225"/>
      <c r="AP3" s="2225"/>
      <c r="AQ3" s="2225"/>
      <c r="AR3" s="2225"/>
      <c r="AS3" s="2225"/>
      <c r="AT3" s="2225"/>
      <c r="AU3" s="2225"/>
      <c r="AV3" s="2225"/>
      <c r="AW3" s="2225"/>
      <c r="AX3" s="2225"/>
      <c r="AY3" s="2225"/>
      <c r="AZ3" s="2225"/>
      <c r="BA3" s="2225"/>
      <c r="BB3" s="2225"/>
      <c r="BD3" s="32" t="s">
        <v>278</v>
      </c>
      <c r="BH3" s="32" t="s">
        <v>279</v>
      </c>
    </row>
    <row r="4" spans="1:60" ht="11.25" customHeight="1">
      <c r="A4" s="2226" t="s">
        <v>410</v>
      </c>
      <c r="B4" s="2227"/>
      <c r="C4" s="2227"/>
      <c r="D4" s="2227"/>
      <c r="E4" s="2227"/>
      <c r="F4" s="2227"/>
      <c r="G4" s="2227"/>
      <c r="H4" s="2227"/>
      <c r="I4" s="2227"/>
      <c r="J4" s="2227"/>
      <c r="K4" s="2227"/>
      <c r="L4" s="2227"/>
      <c r="M4" s="2227"/>
      <c r="N4" s="2227"/>
      <c r="O4" s="2227"/>
      <c r="P4" s="2227"/>
      <c r="Q4" s="2227"/>
      <c r="R4" s="2227"/>
      <c r="S4" s="2227"/>
      <c r="T4" s="2227"/>
      <c r="U4" s="2227"/>
      <c r="V4" s="2227"/>
      <c r="W4" s="2227"/>
      <c r="X4" s="2227"/>
      <c r="Y4" s="2227"/>
      <c r="Z4" s="2227"/>
      <c r="AA4" s="2227"/>
      <c r="AB4" s="2227"/>
      <c r="AC4" s="2227"/>
      <c r="AD4" s="2227"/>
      <c r="AE4" s="2227"/>
      <c r="AF4" s="2227"/>
      <c r="AG4" s="2227"/>
      <c r="AH4" s="2227"/>
      <c r="AI4" s="2227"/>
      <c r="AJ4" s="2227"/>
      <c r="AK4" s="2227"/>
      <c r="AL4" s="2227"/>
      <c r="AM4" s="2227"/>
      <c r="AN4" s="2228"/>
      <c r="AO4" s="2228"/>
      <c r="AP4" s="2228"/>
      <c r="AQ4" s="2228"/>
      <c r="AR4" s="2228"/>
      <c r="AS4" s="2228"/>
      <c r="AT4" s="2228"/>
      <c r="AU4" s="2228"/>
      <c r="AV4" s="2228"/>
      <c r="AW4" s="2228"/>
      <c r="AX4" s="2228"/>
      <c r="AY4" s="2228"/>
      <c r="AZ4" s="2228"/>
      <c r="BA4" s="2228"/>
      <c r="BB4" s="2228"/>
      <c r="BD4" s="32" t="s">
        <v>262</v>
      </c>
      <c r="BH4" s="32" t="s">
        <v>280</v>
      </c>
    </row>
    <row r="5" spans="1:60" ht="11.25" customHeight="1">
      <c r="A5" s="2226"/>
      <c r="B5" s="2227"/>
      <c r="C5" s="2227"/>
      <c r="D5" s="2227"/>
      <c r="E5" s="2227"/>
      <c r="F5" s="2227"/>
      <c r="G5" s="2227"/>
      <c r="H5" s="2227"/>
      <c r="I5" s="2227"/>
      <c r="J5" s="2227"/>
      <c r="K5" s="2227"/>
      <c r="L5" s="2227"/>
      <c r="M5" s="2227"/>
      <c r="N5" s="2227"/>
      <c r="O5" s="2227"/>
      <c r="P5" s="2227"/>
      <c r="Q5" s="2227"/>
      <c r="R5" s="2227"/>
      <c r="S5" s="2227"/>
      <c r="T5" s="2227"/>
      <c r="U5" s="2227"/>
      <c r="V5" s="2227"/>
      <c r="W5" s="2227"/>
      <c r="X5" s="2227"/>
      <c r="Y5" s="2227"/>
      <c r="Z5" s="2227"/>
      <c r="AA5" s="2227"/>
      <c r="AB5" s="2227"/>
      <c r="AC5" s="2227"/>
      <c r="AD5" s="2227"/>
      <c r="AE5" s="2227"/>
      <c r="AF5" s="2227"/>
      <c r="AG5" s="2227"/>
      <c r="AH5" s="2227"/>
      <c r="AI5" s="2227"/>
      <c r="AJ5" s="2227"/>
      <c r="AK5" s="2227"/>
      <c r="AL5" s="2227"/>
      <c r="AM5" s="2227"/>
      <c r="AN5" s="2228"/>
      <c r="AO5" s="2228"/>
      <c r="AP5" s="2228"/>
      <c r="AQ5" s="2228"/>
      <c r="AR5" s="2228"/>
      <c r="AS5" s="2228"/>
      <c r="AT5" s="2228"/>
      <c r="AU5" s="2228"/>
      <c r="AV5" s="2228"/>
      <c r="AW5" s="2228"/>
      <c r="AX5" s="2228"/>
      <c r="AY5" s="2228"/>
      <c r="AZ5" s="2228"/>
      <c r="BA5" s="2228"/>
      <c r="BB5" s="2228"/>
      <c r="BD5" s="32" t="s">
        <v>281</v>
      </c>
      <c r="BH5" s="32" t="s">
        <v>282</v>
      </c>
    </row>
    <row r="6" spans="1:60" ht="11.25" customHeight="1">
      <c r="A6" s="2227"/>
      <c r="B6" s="2227"/>
      <c r="C6" s="2227"/>
      <c r="D6" s="2227"/>
      <c r="E6" s="2227"/>
      <c r="F6" s="2227"/>
      <c r="G6" s="2227"/>
      <c r="H6" s="2227"/>
      <c r="I6" s="2227"/>
      <c r="J6" s="2227"/>
      <c r="K6" s="2227"/>
      <c r="L6" s="2227"/>
      <c r="M6" s="2227"/>
      <c r="N6" s="2227"/>
      <c r="O6" s="2227"/>
      <c r="P6" s="2227"/>
      <c r="Q6" s="2227"/>
      <c r="R6" s="2227"/>
      <c r="S6" s="2227"/>
      <c r="T6" s="2227"/>
      <c r="U6" s="2227"/>
      <c r="V6" s="2227"/>
      <c r="W6" s="2227"/>
      <c r="X6" s="2227"/>
      <c r="Y6" s="2227"/>
      <c r="Z6" s="2227"/>
      <c r="AA6" s="2227"/>
      <c r="AB6" s="2227"/>
      <c r="AC6" s="2227"/>
      <c r="AD6" s="2227"/>
      <c r="AE6" s="2227"/>
      <c r="AF6" s="2227"/>
      <c r="AG6" s="2227"/>
      <c r="AH6" s="2227"/>
      <c r="AI6" s="2227"/>
      <c r="AJ6" s="2227"/>
      <c r="AK6" s="2227"/>
      <c r="AL6" s="2227"/>
      <c r="AM6" s="2227"/>
      <c r="AN6" s="2228"/>
      <c r="AO6" s="2228"/>
      <c r="AP6" s="2228"/>
      <c r="AQ6" s="2228"/>
      <c r="AR6" s="2228"/>
      <c r="AS6" s="2228"/>
      <c r="AT6" s="2228"/>
      <c r="AU6" s="2228"/>
      <c r="AV6" s="2228"/>
      <c r="AW6" s="2228"/>
      <c r="AX6" s="2228"/>
      <c r="AY6" s="2228"/>
      <c r="AZ6" s="2228"/>
      <c r="BA6" s="2228"/>
      <c r="BB6" s="2228"/>
      <c r="BD6" s="32" t="s">
        <v>283</v>
      </c>
      <c r="BH6" s="32" t="s">
        <v>284</v>
      </c>
    </row>
    <row r="7" spans="1:60" ht="11.25" customHeight="1">
      <c r="A7" s="2227"/>
      <c r="B7" s="2227"/>
      <c r="C7" s="2227"/>
      <c r="D7" s="2227"/>
      <c r="E7" s="2227"/>
      <c r="F7" s="2227"/>
      <c r="G7" s="2227"/>
      <c r="H7" s="2227"/>
      <c r="I7" s="2227"/>
      <c r="J7" s="2227"/>
      <c r="K7" s="2227"/>
      <c r="L7" s="2227"/>
      <c r="M7" s="2227"/>
      <c r="N7" s="2227"/>
      <c r="O7" s="2227"/>
      <c r="P7" s="2227"/>
      <c r="Q7" s="2227"/>
      <c r="R7" s="2227"/>
      <c r="S7" s="2227"/>
      <c r="T7" s="2227"/>
      <c r="U7" s="2227"/>
      <c r="V7" s="2227"/>
      <c r="W7" s="2227"/>
      <c r="X7" s="2227"/>
      <c r="Y7" s="2227"/>
      <c r="Z7" s="2227"/>
      <c r="AA7" s="2227"/>
      <c r="AB7" s="2227"/>
      <c r="AC7" s="2227"/>
      <c r="AD7" s="2227"/>
      <c r="AE7" s="2227"/>
      <c r="AF7" s="2227"/>
      <c r="AG7" s="2227"/>
      <c r="AH7" s="2227"/>
      <c r="AI7" s="2227"/>
      <c r="AJ7" s="2227"/>
      <c r="AK7" s="2227"/>
      <c r="AL7" s="2227"/>
      <c r="AM7" s="2227"/>
      <c r="AN7" s="2228"/>
      <c r="AO7" s="2228"/>
      <c r="AP7" s="2228"/>
      <c r="AQ7" s="2228"/>
      <c r="AR7" s="2228"/>
      <c r="AS7" s="2228"/>
      <c r="AT7" s="2228"/>
      <c r="AU7" s="2228"/>
      <c r="AV7" s="2228"/>
      <c r="AW7" s="2228"/>
      <c r="AX7" s="2228"/>
      <c r="AY7" s="2228"/>
      <c r="AZ7" s="2228"/>
      <c r="BA7" s="2228"/>
      <c r="BB7" s="2228"/>
      <c r="BD7" s="32" t="s">
        <v>285</v>
      </c>
      <c r="BH7" s="32" t="s">
        <v>286</v>
      </c>
    </row>
    <row r="8" spans="1:60" ht="11.25" customHeight="1">
      <c r="A8" s="2220" t="s">
        <v>5616</v>
      </c>
      <c r="B8" s="2221"/>
      <c r="C8" s="2221"/>
      <c r="D8" s="2221"/>
      <c r="E8" s="2221"/>
      <c r="F8" s="2221"/>
      <c r="G8" s="2221"/>
      <c r="H8" s="2221"/>
      <c r="I8" s="2221"/>
      <c r="J8" s="2221"/>
      <c r="K8" s="2221"/>
      <c r="L8" s="2221"/>
      <c r="M8" s="2221"/>
      <c r="N8" s="2221"/>
      <c r="O8" s="2221"/>
      <c r="P8" s="2221"/>
      <c r="Q8" s="2221"/>
      <c r="R8" s="2221"/>
      <c r="S8" s="2221"/>
      <c r="T8" s="2221"/>
      <c r="U8" s="2221"/>
      <c r="V8" s="2221"/>
      <c r="W8" s="2221"/>
      <c r="X8" s="688"/>
      <c r="Y8" s="688"/>
      <c r="Z8" s="688"/>
      <c r="AA8" s="688"/>
      <c r="AB8" s="688"/>
      <c r="AC8" s="688"/>
      <c r="AD8" s="688"/>
      <c r="AE8" s="688"/>
      <c r="AF8" s="688"/>
      <c r="AG8" s="688"/>
      <c r="AH8" s="688"/>
      <c r="AI8" s="688"/>
      <c r="AJ8" s="688"/>
      <c r="AK8" s="688"/>
      <c r="AL8" s="688"/>
      <c r="AM8" s="688"/>
      <c r="AN8" s="688"/>
      <c r="AO8" s="688"/>
      <c r="AP8" s="688"/>
      <c r="AQ8" s="688"/>
      <c r="AR8" s="688"/>
      <c r="AS8" s="688"/>
      <c r="AT8" s="688"/>
      <c r="AU8" s="688"/>
      <c r="AV8" s="688"/>
      <c r="AW8" s="688"/>
      <c r="AX8" s="688"/>
      <c r="AY8" s="688"/>
      <c r="AZ8" s="688"/>
      <c r="BA8" s="688"/>
      <c r="BB8" s="688"/>
      <c r="BD8" s="32" t="s">
        <v>287</v>
      </c>
      <c r="BH8" s="32" t="s">
        <v>288</v>
      </c>
    </row>
    <row r="9" spans="1:60" ht="11.25" customHeight="1" thickBot="1">
      <c r="A9" s="2221"/>
      <c r="B9" s="2221"/>
      <c r="C9" s="2221"/>
      <c r="D9" s="2221"/>
      <c r="E9" s="2221"/>
      <c r="F9" s="2221"/>
      <c r="G9" s="2221"/>
      <c r="H9" s="2221"/>
      <c r="I9" s="2221"/>
      <c r="J9" s="2221"/>
      <c r="K9" s="2221"/>
      <c r="L9" s="2221"/>
      <c r="M9" s="2221"/>
      <c r="N9" s="2221"/>
      <c r="O9" s="2221"/>
      <c r="P9" s="2221"/>
      <c r="Q9" s="2221"/>
      <c r="R9" s="2221"/>
      <c r="S9" s="2221"/>
      <c r="T9" s="2221"/>
      <c r="U9" s="2221"/>
      <c r="V9" s="2221"/>
      <c r="W9" s="2221"/>
      <c r="X9" s="688"/>
      <c r="Y9" s="2225"/>
      <c r="Z9" s="2225"/>
      <c r="AA9" s="2225"/>
      <c r="AB9" s="2225"/>
      <c r="AC9" s="2225"/>
      <c r="AD9" s="2225"/>
      <c r="AE9" s="2225"/>
      <c r="AF9" s="2225"/>
      <c r="AG9" s="2225"/>
      <c r="AH9" s="2225"/>
      <c r="AI9" s="2225"/>
      <c r="AJ9" s="2225"/>
      <c r="AK9" s="2225"/>
      <c r="AL9" s="2225"/>
      <c r="AM9" s="2225"/>
      <c r="AN9" s="2225"/>
      <c r="AO9" s="2225"/>
      <c r="AP9" s="2225"/>
      <c r="AQ9" s="2225"/>
      <c r="AR9" s="2225"/>
      <c r="AS9" s="2225"/>
      <c r="AT9" s="2225"/>
      <c r="AU9" s="2225"/>
      <c r="AV9" s="2225"/>
      <c r="AW9" s="2225"/>
      <c r="AX9" s="2225"/>
      <c r="AY9" s="2225"/>
      <c r="AZ9" s="2225"/>
      <c r="BA9" s="2225"/>
      <c r="BB9" s="2225"/>
      <c r="BD9" s="32" t="s">
        <v>290</v>
      </c>
      <c r="BH9" s="32" t="s">
        <v>291</v>
      </c>
    </row>
    <row r="10" spans="1:60" ht="11.25" customHeight="1">
      <c r="A10" s="2221"/>
      <c r="B10" s="2221"/>
      <c r="C10" s="2221"/>
      <c r="D10" s="2221"/>
      <c r="E10" s="2221"/>
      <c r="F10" s="2221"/>
      <c r="G10" s="2221"/>
      <c r="H10" s="2221"/>
      <c r="I10" s="2221"/>
      <c r="J10" s="2221"/>
      <c r="K10" s="2221"/>
      <c r="L10" s="2221"/>
      <c r="M10" s="2221"/>
      <c r="N10" s="2221"/>
      <c r="O10" s="2221"/>
      <c r="P10" s="2221"/>
      <c r="Q10" s="2221"/>
      <c r="R10" s="2221"/>
      <c r="S10" s="2221"/>
      <c r="T10" s="2221"/>
      <c r="U10" s="2221"/>
      <c r="V10" s="2221"/>
      <c r="W10" s="2221"/>
      <c r="X10" s="688"/>
      <c r="Y10" s="2228"/>
      <c r="Z10" s="2228"/>
      <c r="AA10" s="2228"/>
      <c r="AB10" s="2228"/>
      <c r="AC10" s="2228"/>
      <c r="AD10" s="2228"/>
      <c r="AE10" s="2228"/>
      <c r="AF10" s="2228"/>
      <c r="AG10" s="2228"/>
      <c r="AH10" s="2228"/>
      <c r="AI10" s="2236"/>
      <c r="AJ10" s="2239" t="s">
        <v>292</v>
      </c>
      <c r="AK10" s="2240"/>
      <c r="AL10" s="2240"/>
      <c r="AM10" s="254"/>
      <c r="AN10" s="2233">
        <f>★入力画面!N3</f>
        <v>0</v>
      </c>
      <c r="AO10" s="2234"/>
      <c r="AP10" s="2234"/>
      <c r="AQ10" s="2229" t="s">
        <v>596</v>
      </c>
      <c r="AR10" s="2229"/>
      <c r="AS10" s="2233">
        <f>★入力画面!Q3</f>
        <v>0</v>
      </c>
      <c r="AT10" s="2234"/>
      <c r="AU10" s="2234"/>
      <c r="AV10" s="2229" t="s">
        <v>597</v>
      </c>
      <c r="AW10" s="2229"/>
      <c r="AX10" s="2233">
        <f>★入力画面!T3</f>
        <v>0</v>
      </c>
      <c r="AY10" s="2234"/>
      <c r="AZ10" s="2234"/>
      <c r="BA10" s="2229" t="s">
        <v>598</v>
      </c>
      <c r="BB10" s="2230"/>
      <c r="BD10" s="32" t="s">
        <v>293</v>
      </c>
      <c r="BH10" s="32" t="s">
        <v>294</v>
      </c>
    </row>
    <row r="11" spans="1:60" ht="11.25" customHeight="1" thickBot="1">
      <c r="A11" s="2237"/>
      <c r="B11" s="2237"/>
      <c r="C11" s="2237"/>
      <c r="D11" s="2237"/>
      <c r="E11" s="2237"/>
      <c r="F11" s="2237"/>
      <c r="G11" s="2237"/>
      <c r="H11" s="2237"/>
      <c r="I11" s="2237"/>
      <c r="J11" s="2237"/>
      <c r="K11" s="2237"/>
      <c r="L11" s="2237"/>
      <c r="M11" s="2237"/>
      <c r="N11" s="2237"/>
      <c r="O11" s="2237"/>
      <c r="P11" s="2237"/>
      <c r="Q11" s="2237"/>
      <c r="R11" s="2237"/>
      <c r="S11" s="2237"/>
      <c r="T11" s="2237"/>
      <c r="U11" s="2237"/>
      <c r="V11" s="2237"/>
      <c r="W11" s="2237"/>
      <c r="X11" s="2237"/>
      <c r="Y11" s="2237"/>
      <c r="Z11" s="2237"/>
      <c r="AA11" s="2237"/>
      <c r="AB11" s="2237"/>
      <c r="AC11" s="2237"/>
      <c r="AD11" s="2237"/>
      <c r="AE11" s="2237"/>
      <c r="AF11" s="2237"/>
      <c r="AG11" s="2237"/>
      <c r="AH11" s="2237"/>
      <c r="AI11" s="2238"/>
      <c r="AJ11" s="2241"/>
      <c r="AK11" s="2242"/>
      <c r="AL11" s="2242"/>
      <c r="AM11" s="255"/>
      <c r="AN11" s="2235"/>
      <c r="AO11" s="2235"/>
      <c r="AP11" s="2235"/>
      <c r="AQ11" s="2231"/>
      <c r="AR11" s="2231"/>
      <c r="AS11" s="2235"/>
      <c r="AT11" s="2235"/>
      <c r="AU11" s="2235"/>
      <c r="AV11" s="2231"/>
      <c r="AW11" s="2231"/>
      <c r="AX11" s="2235"/>
      <c r="AY11" s="2235"/>
      <c r="AZ11" s="2235"/>
      <c r="BA11" s="2231"/>
      <c r="BB11" s="2232"/>
      <c r="BD11" s="32" t="s">
        <v>295</v>
      </c>
      <c r="BH11" s="32" t="s">
        <v>296</v>
      </c>
    </row>
    <row r="12" spans="1:60" ht="11.25" customHeight="1">
      <c r="A12" s="2239" t="s">
        <v>297</v>
      </c>
      <c r="B12" s="2289"/>
      <c r="C12" s="2289"/>
      <c r="D12" s="2289"/>
      <c r="E12" s="2289"/>
      <c r="F12" s="2289"/>
      <c r="G12" s="2289"/>
      <c r="H12" s="2289"/>
      <c r="I12" s="2289"/>
      <c r="J12" s="2289"/>
      <c r="K12" s="2289"/>
      <c r="L12" s="2289"/>
      <c r="M12" s="2290"/>
      <c r="N12" s="2317" t="str">
        <f>IF(★入力画面!L130="▼選択","",★入力画面!L130)</f>
        <v/>
      </c>
      <c r="O12" s="1741"/>
      <c r="P12" s="1741"/>
      <c r="Q12" s="1741"/>
      <c r="R12" s="1741"/>
      <c r="S12" s="1741"/>
      <c r="T12" s="1741"/>
      <c r="U12" s="1741"/>
      <c r="V12" s="1741"/>
      <c r="W12" s="1741"/>
      <c r="X12" s="1741"/>
      <c r="Y12" s="1741"/>
      <c r="Z12" s="1741"/>
      <c r="AA12" s="1741"/>
      <c r="AB12" s="1741"/>
      <c r="AC12" s="1741"/>
      <c r="AD12" s="1741"/>
      <c r="AE12" s="1741"/>
      <c r="AF12" s="1741"/>
      <c r="AG12" s="1741"/>
      <c r="AH12" s="2318"/>
      <c r="AI12" s="2286"/>
      <c r="AJ12" s="1625" t="str">
        <f>IF(★入力画面!R130="▼選択","",★入力画面!R130)</f>
        <v>(   )</v>
      </c>
      <c r="AK12" s="1625"/>
      <c r="AL12" s="1625"/>
      <c r="AM12" s="1625"/>
      <c r="AN12" s="2287"/>
      <c r="AO12" s="2248" t="s">
        <v>301</v>
      </c>
      <c r="AP12" s="2249"/>
      <c r="AQ12" s="1622">
        <f>IF(★入力画面!V130="▼選択","",★入力画面!V130)</f>
        <v>0</v>
      </c>
      <c r="AR12" s="1622"/>
      <c r="AS12" s="1622"/>
      <c r="AT12" s="1622"/>
      <c r="AU12" s="1622"/>
      <c r="AV12" s="1622"/>
      <c r="AW12" s="1622"/>
      <c r="AX12" s="1622"/>
      <c r="AY12" s="1622"/>
      <c r="AZ12" s="1622"/>
      <c r="BA12" s="2248" t="s">
        <v>208</v>
      </c>
      <c r="BB12" s="2288"/>
      <c r="BD12" s="32" t="s">
        <v>302</v>
      </c>
      <c r="BH12" s="32" t="s">
        <v>303</v>
      </c>
    </row>
    <row r="13" spans="1:60" ht="11.25" customHeight="1">
      <c r="A13" s="2268"/>
      <c r="B13" s="2249"/>
      <c r="C13" s="2249"/>
      <c r="D13" s="2249"/>
      <c r="E13" s="2249"/>
      <c r="F13" s="2249"/>
      <c r="G13" s="2249"/>
      <c r="H13" s="2249"/>
      <c r="I13" s="2249"/>
      <c r="J13" s="2249"/>
      <c r="K13" s="2249"/>
      <c r="L13" s="2249"/>
      <c r="M13" s="2250"/>
      <c r="N13" s="2319"/>
      <c r="O13" s="1633"/>
      <c r="P13" s="1633"/>
      <c r="Q13" s="1633"/>
      <c r="R13" s="1633"/>
      <c r="S13" s="1633"/>
      <c r="T13" s="1633"/>
      <c r="U13" s="1633"/>
      <c r="V13" s="1633"/>
      <c r="W13" s="1633"/>
      <c r="X13" s="1633"/>
      <c r="Y13" s="1633"/>
      <c r="Z13" s="1633"/>
      <c r="AA13" s="1633"/>
      <c r="AB13" s="1633"/>
      <c r="AC13" s="1633"/>
      <c r="AD13" s="1633"/>
      <c r="AE13" s="1633"/>
      <c r="AF13" s="1633"/>
      <c r="AG13" s="1633"/>
      <c r="AH13" s="2320"/>
      <c r="AI13" s="2287"/>
      <c r="AJ13" s="1625"/>
      <c r="AK13" s="1625"/>
      <c r="AL13" s="1625"/>
      <c r="AM13" s="1625"/>
      <c r="AN13" s="2287"/>
      <c r="AO13" s="2249"/>
      <c r="AP13" s="2249"/>
      <c r="AQ13" s="1625"/>
      <c r="AR13" s="1625"/>
      <c r="AS13" s="1625"/>
      <c r="AT13" s="1625"/>
      <c r="AU13" s="1625"/>
      <c r="AV13" s="1625"/>
      <c r="AW13" s="1625"/>
      <c r="AX13" s="1625"/>
      <c r="AY13" s="1625"/>
      <c r="AZ13" s="1625"/>
      <c r="BA13" s="2248"/>
      <c r="BB13" s="2288"/>
      <c r="BD13" s="32" t="s">
        <v>304</v>
      </c>
      <c r="BH13" s="32" t="s">
        <v>305</v>
      </c>
    </row>
    <row r="14" spans="1:60" ht="11.25" customHeight="1">
      <c r="A14" s="2270"/>
      <c r="B14" s="2251"/>
      <c r="C14" s="2251"/>
      <c r="D14" s="2251"/>
      <c r="E14" s="2251"/>
      <c r="F14" s="2251"/>
      <c r="G14" s="2251"/>
      <c r="H14" s="2251"/>
      <c r="I14" s="2251"/>
      <c r="J14" s="2251"/>
      <c r="K14" s="2251"/>
      <c r="L14" s="2251"/>
      <c r="M14" s="2252"/>
      <c r="N14" s="2321"/>
      <c r="O14" s="2322"/>
      <c r="P14" s="2322"/>
      <c r="Q14" s="2322"/>
      <c r="R14" s="2322"/>
      <c r="S14" s="2322"/>
      <c r="T14" s="2322"/>
      <c r="U14" s="2322"/>
      <c r="V14" s="2322"/>
      <c r="W14" s="2322"/>
      <c r="X14" s="2322"/>
      <c r="Y14" s="2322"/>
      <c r="Z14" s="2322"/>
      <c r="AA14" s="2322"/>
      <c r="AB14" s="2322"/>
      <c r="AC14" s="2322"/>
      <c r="AD14" s="2322"/>
      <c r="AE14" s="2322"/>
      <c r="AF14" s="2322"/>
      <c r="AG14" s="2322"/>
      <c r="AH14" s="2323"/>
      <c r="AI14" s="2287"/>
      <c r="AJ14" s="1653"/>
      <c r="AK14" s="1653"/>
      <c r="AL14" s="1653"/>
      <c r="AM14" s="1653"/>
      <c r="AN14" s="2287"/>
      <c r="AO14" s="2249"/>
      <c r="AP14" s="2249"/>
      <c r="AQ14" s="1653"/>
      <c r="AR14" s="1653"/>
      <c r="AS14" s="1653"/>
      <c r="AT14" s="1653"/>
      <c r="AU14" s="1653"/>
      <c r="AV14" s="1653"/>
      <c r="AW14" s="1653"/>
      <c r="AX14" s="1653"/>
      <c r="AY14" s="1653"/>
      <c r="AZ14" s="1653"/>
      <c r="BA14" s="2248"/>
      <c r="BB14" s="2288"/>
      <c r="BD14" s="32" t="s">
        <v>114</v>
      </c>
      <c r="BH14" s="32" t="s">
        <v>306</v>
      </c>
    </row>
    <row r="15" spans="1:60" ht="11.25" customHeight="1">
      <c r="A15" s="2243" t="s">
        <v>307</v>
      </c>
      <c r="B15" s="2244"/>
      <c r="C15" s="2244"/>
      <c r="D15" s="2244"/>
      <c r="E15" s="2244"/>
      <c r="F15" s="2245"/>
      <c r="G15" s="2245"/>
      <c r="H15" s="2245"/>
      <c r="I15" s="2245"/>
      <c r="J15" s="2245"/>
      <c r="K15" s="2245"/>
      <c r="L15" s="2245"/>
      <c r="M15" s="2246"/>
      <c r="N15" s="2253">
        <f>★入力画面!L11</f>
        <v>0</v>
      </c>
      <c r="O15" s="2254"/>
      <c r="P15" s="2254"/>
      <c r="Q15" s="2254"/>
      <c r="R15" s="2254"/>
      <c r="S15" s="2254"/>
      <c r="T15" s="2254"/>
      <c r="U15" s="2254"/>
      <c r="V15" s="2254"/>
      <c r="W15" s="2254"/>
      <c r="X15" s="2254"/>
      <c r="Y15" s="2254"/>
      <c r="Z15" s="2254"/>
      <c r="AA15" s="2254"/>
      <c r="AB15" s="2254"/>
      <c r="AC15" s="2254"/>
      <c r="AD15" s="2254"/>
      <c r="AE15" s="2254"/>
      <c r="AF15" s="2254"/>
      <c r="AG15" s="2254"/>
      <c r="AH15" s="2254"/>
      <c r="AI15" s="2254"/>
      <c r="AJ15" s="2254"/>
      <c r="AK15" s="2254"/>
      <c r="AL15" s="2254"/>
      <c r="AM15" s="2254"/>
      <c r="AN15" s="2254"/>
      <c r="AO15" s="2254"/>
      <c r="AP15" s="2254"/>
      <c r="AQ15" s="2254"/>
      <c r="AR15" s="2254"/>
      <c r="AS15" s="2254"/>
      <c r="AT15" s="2254"/>
      <c r="AU15" s="2254"/>
      <c r="AV15" s="2254"/>
      <c r="AW15" s="2254"/>
      <c r="AX15" s="2254"/>
      <c r="AY15" s="2254"/>
      <c r="AZ15" s="2254"/>
      <c r="BA15" s="2254"/>
      <c r="BB15" s="2255"/>
      <c r="BD15" s="32" t="s">
        <v>308</v>
      </c>
      <c r="BH15" s="32" t="s">
        <v>309</v>
      </c>
    </row>
    <row r="16" spans="1:60" ht="11.25" customHeight="1">
      <c r="A16" s="2247"/>
      <c r="B16" s="2248"/>
      <c r="C16" s="2248"/>
      <c r="D16" s="2248"/>
      <c r="E16" s="2248"/>
      <c r="F16" s="2249"/>
      <c r="G16" s="2249"/>
      <c r="H16" s="2249"/>
      <c r="I16" s="2249"/>
      <c r="J16" s="2249"/>
      <c r="K16" s="2249"/>
      <c r="L16" s="2249"/>
      <c r="M16" s="2250"/>
      <c r="N16" s="2256"/>
      <c r="O16" s="2256"/>
      <c r="P16" s="2256"/>
      <c r="Q16" s="2256"/>
      <c r="R16" s="2256"/>
      <c r="S16" s="2256"/>
      <c r="T16" s="2256"/>
      <c r="U16" s="2256"/>
      <c r="V16" s="2256"/>
      <c r="W16" s="2256"/>
      <c r="X16" s="2256"/>
      <c r="Y16" s="2256"/>
      <c r="Z16" s="2256"/>
      <c r="AA16" s="2256"/>
      <c r="AB16" s="2256"/>
      <c r="AC16" s="2256"/>
      <c r="AD16" s="2256"/>
      <c r="AE16" s="2256"/>
      <c r="AF16" s="2256"/>
      <c r="AG16" s="2256"/>
      <c r="AH16" s="2256"/>
      <c r="AI16" s="2256"/>
      <c r="AJ16" s="2256"/>
      <c r="AK16" s="2256"/>
      <c r="AL16" s="2256"/>
      <c r="AM16" s="2256"/>
      <c r="AN16" s="2256"/>
      <c r="AO16" s="2256"/>
      <c r="AP16" s="2256"/>
      <c r="AQ16" s="2256"/>
      <c r="AR16" s="2256"/>
      <c r="AS16" s="2256"/>
      <c r="AT16" s="2256"/>
      <c r="AU16" s="2256"/>
      <c r="AV16" s="2256"/>
      <c r="AW16" s="2256"/>
      <c r="AX16" s="2256"/>
      <c r="AY16" s="2256"/>
      <c r="AZ16" s="2256"/>
      <c r="BA16" s="2256"/>
      <c r="BB16" s="2257"/>
      <c r="BD16" s="32" t="s">
        <v>310</v>
      </c>
      <c r="BH16" s="32" t="s">
        <v>311</v>
      </c>
    </row>
    <row r="17" spans="1:65" ht="11.25" customHeight="1">
      <c r="A17" s="2241"/>
      <c r="B17" s="2242"/>
      <c r="C17" s="2242"/>
      <c r="D17" s="2242"/>
      <c r="E17" s="2242"/>
      <c r="F17" s="2251"/>
      <c r="G17" s="2251"/>
      <c r="H17" s="2251"/>
      <c r="I17" s="2251"/>
      <c r="J17" s="2251"/>
      <c r="K17" s="2251"/>
      <c r="L17" s="2251"/>
      <c r="M17" s="2252"/>
      <c r="N17" s="2258"/>
      <c r="O17" s="2258"/>
      <c r="P17" s="2258"/>
      <c r="Q17" s="2258"/>
      <c r="R17" s="2258"/>
      <c r="S17" s="2258"/>
      <c r="T17" s="2258"/>
      <c r="U17" s="2258"/>
      <c r="V17" s="2258"/>
      <c r="W17" s="2258"/>
      <c r="X17" s="2258"/>
      <c r="Y17" s="2258"/>
      <c r="Z17" s="2258"/>
      <c r="AA17" s="2258"/>
      <c r="AB17" s="2258"/>
      <c r="AC17" s="2258"/>
      <c r="AD17" s="2258"/>
      <c r="AE17" s="2258"/>
      <c r="AF17" s="2258"/>
      <c r="AG17" s="2258"/>
      <c r="AH17" s="2258"/>
      <c r="AI17" s="2258"/>
      <c r="AJ17" s="2258"/>
      <c r="AK17" s="2258"/>
      <c r="AL17" s="2258"/>
      <c r="AM17" s="2258"/>
      <c r="AN17" s="2258"/>
      <c r="AO17" s="2258"/>
      <c r="AP17" s="2258"/>
      <c r="AQ17" s="2258"/>
      <c r="AR17" s="2258"/>
      <c r="AS17" s="2258"/>
      <c r="AT17" s="2258"/>
      <c r="AU17" s="2258"/>
      <c r="AV17" s="2258"/>
      <c r="AW17" s="2258"/>
      <c r="AX17" s="2258"/>
      <c r="AY17" s="2258"/>
      <c r="AZ17" s="2258"/>
      <c r="BA17" s="2258"/>
      <c r="BB17" s="2259"/>
      <c r="BD17" s="32" t="s">
        <v>312</v>
      </c>
      <c r="BH17" s="32" t="s">
        <v>216</v>
      </c>
    </row>
    <row r="18" spans="1:65" ht="11.25" customHeight="1">
      <c r="A18" s="2260" t="s">
        <v>452</v>
      </c>
      <c r="B18" s="2244"/>
      <c r="C18" s="2244"/>
      <c r="D18" s="2244"/>
      <c r="E18" s="2244"/>
      <c r="F18" s="2245"/>
      <c r="G18" s="2245"/>
      <c r="H18" s="2245"/>
      <c r="I18" s="2245"/>
      <c r="J18" s="2245"/>
      <c r="K18" s="2245"/>
      <c r="L18" s="2245"/>
      <c r="M18" s="2246"/>
      <c r="N18" s="2261"/>
      <c r="O18" s="2261"/>
      <c r="P18" s="2261"/>
      <c r="Q18" s="2261"/>
      <c r="R18" s="2261"/>
      <c r="S18" s="2261"/>
      <c r="T18" s="2261"/>
      <c r="U18" s="2261"/>
      <c r="V18" s="2261"/>
      <c r="W18" s="2261"/>
      <c r="X18" s="2261"/>
      <c r="Y18" s="2261"/>
      <c r="Z18" s="2261"/>
      <c r="AA18" s="2261"/>
      <c r="AB18" s="2261"/>
      <c r="AC18" s="2261"/>
      <c r="AD18" s="2261"/>
      <c r="AE18" s="2261"/>
      <c r="AF18" s="2261"/>
      <c r="AG18" s="2261"/>
      <c r="AH18" s="2261"/>
      <c r="AI18" s="2261"/>
      <c r="AJ18" s="2261"/>
      <c r="AK18" s="2261"/>
      <c r="AL18" s="2261"/>
      <c r="AM18" s="2261"/>
      <c r="AN18" s="2261"/>
      <c r="AO18" s="2261"/>
      <c r="AP18" s="2261"/>
      <c r="AQ18" s="2261"/>
      <c r="AR18" s="2261"/>
      <c r="AS18" s="2261"/>
      <c r="AT18" s="2261"/>
      <c r="AU18" s="2261"/>
      <c r="AV18" s="2261"/>
      <c r="AW18" s="2261"/>
      <c r="AX18" s="2261"/>
      <c r="AY18" s="2261"/>
      <c r="AZ18" s="2261"/>
      <c r="BA18" s="2261"/>
      <c r="BB18" s="2262"/>
      <c r="BD18" s="32" t="s">
        <v>313</v>
      </c>
      <c r="BH18" s="32" t="s">
        <v>217</v>
      </c>
    </row>
    <row r="19" spans="1:65" ht="11.25" customHeight="1">
      <c r="A19" s="2247"/>
      <c r="B19" s="2248"/>
      <c r="C19" s="2248"/>
      <c r="D19" s="2248"/>
      <c r="E19" s="2248"/>
      <c r="F19" s="2249"/>
      <c r="G19" s="2249"/>
      <c r="H19" s="2249"/>
      <c r="I19" s="2249"/>
      <c r="J19" s="2249"/>
      <c r="K19" s="2249"/>
      <c r="L19" s="2249"/>
      <c r="M19" s="2250"/>
      <c r="N19" s="2263"/>
      <c r="O19" s="2263"/>
      <c r="P19" s="2263"/>
      <c r="Q19" s="2263"/>
      <c r="R19" s="2263"/>
      <c r="S19" s="2263"/>
      <c r="T19" s="2263"/>
      <c r="U19" s="2263"/>
      <c r="V19" s="2263"/>
      <c r="W19" s="2263"/>
      <c r="X19" s="2263"/>
      <c r="Y19" s="2263"/>
      <c r="Z19" s="2263"/>
      <c r="AA19" s="2263"/>
      <c r="AB19" s="2263"/>
      <c r="AC19" s="2263"/>
      <c r="AD19" s="2263"/>
      <c r="AE19" s="2263"/>
      <c r="AF19" s="2263"/>
      <c r="AG19" s="2263"/>
      <c r="AH19" s="2263"/>
      <c r="AI19" s="2263"/>
      <c r="AJ19" s="2263"/>
      <c r="AK19" s="2263"/>
      <c r="AL19" s="2263"/>
      <c r="AM19" s="2263"/>
      <c r="AN19" s="2263"/>
      <c r="AO19" s="2263"/>
      <c r="AP19" s="2263"/>
      <c r="AQ19" s="2263"/>
      <c r="AR19" s="2263"/>
      <c r="AS19" s="2263"/>
      <c r="AT19" s="2263"/>
      <c r="AU19" s="2263"/>
      <c r="AV19" s="2263"/>
      <c r="AW19" s="2263"/>
      <c r="AX19" s="2263"/>
      <c r="AY19" s="2263"/>
      <c r="AZ19" s="2263"/>
      <c r="BA19" s="2263"/>
      <c r="BB19" s="2264"/>
      <c r="BD19" s="32" t="s">
        <v>314</v>
      </c>
      <c r="BH19" s="32" t="s">
        <v>218</v>
      </c>
    </row>
    <row r="20" spans="1:65" ht="11.25" customHeight="1">
      <c r="A20" s="2241"/>
      <c r="B20" s="2242"/>
      <c r="C20" s="2242"/>
      <c r="D20" s="2242"/>
      <c r="E20" s="2242"/>
      <c r="F20" s="2251"/>
      <c r="G20" s="2251"/>
      <c r="H20" s="2251"/>
      <c r="I20" s="2251"/>
      <c r="J20" s="2251"/>
      <c r="K20" s="2251"/>
      <c r="L20" s="2251"/>
      <c r="M20" s="2252"/>
      <c r="N20" s="2265"/>
      <c r="O20" s="2265"/>
      <c r="P20" s="2265"/>
      <c r="Q20" s="2265"/>
      <c r="R20" s="2265"/>
      <c r="S20" s="2265"/>
      <c r="T20" s="2265"/>
      <c r="U20" s="2265"/>
      <c r="V20" s="2265"/>
      <c r="W20" s="2265"/>
      <c r="X20" s="2265"/>
      <c r="Y20" s="2265"/>
      <c r="Z20" s="2265"/>
      <c r="AA20" s="2265"/>
      <c r="AB20" s="2265"/>
      <c r="AC20" s="2265"/>
      <c r="AD20" s="2265"/>
      <c r="AE20" s="2265"/>
      <c r="AF20" s="2265"/>
      <c r="AG20" s="2265"/>
      <c r="AH20" s="2265"/>
      <c r="AI20" s="2265"/>
      <c r="AJ20" s="2265"/>
      <c r="AK20" s="2265"/>
      <c r="AL20" s="2265"/>
      <c r="AM20" s="2265"/>
      <c r="AN20" s="2265"/>
      <c r="AO20" s="2265"/>
      <c r="AP20" s="2265"/>
      <c r="AQ20" s="2265"/>
      <c r="AR20" s="2265"/>
      <c r="AS20" s="2265"/>
      <c r="AT20" s="2265"/>
      <c r="AU20" s="2265"/>
      <c r="AV20" s="2265"/>
      <c r="AW20" s="2265"/>
      <c r="AX20" s="2265"/>
      <c r="AY20" s="2265"/>
      <c r="AZ20" s="2265"/>
      <c r="BA20" s="2265"/>
      <c r="BB20" s="2266"/>
      <c r="BD20" s="32" t="s">
        <v>315</v>
      </c>
      <c r="BH20" s="32" t="s">
        <v>219</v>
      </c>
      <c r="BM20" s="34"/>
    </row>
    <row r="21" spans="1:65" ht="11.25" customHeight="1">
      <c r="A21" s="2243" t="s">
        <v>411</v>
      </c>
      <c r="B21" s="2245"/>
      <c r="C21" s="2245"/>
      <c r="D21" s="2245"/>
      <c r="E21" s="2245"/>
      <c r="F21" s="2245"/>
      <c r="G21" s="2267"/>
      <c r="H21" s="2272" t="s">
        <v>264</v>
      </c>
      <c r="I21" s="2273"/>
      <c r="J21" s="2273"/>
      <c r="K21" s="2273"/>
      <c r="L21" s="2273"/>
      <c r="M21" s="2274"/>
      <c r="N21" s="2278">
        <f>★入力画面!L239</f>
        <v>0</v>
      </c>
      <c r="O21" s="1622"/>
      <c r="P21" s="1622"/>
      <c r="Q21" s="1622"/>
      <c r="R21" s="1622"/>
      <c r="S21" s="1622"/>
      <c r="T21" s="1622"/>
      <c r="U21" s="1622"/>
      <c r="V21" s="1622"/>
      <c r="W21" s="1622"/>
      <c r="X21" s="1622"/>
      <c r="Y21" s="1622"/>
      <c r="Z21" s="1622"/>
      <c r="AA21" s="1622"/>
      <c r="AB21" s="1622"/>
      <c r="AC21" s="1622"/>
      <c r="AD21" s="2279"/>
      <c r="AE21" s="2280" t="s">
        <v>209</v>
      </c>
      <c r="AF21" s="2281"/>
      <c r="AG21" s="1621" t="str">
        <f>IF(★入力画面!L249="▼選択","",★入力画面!L249)</f>
        <v/>
      </c>
      <c r="AH21" s="1622"/>
      <c r="AI21" s="1622"/>
      <c r="AJ21" s="1622"/>
      <c r="AK21" s="1643">
        <f>★入力画面!O249</f>
        <v>0</v>
      </c>
      <c r="AL21" s="1613"/>
      <c r="AM21" s="1613"/>
      <c r="AN21" s="1613"/>
      <c r="AO21" s="2244" t="s">
        <v>267</v>
      </c>
      <c r="AP21" s="2244"/>
      <c r="AQ21" s="1643">
        <f>★入力画面!R249</f>
        <v>0</v>
      </c>
      <c r="AR21" s="1613"/>
      <c r="AS21" s="2244" t="s">
        <v>274</v>
      </c>
      <c r="AT21" s="2245"/>
      <c r="AU21" s="1643">
        <f>★入力画面!U249</f>
        <v>0</v>
      </c>
      <c r="AV21" s="1613"/>
      <c r="AW21" s="2244" t="s">
        <v>269</v>
      </c>
      <c r="AX21" s="2244"/>
      <c r="AY21" s="2311" t="s">
        <v>265</v>
      </c>
      <c r="AZ21" s="2312"/>
      <c r="BA21" s="2298" t="str">
        <f>IF(★入力画面!AI249="▼選択","",★入力画面!AI249)</f>
        <v/>
      </c>
      <c r="BB21" s="2299"/>
      <c r="BC21" s="35"/>
      <c r="BD21" s="32" t="s">
        <v>316</v>
      </c>
      <c r="BH21" s="32" t="s">
        <v>220</v>
      </c>
    </row>
    <row r="22" spans="1:65" ht="11.25" customHeight="1">
      <c r="A22" s="2268"/>
      <c r="B22" s="2249"/>
      <c r="C22" s="2249"/>
      <c r="D22" s="2249"/>
      <c r="E22" s="2249"/>
      <c r="F22" s="2249"/>
      <c r="G22" s="2269"/>
      <c r="H22" s="2275"/>
      <c r="I22" s="2276"/>
      <c r="J22" s="2276"/>
      <c r="K22" s="2276"/>
      <c r="L22" s="2276"/>
      <c r="M22" s="2277"/>
      <c r="N22" s="1739"/>
      <c r="O22" s="1628"/>
      <c r="P22" s="1628"/>
      <c r="Q22" s="1628"/>
      <c r="R22" s="1628"/>
      <c r="S22" s="1628"/>
      <c r="T22" s="1628"/>
      <c r="U22" s="1628"/>
      <c r="V22" s="1628"/>
      <c r="W22" s="1628"/>
      <c r="X22" s="1628"/>
      <c r="Y22" s="1628"/>
      <c r="Z22" s="1628"/>
      <c r="AA22" s="1628"/>
      <c r="AB22" s="1628"/>
      <c r="AC22" s="1628"/>
      <c r="AD22" s="1632"/>
      <c r="AE22" s="2282"/>
      <c r="AF22" s="2283"/>
      <c r="AG22" s="1624"/>
      <c r="AH22" s="1625"/>
      <c r="AI22" s="1625"/>
      <c r="AJ22" s="1625"/>
      <c r="AK22" s="1633"/>
      <c r="AL22" s="1633"/>
      <c r="AM22" s="1633"/>
      <c r="AN22" s="1633"/>
      <c r="AO22" s="2248"/>
      <c r="AP22" s="2248"/>
      <c r="AQ22" s="1633"/>
      <c r="AR22" s="1633"/>
      <c r="AS22" s="2249"/>
      <c r="AT22" s="2249"/>
      <c r="AU22" s="1633"/>
      <c r="AV22" s="1633"/>
      <c r="AW22" s="2248"/>
      <c r="AX22" s="2248"/>
      <c r="AY22" s="2313"/>
      <c r="AZ22" s="2314"/>
      <c r="BA22" s="2300"/>
      <c r="BB22" s="2301"/>
      <c r="BC22" s="35"/>
      <c r="BD22" s="32" t="s">
        <v>317</v>
      </c>
      <c r="BH22" s="32" t="s">
        <v>221</v>
      </c>
    </row>
    <row r="23" spans="1:65" ht="11.25" customHeight="1">
      <c r="A23" s="2268"/>
      <c r="B23" s="2249"/>
      <c r="C23" s="2249"/>
      <c r="D23" s="2249"/>
      <c r="E23" s="2249"/>
      <c r="F23" s="2249"/>
      <c r="G23" s="2269"/>
      <c r="H23" s="2291" t="s">
        <v>266</v>
      </c>
      <c r="I23" s="2292"/>
      <c r="J23" s="2292"/>
      <c r="K23" s="2292"/>
      <c r="L23" s="2292"/>
      <c r="M23" s="2293"/>
      <c r="N23" s="2304">
        <f>★入力画面!L241</f>
        <v>0</v>
      </c>
      <c r="O23" s="1652"/>
      <c r="P23" s="1652"/>
      <c r="Q23" s="1652"/>
      <c r="R23" s="1652"/>
      <c r="S23" s="1652"/>
      <c r="T23" s="1652"/>
      <c r="U23" s="1652"/>
      <c r="V23" s="1652"/>
      <c r="W23" s="1652"/>
      <c r="X23" s="1652"/>
      <c r="Y23" s="1652"/>
      <c r="Z23" s="1652"/>
      <c r="AA23" s="1652"/>
      <c r="AB23" s="1652"/>
      <c r="AC23" s="1652"/>
      <c r="AD23" s="2305"/>
      <c r="AE23" s="2284"/>
      <c r="AF23" s="2285"/>
      <c r="AG23" s="1627"/>
      <c r="AH23" s="1628"/>
      <c r="AI23" s="1628"/>
      <c r="AJ23" s="1628"/>
      <c r="AK23" s="1615"/>
      <c r="AL23" s="1615"/>
      <c r="AM23" s="1615"/>
      <c r="AN23" s="1615"/>
      <c r="AO23" s="2308"/>
      <c r="AP23" s="2308"/>
      <c r="AQ23" s="1615"/>
      <c r="AR23" s="1615"/>
      <c r="AS23" s="2276"/>
      <c r="AT23" s="2276"/>
      <c r="AU23" s="1615"/>
      <c r="AV23" s="1615"/>
      <c r="AW23" s="2308"/>
      <c r="AX23" s="2308"/>
      <c r="AY23" s="2313"/>
      <c r="AZ23" s="2314"/>
      <c r="BA23" s="2300"/>
      <c r="BB23" s="2301"/>
      <c r="BC23" s="35"/>
      <c r="BD23" s="32" t="s">
        <v>318</v>
      </c>
      <c r="BH23" s="32" t="s">
        <v>222</v>
      </c>
    </row>
    <row r="24" spans="1:65" ht="11.25" customHeight="1">
      <c r="A24" s="2268"/>
      <c r="B24" s="2249"/>
      <c r="C24" s="2249"/>
      <c r="D24" s="2249"/>
      <c r="E24" s="2249"/>
      <c r="F24" s="2249"/>
      <c r="G24" s="2269"/>
      <c r="H24" s="2294"/>
      <c r="I24" s="2249"/>
      <c r="J24" s="2249"/>
      <c r="K24" s="2249"/>
      <c r="L24" s="2249"/>
      <c r="M24" s="2250"/>
      <c r="N24" s="1738"/>
      <c r="O24" s="1625"/>
      <c r="P24" s="1625"/>
      <c r="Q24" s="1625"/>
      <c r="R24" s="1625"/>
      <c r="S24" s="1625"/>
      <c r="T24" s="1625"/>
      <c r="U24" s="1625"/>
      <c r="V24" s="1625"/>
      <c r="W24" s="1625"/>
      <c r="X24" s="1625"/>
      <c r="Y24" s="1625"/>
      <c r="Z24" s="1625"/>
      <c r="AA24" s="1625"/>
      <c r="AB24" s="1625"/>
      <c r="AC24" s="1625"/>
      <c r="AD24" s="1631"/>
      <c r="AE24" s="2291" t="s">
        <v>319</v>
      </c>
      <c r="AF24" s="2296"/>
      <c r="AG24" s="2306"/>
      <c r="AH24" s="2310">
        <f>★入力画面!L245</f>
        <v>0</v>
      </c>
      <c r="AI24" s="1634"/>
      <c r="AJ24" s="1634"/>
      <c r="AK24" s="1634"/>
      <c r="AL24" s="1634"/>
      <c r="AM24" s="2296" t="s">
        <v>299</v>
      </c>
      <c r="AN24" s="1637">
        <f>★入力画面!O245</f>
        <v>0</v>
      </c>
      <c r="AO24" s="1634"/>
      <c r="AP24" s="1634"/>
      <c r="AQ24" s="1634"/>
      <c r="AR24" s="1634"/>
      <c r="AS24" s="2296" t="s">
        <v>300</v>
      </c>
      <c r="AT24" s="1637">
        <f>★入力画面!S245</f>
        <v>0</v>
      </c>
      <c r="AU24" s="1634"/>
      <c r="AV24" s="1634"/>
      <c r="AW24" s="1634"/>
      <c r="AX24" s="1634"/>
      <c r="AY24" s="2313"/>
      <c r="AZ24" s="2314"/>
      <c r="BA24" s="2300"/>
      <c r="BB24" s="2301"/>
      <c r="BC24" s="35"/>
      <c r="BD24" s="32" t="s">
        <v>320</v>
      </c>
      <c r="BH24" s="32" t="s">
        <v>223</v>
      </c>
    </row>
    <row r="25" spans="1:65" ht="11.25" customHeight="1">
      <c r="A25" s="2268"/>
      <c r="B25" s="2249"/>
      <c r="C25" s="2249"/>
      <c r="D25" s="2249"/>
      <c r="E25" s="2249"/>
      <c r="F25" s="2249"/>
      <c r="G25" s="2269"/>
      <c r="H25" s="2275"/>
      <c r="I25" s="2276"/>
      <c r="J25" s="2276"/>
      <c r="K25" s="2276"/>
      <c r="L25" s="2276"/>
      <c r="M25" s="2277"/>
      <c r="N25" s="1739"/>
      <c r="O25" s="1628"/>
      <c r="P25" s="1628"/>
      <c r="Q25" s="1628"/>
      <c r="R25" s="1628"/>
      <c r="S25" s="1628"/>
      <c r="T25" s="1628"/>
      <c r="U25" s="1628"/>
      <c r="V25" s="1628"/>
      <c r="W25" s="1628"/>
      <c r="X25" s="1628"/>
      <c r="Y25" s="1628"/>
      <c r="Z25" s="1628"/>
      <c r="AA25" s="1628"/>
      <c r="AB25" s="1628"/>
      <c r="AC25" s="1628"/>
      <c r="AD25" s="1632"/>
      <c r="AE25" s="2307"/>
      <c r="AF25" s="2308"/>
      <c r="AG25" s="2309"/>
      <c r="AH25" s="1620"/>
      <c r="AI25" s="1615"/>
      <c r="AJ25" s="1615"/>
      <c r="AK25" s="1615"/>
      <c r="AL25" s="1615"/>
      <c r="AM25" s="2276"/>
      <c r="AN25" s="1615"/>
      <c r="AO25" s="1615"/>
      <c r="AP25" s="1615"/>
      <c r="AQ25" s="1615"/>
      <c r="AR25" s="1615"/>
      <c r="AS25" s="2276"/>
      <c r="AT25" s="1615"/>
      <c r="AU25" s="1615"/>
      <c r="AV25" s="1615"/>
      <c r="AW25" s="1615"/>
      <c r="AX25" s="1615"/>
      <c r="AY25" s="2315"/>
      <c r="AZ25" s="2316"/>
      <c r="BA25" s="2302"/>
      <c r="BB25" s="2303"/>
      <c r="BC25" s="35"/>
      <c r="BD25" s="32" t="s">
        <v>321</v>
      </c>
      <c r="BH25" s="32" t="s">
        <v>224</v>
      </c>
    </row>
    <row r="26" spans="1:65" ht="11.25" customHeight="1">
      <c r="A26" s="2268"/>
      <c r="B26" s="2249"/>
      <c r="C26" s="2249"/>
      <c r="D26" s="2249"/>
      <c r="E26" s="2249"/>
      <c r="F26" s="2249"/>
      <c r="G26" s="2269"/>
      <c r="H26" s="2291" t="s">
        <v>270</v>
      </c>
      <c r="I26" s="2292"/>
      <c r="J26" s="2292"/>
      <c r="K26" s="2292"/>
      <c r="L26" s="2292"/>
      <c r="M26" s="2293"/>
      <c r="N26" s="2295" t="s">
        <v>271</v>
      </c>
      <c r="O26" s="2292"/>
      <c r="P26" s="1637">
        <f>★入力画面!L243</f>
        <v>0</v>
      </c>
      <c r="Q26" s="1634"/>
      <c r="R26" s="1634"/>
      <c r="S26" s="410" t="s">
        <v>272</v>
      </c>
      <c r="T26" s="1637">
        <f>★入力画面!O243</f>
        <v>0</v>
      </c>
      <c r="U26" s="1634"/>
      <c r="V26" s="1634"/>
      <c r="W26" s="1634"/>
      <c r="X26" s="1634"/>
      <c r="Y26" s="2296"/>
      <c r="Z26" s="2296"/>
      <c r="AA26" s="2296"/>
      <c r="AB26" s="2296"/>
      <c r="AC26" s="2296"/>
      <c r="AD26" s="2296"/>
      <c r="AE26" s="2296"/>
      <c r="AF26" s="2296"/>
      <c r="AG26" s="2296"/>
      <c r="AH26" s="2296"/>
      <c r="AI26" s="2296"/>
      <c r="AJ26" s="2296"/>
      <c r="AK26" s="2296"/>
      <c r="AL26" s="2296"/>
      <c r="AM26" s="2296"/>
      <c r="AN26" s="2296"/>
      <c r="AO26" s="2296"/>
      <c r="AP26" s="2296"/>
      <c r="AQ26" s="2296"/>
      <c r="AR26" s="2296"/>
      <c r="AS26" s="2296"/>
      <c r="AT26" s="2296"/>
      <c r="AU26" s="2296"/>
      <c r="AV26" s="2296"/>
      <c r="AW26" s="2296"/>
      <c r="AX26" s="2296"/>
      <c r="AY26" s="2296"/>
      <c r="AZ26" s="2296"/>
      <c r="BA26" s="2296"/>
      <c r="BB26" s="2297"/>
      <c r="BC26" s="36"/>
      <c r="BD26" s="32" t="s">
        <v>322</v>
      </c>
      <c r="BH26" s="32" t="s">
        <v>225</v>
      </c>
    </row>
    <row r="27" spans="1:65" ht="11.25" customHeight="1">
      <c r="A27" s="2268"/>
      <c r="B27" s="2249"/>
      <c r="C27" s="2249"/>
      <c r="D27" s="2249"/>
      <c r="E27" s="2249"/>
      <c r="F27" s="2249"/>
      <c r="G27" s="2269"/>
      <c r="H27" s="2294"/>
      <c r="I27" s="2249"/>
      <c r="J27" s="2249"/>
      <c r="K27" s="2249"/>
      <c r="L27" s="2249"/>
      <c r="M27" s="2250"/>
      <c r="N27" s="1468">
        <f>★入力画面!L244</f>
        <v>0</v>
      </c>
      <c r="O27" s="1469"/>
      <c r="P27" s="1469"/>
      <c r="Q27" s="1469"/>
      <c r="R27" s="1469"/>
      <c r="S27" s="1469"/>
      <c r="T27" s="1469"/>
      <c r="U27" s="1469"/>
      <c r="V27" s="1469"/>
      <c r="W27" s="1469"/>
      <c r="X27" s="1469"/>
      <c r="Y27" s="1469"/>
      <c r="Z27" s="1469"/>
      <c r="AA27" s="1469"/>
      <c r="AB27" s="1469"/>
      <c r="AC27" s="1469"/>
      <c r="AD27" s="1469"/>
      <c r="AE27" s="1469"/>
      <c r="AF27" s="1469"/>
      <c r="AG27" s="1469"/>
      <c r="AH27" s="1469"/>
      <c r="AI27" s="1469"/>
      <c r="AJ27" s="1469"/>
      <c r="AK27" s="1469"/>
      <c r="AL27" s="1469"/>
      <c r="AM27" s="1469"/>
      <c r="AN27" s="1469"/>
      <c r="AO27" s="1469"/>
      <c r="AP27" s="1469"/>
      <c r="AQ27" s="1469"/>
      <c r="AR27" s="1469"/>
      <c r="AS27" s="1469"/>
      <c r="AT27" s="1469"/>
      <c r="AU27" s="1469"/>
      <c r="AV27" s="1469"/>
      <c r="AW27" s="1469"/>
      <c r="AX27" s="1469"/>
      <c r="AY27" s="1469"/>
      <c r="AZ27" s="1469"/>
      <c r="BA27" s="1469"/>
      <c r="BB27" s="1470"/>
      <c r="BC27" s="36"/>
      <c r="BD27" s="32" t="s">
        <v>323</v>
      </c>
      <c r="BH27" s="32" t="s">
        <v>226</v>
      </c>
    </row>
    <row r="28" spans="1:65" ht="11.25" customHeight="1">
      <c r="A28" s="2268"/>
      <c r="B28" s="2249"/>
      <c r="C28" s="2249"/>
      <c r="D28" s="2249"/>
      <c r="E28" s="2249"/>
      <c r="F28" s="2249"/>
      <c r="G28" s="2269"/>
      <c r="H28" s="2294"/>
      <c r="I28" s="2249"/>
      <c r="J28" s="2249"/>
      <c r="K28" s="2249"/>
      <c r="L28" s="2249"/>
      <c r="M28" s="2250"/>
      <c r="N28" s="1471"/>
      <c r="O28" s="1469"/>
      <c r="P28" s="1469"/>
      <c r="Q28" s="1469"/>
      <c r="R28" s="1469"/>
      <c r="S28" s="1469"/>
      <c r="T28" s="1469"/>
      <c r="U28" s="1469"/>
      <c r="V28" s="1469"/>
      <c r="W28" s="1469"/>
      <c r="X28" s="1469"/>
      <c r="Y28" s="1469"/>
      <c r="Z28" s="1469"/>
      <c r="AA28" s="1469"/>
      <c r="AB28" s="1469"/>
      <c r="AC28" s="1469"/>
      <c r="AD28" s="1469"/>
      <c r="AE28" s="1469"/>
      <c r="AF28" s="1469"/>
      <c r="AG28" s="1469"/>
      <c r="AH28" s="1469"/>
      <c r="AI28" s="1469"/>
      <c r="AJ28" s="1469"/>
      <c r="AK28" s="1469"/>
      <c r="AL28" s="1469"/>
      <c r="AM28" s="1469"/>
      <c r="AN28" s="1469"/>
      <c r="AO28" s="1469"/>
      <c r="AP28" s="1469"/>
      <c r="AQ28" s="1469"/>
      <c r="AR28" s="1469"/>
      <c r="AS28" s="1469"/>
      <c r="AT28" s="1469"/>
      <c r="AU28" s="1469"/>
      <c r="AV28" s="1469"/>
      <c r="AW28" s="1469"/>
      <c r="AX28" s="1469"/>
      <c r="AY28" s="1469"/>
      <c r="AZ28" s="1469"/>
      <c r="BA28" s="1469"/>
      <c r="BB28" s="1470"/>
      <c r="BC28" s="35"/>
      <c r="BD28" s="32" t="s">
        <v>324</v>
      </c>
      <c r="BH28" s="32" t="s">
        <v>227</v>
      </c>
    </row>
    <row r="29" spans="1:65" ht="11.25" customHeight="1">
      <c r="A29" s="2268"/>
      <c r="B29" s="2249"/>
      <c r="C29" s="2249"/>
      <c r="D29" s="2249"/>
      <c r="E29" s="2249"/>
      <c r="F29" s="2249"/>
      <c r="G29" s="2269"/>
      <c r="H29" s="2275"/>
      <c r="I29" s="2276"/>
      <c r="J29" s="2276"/>
      <c r="K29" s="2276"/>
      <c r="L29" s="2276"/>
      <c r="M29" s="2277"/>
      <c r="N29" s="1472"/>
      <c r="O29" s="1473"/>
      <c r="P29" s="1473"/>
      <c r="Q29" s="1473"/>
      <c r="R29" s="1473"/>
      <c r="S29" s="1473"/>
      <c r="T29" s="1473"/>
      <c r="U29" s="1473"/>
      <c r="V29" s="1473"/>
      <c r="W29" s="1473"/>
      <c r="X29" s="1473"/>
      <c r="Y29" s="1473"/>
      <c r="Z29" s="1473"/>
      <c r="AA29" s="1473"/>
      <c r="AB29" s="1473"/>
      <c r="AC29" s="1473"/>
      <c r="AD29" s="1473"/>
      <c r="AE29" s="1473"/>
      <c r="AF29" s="1473"/>
      <c r="AG29" s="1473"/>
      <c r="AH29" s="1473"/>
      <c r="AI29" s="1473"/>
      <c r="AJ29" s="1473"/>
      <c r="AK29" s="1473"/>
      <c r="AL29" s="1473"/>
      <c r="AM29" s="1473"/>
      <c r="AN29" s="1473"/>
      <c r="AO29" s="1473"/>
      <c r="AP29" s="1473"/>
      <c r="AQ29" s="1473"/>
      <c r="AR29" s="1473"/>
      <c r="AS29" s="1473"/>
      <c r="AT29" s="1473"/>
      <c r="AU29" s="1473"/>
      <c r="AV29" s="1473"/>
      <c r="AW29" s="1473"/>
      <c r="AX29" s="1473"/>
      <c r="AY29" s="1473"/>
      <c r="AZ29" s="1473"/>
      <c r="BA29" s="1473"/>
      <c r="BB29" s="1474"/>
      <c r="BC29" s="35"/>
      <c r="BD29" s="32" t="s">
        <v>325</v>
      </c>
      <c r="BH29" s="32" t="s">
        <v>228</v>
      </c>
    </row>
    <row r="30" spans="1:65" ht="11.25" customHeight="1">
      <c r="A30" s="2268"/>
      <c r="B30" s="2249"/>
      <c r="C30" s="2249"/>
      <c r="D30" s="2249"/>
      <c r="E30" s="2249"/>
      <c r="F30" s="2249"/>
      <c r="G30" s="2269"/>
      <c r="H30" s="2291" t="s">
        <v>326</v>
      </c>
      <c r="I30" s="2296"/>
      <c r="J30" s="2296"/>
      <c r="K30" s="2296"/>
      <c r="L30" s="2296"/>
      <c r="M30" s="2330"/>
      <c r="N30" s="2332" t="s">
        <v>299</v>
      </c>
      <c r="O30" s="1634" t="str">
        <f>IF(★入力画面!L246="▼選択","",★入力画面!L246)</f>
        <v/>
      </c>
      <c r="P30" s="1634"/>
      <c r="Q30" s="1634"/>
      <c r="R30" s="1634"/>
      <c r="S30" s="1634"/>
      <c r="T30" s="1634"/>
      <c r="U30" s="1634"/>
      <c r="V30" s="2334" t="s">
        <v>300</v>
      </c>
      <c r="W30" s="2296" t="s">
        <v>301</v>
      </c>
      <c r="X30" s="2292"/>
      <c r="Y30" s="1634">
        <f>★入力画面!M247</f>
        <v>0</v>
      </c>
      <c r="Z30" s="1634"/>
      <c r="AA30" s="1634"/>
      <c r="AB30" s="1634"/>
      <c r="AC30" s="1634"/>
      <c r="AD30" s="1634"/>
      <c r="AE30" s="1634"/>
      <c r="AF30" s="1634"/>
      <c r="AG30" s="2296" t="s">
        <v>208</v>
      </c>
      <c r="AH30" s="2325"/>
      <c r="AI30" s="2291" t="s">
        <v>327</v>
      </c>
      <c r="AJ30" s="2296"/>
      <c r="AK30" s="2296"/>
      <c r="AL30" s="2296"/>
      <c r="AM30" s="2306"/>
      <c r="AN30" s="2328" t="str">
        <f>IF(★入力画面!AA247="▼選択","",★入力画面!AA247)</f>
        <v/>
      </c>
      <c r="AO30" s="1634"/>
      <c r="AP30" s="1634"/>
      <c r="AQ30" s="1637">
        <f>★入力画面!AD247</f>
        <v>0</v>
      </c>
      <c r="AR30" s="1634"/>
      <c r="AS30" s="2296" t="s">
        <v>267</v>
      </c>
      <c r="AT30" s="2296"/>
      <c r="AU30" s="1637">
        <f>★入力画面!AG247</f>
        <v>0</v>
      </c>
      <c r="AV30" s="1634"/>
      <c r="AW30" s="2296" t="s">
        <v>274</v>
      </c>
      <c r="AX30" s="2296"/>
      <c r="AY30" s="1637">
        <f>★入力画面!AJ247</f>
        <v>0</v>
      </c>
      <c r="AZ30" s="1634"/>
      <c r="BA30" s="2296" t="s">
        <v>269</v>
      </c>
      <c r="BB30" s="2297"/>
      <c r="BC30" s="35"/>
      <c r="BD30" s="32" t="s">
        <v>328</v>
      </c>
      <c r="BH30" s="32" t="s">
        <v>229</v>
      </c>
    </row>
    <row r="31" spans="1:65" ht="11.25" customHeight="1">
      <c r="A31" s="2270"/>
      <c r="B31" s="2251"/>
      <c r="C31" s="2251"/>
      <c r="D31" s="2251"/>
      <c r="E31" s="2251"/>
      <c r="F31" s="2251"/>
      <c r="G31" s="2271"/>
      <c r="H31" s="2326"/>
      <c r="I31" s="2242"/>
      <c r="J31" s="2242"/>
      <c r="K31" s="2242"/>
      <c r="L31" s="2242"/>
      <c r="M31" s="2331"/>
      <c r="N31" s="2333"/>
      <c r="O31" s="1642"/>
      <c r="P31" s="1642"/>
      <c r="Q31" s="1642"/>
      <c r="R31" s="1642"/>
      <c r="S31" s="1642"/>
      <c r="T31" s="1642"/>
      <c r="U31" s="1642"/>
      <c r="V31" s="2335"/>
      <c r="W31" s="2251"/>
      <c r="X31" s="2251"/>
      <c r="Y31" s="1642"/>
      <c r="Z31" s="1642"/>
      <c r="AA31" s="1642"/>
      <c r="AB31" s="1642"/>
      <c r="AC31" s="1642"/>
      <c r="AD31" s="1642"/>
      <c r="AE31" s="1642"/>
      <c r="AF31" s="1642"/>
      <c r="AG31" s="2251"/>
      <c r="AH31" s="2271"/>
      <c r="AI31" s="2326"/>
      <c r="AJ31" s="2242"/>
      <c r="AK31" s="2242"/>
      <c r="AL31" s="2242"/>
      <c r="AM31" s="2327"/>
      <c r="AN31" s="2329"/>
      <c r="AO31" s="1642"/>
      <c r="AP31" s="1642"/>
      <c r="AQ31" s="1642"/>
      <c r="AR31" s="1642"/>
      <c r="AS31" s="2242"/>
      <c r="AT31" s="2242"/>
      <c r="AU31" s="1642"/>
      <c r="AV31" s="1642"/>
      <c r="AW31" s="2242"/>
      <c r="AX31" s="2242"/>
      <c r="AY31" s="1642"/>
      <c r="AZ31" s="1642"/>
      <c r="BA31" s="2242"/>
      <c r="BB31" s="2324"/>
      <c r="BC31" s="35"/>
      <c r="BD31" s="32" t="s">
        <v>329</v>
      </c>
      <c r="BH31" s="32" t="s">
        <v>230</v>
      </c>
    </row>
    <row r="32" spans="1:65" ht="11.25" customHeight="1">
      <c r="A32" s="2243" t="s">
        <v>411</v>
      </c>
      <c r="B32" s="2245"/>
      <c r="C32" s="2245"/>
      <c r="D32" s="2245"/>
      <c r="E32" s="2245"/>
      <c r="F32" s="2245"/>
      <c r="G32" s="2267"/>
      <c r="H32" s="2272" t="s">
        <v>264</v>
      </c>
      <c r="I32" s="2273"/>
      <c r="J32" s="2273"/>
      <c r="K32" s="2273"/>
      <c r="L32" s="2273"/>
      <c r="M32" s="2274"/>
      <c r="N32" s="2278">
        <f>★入力画面!L250</f>
        <v>0</v>
      </c>
      <c r="O32" s="1622"/>
      <c r="P32" s="1622"/>
      <c r="Q32" s="1622"/>
      <c r="R32" s="1622"/>
      <c r="S32" s="1622"/>
      <c r="T32" s="1622"/>
      <c r="U32" s="1622"/>
      <c r="V32" s="1622"/>
      <c r="W32" s="1622"/>
      <c r="X32" s="1622"/>
      <c r="Y32" s="1622"/>
      <c r="Z32" s="1622"/>
      <c r="AA32" s="1622"/>
      <c r="AB32" s="1622"/>
      <c r="AC32" s="1622"/>
      <c r="AD32" s="2279"/>
      <c r="AE32" s="2280" t="s">
        <v>209</v>
      </c>
      <c r="AF32" s="2281"/>
      <c r="AG32" s="1617" t="str">
        <f>IF(★入力画面!L260="▼選択","",★入力画面!L260)</f>
        <v/>
      </c>
      <c r="AH32" s="1613"/>
      <c r="AI32" s="1613"/>
      <c r="AJ32" s="1613"/>
      <c r="AK32" s="1643">
        <f>★入力画面!O260</f>
        <v>0</v>
      </c>
      <c r="AL32" s="1613"/>
      <c r="AM32" s="1613"/>
      <c r="AN32" s="1613"/>
      <c r="AO32" s="2244" t="s">
        <v>267</v>
      </c>
      <c r="AP32" s="2244"/>
      <c r="AQ32" s="1643">
        <f>★入力画面!R260</f>
        <v>0</v>
      </c>
      <c r="AR32" s="1613"/>
      <c r="AS32" s="2244" t="s">
        <v>274</v>
      </c>
      <c r="AT32" s="2245"/>
      <c r="AU32" s="1643">
        <f>★入力画面!U260</f>
        <v>0</v>
      </c>
      <c r="AV32" s="1613"/>
      <c r="AW32" s="2244" t="s">
        <v>269</v>
      </c>
      <c r="AX32" s="2244"/>
      <c r="AY32" s="2311" t="s">
        <v>265</v>
      </c>
      <c r="AZ32" s="2312"/>
      <c r="BA32" s="2298" t="str">
        <f>IF(★入力画面!AI260="▼選択","",★入力画面!AI260)</f>
        <v/>
      </c>
      <c r="BB32" s="2299"/>
      <c r="BC32" s="35"/>
      <c r="BD32" s="32" t="s">
        <v>330</v>
      </c>
      <c r="BH32" s="32" t="s">
        <v>331</v>
      </c>
    </row>
    <row r="33" spans="1:60" ht="11.25" customHeight="1">
      <c r="A33" s="2268"/>
      <c r="B33" s="2249"/>
      <c r="C33" s="2249"/>
      <c r="D33" s="2249"/>
      <c r="E33" s="2249"/>
      <c r="F33" s="2249"/>
      <c r="G33" s="2269"/>
      <c r="H33" s="2275"/>
      <c r="I33" s="2276"/>
      <c r="J33" s="2276"/>
      <c r="K33" s="2276"/>
      <c r="L33" s="2276"/>
      <c r="M33" s="2277"/>
      <c r="N33" s="1739"/>
      <c r="O33" s="1628"/>
      <c r="P33" s="1628"/>
      <c r="Q33" s="1628"/>
      <c r="R33" s="1628"/>
      <c r="S33" s="1628"/>
      <c r="T33" s="1628"/>
      <c r="U33" s="1628"/>
      <c r="V33" s="1628"/>
      <c r="W33" s="1628"/>
      <c r="X33" s="1628"/>
      <c r="Y33" s="1628"/>
      <c r="Z33" s="1628"/>
      <c r="AA33" s="1628"/>
      <c r="AB33" s="1628"/>
      <c r="AC33" s="1628"/>
      <c r="AD33" s="1632"/>
      <c r="AE33" s="2282"/>
      <c r="AF33" s="2283"/>
      <c r="AG33" s="1618"/>
      <c r="AH33" s="1633"/>
      <c r="AI33" s="1633"/>
      <c r="AJ33" s="1633"/>
      <c r="AK33" s="1633"/>
      <c r="AL33" s="1633"/>
      <c r="AM33" s="1633"/>
      <c r="AN33" s="1633"/>
      <c r="AO33" s="2248"/>
      <c r="AP33" s="2248"/>
      <c r="AQ33" s="1633"/>
      <c r="AR33" s="1633"/>
      <c r="AS33" s="2249"/>
      <c r="AT33" s="2249"/>
      <c r="AU33" s="1633"/>
      <c r="AV33" s="1633"/>
      <c r="AW33" s="2248"/>
      <c r="AX33" s="2248"/>
      <c r="AY33" s="2313"/>
      <c r="AZ33" s="2314"/>
      <c r="BA33" s="2300"/>
      <c r="BB33" s="2301"/>
      <c r="BC33" s="35"/>
      <c r="BD33" s="32" t="s">
        <v>332</v>
      </c>
      <c r="BH33" s="32" t="s">
        <v>231</v>
      </c>
    </row>
    <row r="34" spans="1:60" ht="11.25" customHeight="1">
      <c r="A34" s="2268"/>
      <c r="B34" s="2249"/>
      <c r="C34" s="2249"/>
      <c r="D34" s="2249"/>
      <c r="E34" s="2249"/>
      <c r="F34" s="2249"/>
      <c r="G34" s="2269"/>
      <c r="H34" s="2336" t="s">
        <v>266</v>
      </c>
      <c r="I34" s="2337"/>
      <c r="J34" s="2337"/>
      <c r="K34" s="2337"/>
      <c r="L34" s="2337"/>
      <c r="M34" s="2338"/>
      <c r="N34" s="2304">
        <f>★入力画面!L252</f>
        <v>0</v>
      </c>
      <c r="O34" s="1652"/>
      <c r="P34" s="1652"/>
      <c r="Q34" s="1652"/>
      <c r="R34" s="1652"/>
      <c r="S34" s="1652"/>
      <c r="T34" s="1652"/>
      <c r="U34" s="1652"/>
      <c r="V34" s="1652"/>
      <c r="W34" s="1652"/>
      <c r="X34" s="1652"/>
      <c r="Y34" s="1652"/>
      <c r="Z34" s="1652"/>
      <c r="AA34" s="1652"/>
      <c r="AB34" s="1652"/>
      <c r="AC34" s="1652"/>
      <c r="AD34" s="2305"/>
      <c r="AE34" s="2284"/>
      <c r="AF34" s="2285"/>
      <c r="AG34" s="1620"/>
      <c r="AH34" s="1615"/>
      <c r="AI34" s="1615"/>
      <c r="AJ34" s="1615"/>
      <c r="AK34" s="1615"/>
      <c r="AL34" s="1615"/>
      <c r="AM34" s="1615"/>
      <c r="AN34" s="1615"/>
      <c r="AO34" s="2308"/>
      <c r="AP34" s="2308"/>
      <c r="AQ34" s="1615"/>
      <c r="AR34" s="1615"/>
      <c r="AS34" s="2276"/>
      <c r="AT34" s="2276"/>
      <c r="AU34" s="1615"/>
      <c r="AV34" s="1615"/>
      <c r="AW34" s="2308"/>
      <c r="AX34" s="2308"/>
      <c r="AY34" s="2313"/>
      <c r="AZ34" s="2314"/>
      <c r="BA34" s="2300"/>
      <c r="BB34" s="2301"/>
      <c r="BC34" s="35"/>
      <c r="BD34" s="32" t="s">
        <v>333</v>
      </c>
      <c r="BH34" s="32" t="s">
        <v>232</v>
      </c>
    </row>
    <row r="35" spans="1:60" ht="11.25" customHeight="1">
      <c r="A35" s="2268"/>
      <c r="B35" s="2249"/>
      <c r="C35" s="2249"/>
      <c r="D35" s="2249"/>
      <c r="E35" s="2249"/>
      <c r="F35" s="2249"/>
      <c r="G35" s="2269"/>
      <c r="H35" s="2339"/>
      <c r="I35" s="2337"/>
      <c r="J35" s="2337"/>
      <c r="K35" s="2337"/>
      <c r="L35" s="2337"/>
      <c r="M35" s="2338"/>
      <c r="N35" s="1738"/>
      <c r="O35" s="1625"/>
      <c r="P35" s="1625"/>
      <c r="Q35" s="1625"/>
      <c r="R35" s="1625"/>
      <c r="S35" s="1625"/>
      <c r="T35" s="1625"/>
      <c r="U35" s="1625"/>
      <c r="V35" s="1625"/>
      <c r="W35" s="1625"/>
      <c r="X35" s="1625"/>
      <c r="Y35" s="1625"/>
      <c r="Z35" s="1625"/>
      <c r="AA35" s="1625"/>
      <c r="AB35" s="1625"/>
      <c r="AC35" s="1625"/>
      <c r="AD35" s="1631"/>
      <c r="AE35" s="2291" t="s">
        <v>319</v>
      </c>
      <c r="AF35" s="2296"/>
      <c r="AG35" s="2306"/>
      <c r="AH35" s="2310">
        <f>★入力画面!L256</f>
        <v>0</v>
      </c>
      <c r="AI35" s="1634"/>
      <c r="AJ35" s="1634"/>
      <c r="AK35" s="1634"/>
      <c r="AL35" s="1634"/>
      <c r="AM35" s="2296" t="s">
        <v>299</v>
      </c>
      <c r="AN35" s="1637">
        <f>★入力画面!O256</f>
        <v>0</v>
      </c>
      <c r="AO35" s="1634"/>
      <c r="AP35" s="1634"/>
      <c r="AQ35" s="1634"/>
      <c r="AR35" s="1634"/>
      <c r="AS35" s="2296" t="s">
        <v>300</v>
      </c>
      <c r="AT35" s="1637">
        <f>★入力画面!S256</f>
        <v>0</v>
      </c>
      <c r="AU35" s="1634"/>
      <c r="AV35" s="1634"/>
      <c r="AW35" s="1634"/>
      <c r="AX35" s="1634"/>
      <c r="AY35" s="2313"/>
      <c r="AZ35" s="2314"/>
      <c r="BA35" s="2300"/>
      <c r="BB35" s="2301"/>
      <c r="BC35" s="35"/>
      <c r="BD35" s="32" t="s">
        <v>334</v>
      </c>
      <c r="BH35" s="32" t="s">
        <v>233</v>
      </c>
    </row>
    <row r="36" spans="1:60" ht="11.25" customHeight="1">
      <c r="A36" s="2268"/>
      <c r="B36" s="2249"/>
      <c r="C36" s="2249"/>
      <c r="D36" s="2249"/>
      <c r="E36" s="2249"/>
      <c r="F36" s="2249"/>
      <c r="G36" s="2269"/>
      <c r="H36" s="2339"/>
      <c r="I36" s="2337"/>
      <c r="J36" s="2337"/>
      <c r="K36" s="2337"/>
      <c r="L36" s="2337"/>
      <c r="M36" s="2338"/>
      <c r="N36" s="1739"/>
      <c r="O36" s="1628"/>
      <c r="P36" s="1628"/>
      <c r="Q36" s="1628"/>
      <c r="R36" s="1628"/>
      <c r="S36" s="1628"/>
      <c r="T36" s="1628"/>
      <c r="U36" s="1628"/>
      <c r="V36" s="1628"/>
      <c r="W36" s="1628"/>
      <c r="X36" s="1628"/>
      <c r="Y36" s="1628"/>
      <c r="Z36" s="1628"/>
      <c r="AA36" s="1628"/>
      <c r="AB36" s="1628"/>
      <c r="AC36" s="1628"/>
      <c r="AD36" s="1632"/>
      <c r="AE36" s="2307"/>
      <c r="AF36" s="2308"/>
      <c r="AG36" s="2309"/>
      <c r="AH36" s="1620"/>
      <c r="AI36" s="1615"/>
      <c r="AJ36" s="1615"/>
      <c r="AK36" s="1615"/>
      <c r="AL36" s="1615"/>
      <c r="AM36" s="2276"/>
      <c r="AN36" s="1615"/>
      <c r="AO36" s="1615"/>
      <c r="AP36" s="1615"/>
      <c r="AQ36" s="1615"/>
      <c r="AR36" s="1615"/>
      <c r="AS36" s="2276"/>
      <c r="AT36" s="1615"/>
      <c r="AU36" s="1615"/>
      <c r="AV36" s="1615"/>
      <c r="AW36" s="1615"/>
      <c r="AX36" s="1615"/>
      <c r="AY36" s="2315"/>
      <c r="AZ36" s="2316"/>
      <c r="BA36" s="2302"/>
      <c r="BB36" s="2303"/>
      <c r="BC36" s="35"/>
      <c r="BD36" s="32" t="s">
        <v>335</v>
      </c>
      <c r="BH36" s="32" t="s">
        <v>234</v>
      </c>
    </row>
    <row r="37" spans="1:60" ht="11.25" customHeight="1">
      <c r="A37" s="2268"/>
      <c r="B37" s="2249"/>
      <c r="C37" s="2249"/>
      <c r="D37" s="2249"/>
      <c r="E37" s="2249"/>
      <c r="F37" s="2249"/>
      <c r="G37" s="2269"/>
      <c r="H37" s="2336" t="s">
        <v>270</v>
      </c>
      <c r="I37" s="2337"/>
      <c r="J37" s="2337"/>
      <c r="K37" s="2337"/>
      <c r="L37" s="2337"/>
      <c r="M37" s="2338"/>
      <c r="N37" s="2295" t="s">
        <v>271</v>
      </c>
      <c r="O37" s="2292"/>
      <c r="P37" s="1637">
        <f>★入力画面!L254</f>
        <v>0</v>
      </c>
      <c r="Q37" s="1634"/>
      <c r="R37" s="1634"/>
      <c r="S37" s="41" t="s">
        <v>272</v>
      </c>
      <c r="T37" s="1637">
        <f>★入力画面!O254</f>
        <v>0</v>
      </c>
      <c r="U37" s="1634"/>
      <c r="V37" s="1634"/>
      <c r="W37" s="1634"/>
      <c r="X37" s="1634"/>
      <c r="Y37" s="2296"/>
      <c r="Z37" s="2296"/>
      <c r="AA37" s="2296"/>
      <c r="AB37" s="2296"/>
      <c r="AC37" s="2296"/>
      <c r="AD37" s="2296"/>
      <c r="AE37" s="2296"/>
      <c r="AF37" s="2296"/>
      <c r="AG37" s="2296"/>
      <c r="AH37" s="2296"/>
      <c r="AI37" s="2296"/>
      <c r="AJ37" s="2296"/>
      <c r="AK37" s="2296"/>
      <c r="AL37" s="2296"/>
      <c r="AM37" s="2296"/>
      <c r="AN37" s="2296"/>
      <c r="AO37" s="2296"/>
      <c r="AP37" s="2296"/>
      <c r="AQ37" s="2296"/>
      <c r="AR37" s="2296"/>
      <c r="AS37" s="2296"/>
      <c r="AT37" s="2296"/>
      <c r="AU37" s="2296"/>
      <c r="AV37" s="2296"/>
      <c r="AW37" s="2296"/>
      <c r="AX37" s="2296"/>
      <c r="AY37" s="2296"/>
      <c r="AZ37" s="2296"/>
      <c r="BA37" s="2296"/>
      <c r="BB37" s="2297"/>
      <c r="BC37" s="36"/>
      <c r="BD37" s="32" t="s">
        <v>336</v>
      </c>
      <c r="BH37" s="32" t="s">
        <v>235</v>
      </c>
    </row>
    <row r="38" spans="1:60" ht="11.25" customHeight="1">
      <c r="A38" s="2268"/>
      <c r="B38" s="2249"/>
      <c r="C38" s="2249"/>
      <c r="D38" s="2249"/>
      <c r="E38" s="2249"/>
      <c r="F38" s="2249"/>
      <c r="G38" s="2269"/>
      <c r="H38" s="2339"/>
      <c r="I38" s="2337"/>
      <c r="J38" s="2337"/>
      <c r="K38" s="2337"/>
      <c r="L38" s="2337"/>
      <c r="M38" s="2338"/>
      <c r="N38" s="1468">
        <f>★入力画面!L255</f>
        <v>0</v>
      </c>
      <c r="O38" s="1469"/>
      <c r="P38" s="1469"/>
      <c r="Q38" s="1469"/>
      <c r="R38" s="1469"/>
      <c r="S38" s="1469"/>
      <c r="T38" s="1469"/>
      <c r="U38" s="1469"/>
      <c r="V38" s="1469"/>
      <c r="W38" s="1469"/>
      <c r="X38" s="1469"/>
      <c r="Y38" s="1469"/>
      <c r="Z38" s="1469"/>
      <c r="AA38" s="1469"/>
      <c r="AB38" s="1469"/>
      <c r="AC38" s="1469"/>
      <c r="AD38" s="1469"/>
      <c r="AE38" s="1469"/>
      <c r="AF38" s="1469"/>
      <c r="AG38" s="1469"/>
      <c r="AH38" s="1469"/>
      <c r="AI38" s="1469"/>
      <c r="AJ38" s="1469"/>
      <c r="AK38" s="1469"/>
      <c r="AL38" s="1469"/>
      <c r="AM38" s="1469"/>
      <c r="AN38" s="1469"/>
      <c r="AO38" s="1469"/>
      <c r="AP38" s="1469"/>
      <c r="AQ38" s="1469"/>
      <c r="AR38" s="1469"/>
      <c r="AS38" s="1469"/>
      <c r="AT38" s="1469"/>
      <c r="AU38" s="1469"/>
      <c r="AV38" s="1469"/>
      <c r="AW38" s="1469"/>
      <c r="AX38" s="1469"/>
      <c r="AY38" s="1469"/>
      <c r="AZ38" s="1469"/>
      <c r="BA38" s="1469"/>
      <c r="BB38" s="1470"/>
      <c r="BC38" s="36"/>
      <c r="BD38" s="32" t="s">
        <v>337</v>
      </c>
      <c r="BH38" s="32" t="s">
        <v>236</v>
      </c>
    </row>
    <row r="39" spans="1:60" ht="11.25" customHeight="1">
      <c r="A39" s="2268"/>
      <c r="B39" s="2249"/>
      <c r="C39" s="2249"/>
      <c r="D39" s="2249"/>
      <c r="E39" s="2249"/>
      <c r="F39" s="2249"/>
      <c r="G39" s="2269"/>
      <c r="H39" s="2340"/>
      <c r="I39" s="2292"/>
      <c r="J39" s="2292"/>
      <c r="K39" s="2292"/>
      <c r="L39" s="2292"/>
      <c r="M39" s="2293"/>
      <c r="N39" s="1471"/>
      <c r="O39" s="1469"/>
      <c r="P39" s="1469"/>
      <c r="Q39" s="1469"/>
      <c r="R39" s="1469"/>
      <c r="S39" s="1469"/>
      <c r="T39" s="1469"/>
      <c r="U39" s="1469"/>
      <c r="V39" s="1469"/>
      <c r="W39" s="1469"/>
      <c r="X39" s="1469"/>
      <c r="Y39" s="1469"/>
      <c r="Z39" s="1469"/>
      <c r="AA39" s="1469"/>
      <c r="AB39" s="1469"/>
      <c r="AC39" s="1469"/>
      <c r="AD39" s="1469"/>
      <c r="AE39" s="1469"/>
      <c r="AF39" s="1469"/>
      <c r="AG39" s="1469"/>
      <c r="AH39" s="1469"/>
      <c r="AI39" s="1469"/>
      <c r="AJ39" s="1469"/>
      <c r="AK39" s="1469"/>
      <c r="AL39" s="1469"/>
      <c r="AM39" s="1469"/>
      <c r="AN39" s="1469"/>
      <c r="AO39" s="1469"/>
      <c r="AP39" s="1469"/>
      <c r="AQ39" s="1469"/>
      <c r="AR39" s="1469"/>
      <c r="AS39" s="1469"/>
      <c r="AT39" s="1469"/>
      <c r="AU39" s="1469"/>
      <c r="AV39" s="1469"/>
      <c r="AW39" s="1469"/>
      <c r="AX39" s="1469"/>
      <c r="AY39" s="1469"/>
      <c r="AZ39" s="1469"/>
      <c r="BA39" s="1469"/>
      <c r="BB39" s="1470"/>
      <c r="BC39" s="35"/>
      <c r="BD39" s="32" t="s">
        <v>338</v>
      </c>
      <c r="BH39" s="32" t="s">
        <v>237</v>
      </c>
    </row>
    <row r="40" spans="1:60" ht="11.25" customHeight="1">
      <c r="A40" s="2268"/>
      <c r="B40" s="2249"/>
      <c r="C40" s="2249"/>
      <c r="D40" s="2249"/>
      <c r="E40" s="2249"/>
      <c r="F40" s="2249"/>
      <c r="G40" s="2269"/>
      <c r="H40" s="2339"/>
      <c r="I40" s="2337"/>
      <c r="J40" s="2337"/>
      <c r="K40" s="2337"/>
      <c r="L40" s="2337"/>
      <c r="M40" s="2338"/>
      <c r="N40" s="1472"/>
      <c r="O40" s="1473"/>
      <c r="P40" s="1473"/>
      <c r="Q40" s="1473"/>
      <c r="R40" s="1473"/>
      <c r="S40" s="1473"/>
      <c r="T40" s="1473"/>
      <c r="U40" s="1473"/>
      <c r="V40" s="1473"/>
      <c r="W40" s="1473"/>
      <c r="X40" s="1473"/>
      <c r="Y40" s="1473"/>
      <c r="Z40" s="1473"/>
      <c r="AA40" s="1473"/>
      <c r="AB40" s="1473"/>
      <c r="AC40" s="1473"/>
      <c r="AD40" s="1473"/>
      <c r="AE40" s="1473"/>
      <c r="AF40" s="1473"/>
      <c r="AG40" s="1473"/>
      <c r="AH40" s="1473"/>
      <c r="AI40" s="1473"/>
      <c r="AJ40" s="1473"/>
      <c r="AK40" s="1473"/>
      <c r="AL40" s="1473"/>
      <c r="AM40" s="1473"/>
      <c r="AN40" s="1473"/>
      <c r="AO40" s="1473"/>
      <c r="AP40" s="1473"/>
      <c r="AQ40" s="1473"/>
      <c r="AR40" s="1473"/>
      <c r="AS40" s="1473"/>
      <c r="AT40" s="1473"/>
      <c r="AU40" s="1473"/>
      <c r="AV40" s="1473"/>
      <c r="AW40" s="1473"/>
      <c r="AX40" s="1473"/>
      <c r="AY40" s="1473"/>
      <c r="AZ40" s="1473"/>
      <c r="BA40" s="1473"/>
      <c r="BB40" s="1474"/>
      <c r="BC40" s="35"/>
      <c r="BD40" s="32" t="s">
        <v>339</v>
      </c>
      <c r="BH40" s="32" t="s">
        <v>238</v>
      </c>
    </row>
    <row r="41" spans="1:60" ht="11.25" customHeight="1">
      <c r="A41" s="2268"/>
      <c r="B41" s="2249"/>
      <c r="C41" s="2249"/>
      <c r="D41" s="2249"/>
      <c r="E41" s="2249"/>
      <c r="F41" s="2249"/>
      <c r="G41" s="2269"/>
      <c r="H41" s="2307" t="s">
        <v>326</v>
      </c>
      <c r="I41" s="2308"/>
      <c r="J41" s="2308"/>
      <c r="K41" s="2308"/>
      <c r="L41" s="2308"/>
      <c r="M41" s="2341"/>
      <c r="N41" s="2332" t="s">
        <v>299</v>
      </c>
      <c r="O41" s="1634" t="str">
        <f>IF(★入力画面!L257="▼選択","",★入力画面!L257)</f>
        <v/>
      </c>
      <c r="P41" s="1634"/>
      <c r="Q41" s="1634"/>
      <c r="R41" s="1634"/>
      <c r="S41" s="1634"/>
      <c r="T41" s="1634"/>
      <c r="U41" s="1634"/>
      <c r="V41" s="2334" t="s">
        <v>300</v>
      </c>
      <c r="W41" s="2296" t="s">
        <v>301</v>
      </c>
      <c r="X41" s="2292"/>
      <c r="Y41" s="1634">
        <f>★入力画面!M258</f>
        <v>0</v>
      </c>
      <c r="Z41" s="1634"/>
      <c r="AA41" s="1634"/>
      <c r="AB41" s="1634"/>
      <c r="AC41" s="1634"/>
      <c r="AD41" s="1634"/>
      <c r="AE41" s="1634"/>
      <c r="AF41" s="1634"/>
      <c r="AG41" s="2296" t="s">
        <v>208</v>
      </c>
      <c r="AH41" s="2325"/>
      <c r="AI41" s="2291" t="s">
        <v>327</v>
      </c>
      <c r="AJ41" s="2296"/>
      <c r="AK41" s="2296"/>
      <c r="AL41" s="2296"/>
      <c r="AM41" s="2306"/>
      <c r="AN41" s="2328" t="str">
        <f>IF(★入力画面!AA258="▼選択","",★入力画面!AA258)</f>
        <v/>
      </c>
      <c r="AO41" s="1634"/>
      <c r="AP41" s="1634"/>
      <c r="AQ41" s="1637">
        <f>★入力画面!AD258</f>
        <v>0</v>
      </c>
      <c r="AR41" s="1634"/>
      <c r="AS41" s="2296" t="s">
        <v>267</v>
      </c>
      <c r="AT41" s="2296"/>
      <c r="AU41" s="1637">
        <f>★入力画面!AG258</f>
        <v>0</v>
      </c>
      <c r="AV41" s="1634"/>
      <c r="AW41" s="2296" t="s">
        <v>274</v>
      </c>
      <c r="AX41" s="2296"/>
      <c r="AY41" s="1637">
        <f>★入力画面!AJ258</f>
        <v>0</v>
      </c>
      <c r="AZ41" s="1634"/>
      <c r="BA41" s="2296" t="s">
        <v>269</v>
      </c>
      <c r="BB41" s="2297"/>
      <c r="BC41" s="35"/>
      <c r="BD41" s="32" t="s">
        <v>340</v>
      </c>
      <c r="BH41" s="32" t="s">
        <v>239</v>
      </c>
    </row>
    <row r="42" spans="1:60" ht="11.25" customHeight="1">
      <c r="A42" s="2270"/>
      <c r="B42" s="2251"/>
      <c r="C42" s="2251"/>
      <c r="D42" s="2251"/>
      <c r="E42" s="2251"/>
      <c r="F42" s="2251"/>
      <c r="G42" s="2271"/>
      <c r="H42" s="2336"/>
      <c r="I42" s="2342"/>
      <c r="J42" s="2342"/>
      <c r="K42" s="2342"/>
      <c r="L42" s="2342"/>
      <c r="M42" s="2343"/>
      <c r="N42" s="2333"/>
      <c r="O42" s="1642"/>
      <c r="P42" s="1642"/>
      <c r="Q42" s="1642"/>
      <c r="R42" s="1642"/>
      <c r="S42" s="1642"/>
      <c r="T42" s="1642"/>
      <c r="U42" s="1642"/>
      <c r="V42" s="2335"/>
      <c r="W42" s="2251"/>
      <c r="X42" s="2251"/>
      <c r="Y42" s="1642"/>
      <c r="Z42" s="1642"/>
      <c r="AA42" s="1642"/>
      <c r="AB42" s="1642"/>
      <c r="AC42" s="1642"/>
      <c r="AD42" s="1642"/>
      <c r="AE42" s="1642"/>
      <c r="AF42" s="1642"/>
      <c r="AG42" s="2251"/>
      <c r="AH42" s="2271"/>
      <c r="AI42" s="2326"/>
      <c r="AJ42" s="2242"/>
      <c r="AK42" s="2242"/>
      <c r="AL42" s="2242"/>
      <c r="AM42" s="2327"/>
      <c r="AN42" s="2329"/>
      <c r="AO42" s="1642"/>
      <c r="AP42" s="1642"/>
      <c r="AQ42" s="1642"/>
      <c r="AR42" s="1642"/>
      <c r="AS42" s="2242"/>
      <c r="AT42" s="2242"/>
      <c r="AU42" s="1642"/>
      <c r="AV42" s="1642"/>
      <c r="AW42" s="2242"/>
      <c r="AX42" s="2242"/>
      <c r="AY42" s="1642"/>
      <c r="AZ42" s="1642"/>
      <c r="BA42" s="2242"/>
      <c r="BB42" s="2324"/>
      <c r="BC42" s="35"/>
      <c r="BD42" s="32" t="s">
        <v>341</v>
      </c>
      <c r="BH42" s="32" t="s">
        <v>240</v>
      </c>
    </row>
    <row r="43" spans="1:60" ht="11.25" customHeight="1">
      <c r="A43" s="2243" t="s">
        <v>411</v>
      </c>
      <c r="B43" s="2245"/>
      <c r="C43" s="2245"/>
      <c r="D43" s="2245"/>
      <c r="E43" s="2245"/>
      <c r="F43" s="2245"/>
      <c r="G43" s="2267"/>
      <c r="H43" s="2272" t="s">
        <v>264</v>
      </c>
      <c r="I43" s="2273"/>
      <c r="J43" s="2273"/>
      <c r="K43" s="2273"/>
      <c r="L43" s="2273"/>
      <c r="M43" s="2274"/>
      <c r="N43" s="2278">
        <f>★入力画面!L261</f>
        <v>0</v>
      </c>
      <c r="O43" s="1622"/>
      <c r="P43" s="1622"/>
      <c r="Q43" s="1622"/>
      <c r="R43" s="1622"/>
      <c r="S43" s="1622"/>
      <c r="T43" s="1622"/>
      <c r="U43" s="1622"/>
      <c r="V43" s="1622"/>
      <c r="W43" s="1622"/>
      <c r="X43" s="1622"/>
      <c r="Y43" s="1622"/>
      <c r="Z43" s="1622"/>
      <c r="AA43" s="1622"/>
      <c r="AB43" s="1622"/>
      <c r="AC43" s="1622"/>
      <c r="AD43" s="2279"/>
      <c r="AE43" s="2280" t="s">
        <v>209</v>
      </c>
      <c r="AF43" s="2281"/>
      <c r="AG43" s="1617" t="str">
        <f>IF(★入力画面!L271="▼選択","",★入力画面!L271)</f>
        <v/>
      </c>
      <c r="AH43" s="1613"/>
      <c r="AI43" s="1613"/>
      <c r="AJ43" s="1613"/>
      <c r="AK43" s="1643">
        <f>★入力画面!O271</f>
        <v>0</v>
      </c>
      <c r="AL43" s="1613"/>
      <c r="AM43" s="1613"/>
      <c r="AN43" s="1613"/>
      <c r="AO43" s="2244" t="s">
        <v>267</v>
      </c>
      <c r="AP43" s="2244"/>
      <c r="AQ43" s="1643">
        <f>★入力画面!R271</f>
        <v>0</v>
      </c>
      <c r="AR43" s="1613"/>
      <c r="AS43" s="2244" t="s">
        <v>274</v>
      </c>
      <c r="AT43" s="2245"/>
      <c r="AU43" s="1643">
        <f>★入力画面!U271</f>
        <v>0</v>
      </c>
      <c r="AV43" s="1613"/>
      <c r="AW43" s="2244" t="s">
        <v>269</v>
      </c>
      <c r="AX43" s="2244"/>
      <c r="AY43" s="2311" t="s">
        <v>265</v>
      </c>
      <c r="AZ43" s="2312"/>
      <c r="BA43" s="2298" t="str">
        <f>IF(★入力画面!AI271="▼選択","",★入力画面!AI271)</f>
        <v/>
      </c>
      <c r="BB43" s="2299"/>
      <c r="BC43" s="35"/>
      <c r="BD43" s="32" t="s">
        <v>342</v>
      </c>
      <c r="BH43" s="32" t="s">
        <v>241</v>
      </c>
    </row>
    <row r="44" spans="1:60" ht="11.25" customHeight="1">
      <c r="A44" s="2268"/>
      <c r="B44" s="2249"/>
      <c r="C44" s="2249"/>
      <c r="D44" s="2249"/>
      <c r="E44" s="2249"/>
      <c r="F44" s="2249"/>
      <c r="G44" s="2269"/>
      <c r="H44" s="2275"/>
      <c r="I44" s="2276"/>
      <c r="J44" s="2276"/>
      <c r="K44" s="2276"/>
      <c r="L44" s="2276"/>
      <c r="M44" s="2277"/>
      <c r="N44" s="1739"/>
      <c r="O44" s="1628"/>
      <c r="P44" s="1628"/>
      <c r="Q44" s="1628"/>
      <c r="R44" s="1628"/>
      <c r="S44" s="1628"/>
      <c r="T44" s="1628"/>
      <c r="U44" s="1628"/>
      <c r="V44" s="1628"/>
      <c r="W44" s="1628"/>
      <c r="X44" s="1628"/>
      <c r="Y44" s="1628"/>
      <c r="Z44" s="1628"/>
      <c r="AA44" s="1628"/>
      <c r="AB44" s="1628"/>
      <c r="AC44" s="1628"/>
      <c r="AD44" s="1632"/>
      <c r="AE44" s="2282"/>
      <c r="AF44" s="2283"/>
      <c r="AG44" s="1618"/>
      <c r="AH44" s="1633"/>
      <c r="AI44" s="1633"/>
      <c r="AJ44" s="1633"/>
      <c r="AK44" s="1633"/>
      <c r="AL44" s="1633"/>
      <c r="AM44" s="1633"/>
      <c r="AN44" s="1633"/>
      <c r="AO44" s="2248"/>
      <c r="AP44" s="2248"/>
      <c r="AQ44" s="1633"/>
      <c r="AR44" s="1633"/>
      <c r="AS44" s="2249"/>
      <c r="AT44" s="2249"/>
      <c r="AU44" s="1633"/>
      <c r="AV44" s="1633"/>
      <c r="AW44" s="2248"/>
      <c r="AX44" s="2248"/>
      <c r="AY44" s="2313"/>
      <c r="AZ44" s="2314"/>
      <c r="BA44" s="2300"/>
      <c r="BB44" s="2301"/>
      <c r="BC44" s="35"/>
      <c r="BD44" s="32" t="s">
        <v>343</v>
      </c>
      <c r="BH44" s="32" t="s">
        <v>242</v>
      </c>
    </row>
    <row r="45" spans="1:60" ht="11.25" customHeight="1">
      <c r="A45" s="2268"/>
      <c r="B45" s="2249"/>
      <c r="C45" s="2249"/>
      <c r="D45" s="2249"/>
      <c r="E45" s="2249"/>
      <c r="F45" s="2249"/>
      <c r="G45" s="2269"/>
      <c r="H45" s="2336" t="s">
        <v>266</v>
      </c>
      <c r="I45" s="2337"/>
      <c r="J45" s="2337"/>
      <c r="K45" s="2337"/>
      <c r="L45" s="2337"/>
      <c r="M45" s="2338"/>
      <c r="N45" s="2304">
        <f>★入力画面!L263</f>
        <v>0</v>
      </c>
      <c r="O45" s="1652"/>
      <c r="P45" s="1652"/>
      <c r="Q45" s="1652"/>
      <c r="R45" s="1652"/>
      <c r="S45" s="1652"/>
      <c r="T45" s="1652"/>
      <c r="U45" s="1652"/>
      <c r="V45" s="1652"/>
      <c r="W45" s="1652"/>
      <c r="X45" s="1652"/>
      <c r="Y45" s="1652"/>
      <c r="Z45" s="1652"/>
      <c r="AA45" s="1652"/>
      <c r="AB45" s="1652"/>
      <c r="AC45" s="1652"/>
      <c r="AD45" s="2305"/>
      <c r="AE45" s="2284"/>
      <c r="AF45" s="2285"/>
      <c r="AG45" s="1620"/>
      <c r="AH45" s="1615"/>
      <c r="AI45" s="1615"/>
      <c r="AJ45" s="1615"/>
      <c r="AK45" s="1615"/>
      <c r="AL45" s="1615"/>
      <c r="AM45" s="1615"/>
      <c r="AN45" s="1615"/>
      <c r="AO45" s="2308"/>
      <c r="AP45" s="2308"/>
      <c r="AQ45" s="1615"/>
      <c r="AR45" s="1615"/>
      <c r="AS45" s="2276"/>
      <c r="AT45" s="2276"/>
      <c r="AU45" s="1615"/>
      <c r="AV45" s="1615"/>
      <c r="AW45" s="2308"/>
      <c r="AX45" s="2308"/>
      <c r="AY45" s="2313"/>
      <c r="AZ45" s="2314"/>
      <c r="BA45" s="2300"/>
      <c r="BB45" s="2301"/>
      <c r="BC45" s="35"/>
      <c r="BD45" s="32" t="s">
        <v>344</v>
      </c>
      <c r="BH45" s="32" t="s">
        <v>243</v>
      </c>
    </row>
    <row r="46" spans="1:60" ht="11.25" customHeight="1">
      <c r="A46" s="2268"/>
      <c r="B46" s="2249"/>
      <c r="C46" s="2249"/>
      <c r="D46" s="2249"/>
      <c r="E46" s="2249"/>
      <c r="F46" s="2249"/>
      <c r="G46" s="2269"/>
      <c r="H46" s="2339"/>
      <c r="I46" s="2337"/>
      <c r="J46" s="2337"/>
      <c r="K46" s="2337"/>
      <c r="L46" s="2337"/>
      <c r="M46" s="2338"/>
      <c r="N46" s="1738"/>
      <c r="O46" s="1625"/>
      <c r="P46" s="1625"/>
      <c r="Q46" s="1625"/>
      <c r="R46" s="1625"/>
      <c r="S46" s="1625"/>
      <c r="T46" s="1625"/>
      <c r="U46" s="1625"/>
      <c r="V46" s="1625"/>
      <c r="W46" s="1625"/>
      <c r="X46" s="1625"/>
      <c r="Y46" s="1625"/>
      <c r="Z46" s="1625"/>
      <c r="AA46" s="1625"/>
      <c r="AB46" s="1625"/>
      <c r="AC46" s="1625"/>
      <c r="AD46" s="1631"/>
      <c r="AE46" s="2291" t="s">
        <v>319</v>
      </c>
      <c r="AF46" s="2296"/>
      <c r="AG46" s="2306"/>
      <c r="AH46" s="2310">
        <f>★入力画面!L267</f>
        <v>0</v>
      </c>
      <c r="AI46" s="1634"/>
      <c r="AJ46" s="1634"/>
      <c r="AK46" s="1634"/>
      <c r="AL46" s="1634"/>
      <c r="AM46" s="2296" t="s">
        <v>299</v>
      </c>
      <c r="AN46" s="1637">
        <f>★入力画面!O267</f>
        <v>0</v>
      </c>
      <c r="AO46" s="1634"/>
      <c r="AP46" s="1634"/>
      <c r="AQ46" s="1634"/>
      <c r="AR46" s="1634"/>
      <c r="AS46" s="2296" t="s">
        <v>300</v>
      </c>
      <c r="AT46" s="1637">
        <f>★入力画面!S267</f>
        <v>0</v>
      </c>
      <c r="AU46" s="1634"/>
      <c r="AV46" s="1634"/>
      <c r="AW46" s="1634"/>
      <c r="AX46" s="1634"/>
      <c r="AY46" s="2313"/>
      <c r="AZ46" s="2314"/>
      <c r="BA46" s="2300"/>
      <c r="BB46" s="2301"/>
      <c r="BC46" s="35"/>
      <c r="BD46" s="32" t="s">
        <v>345</v>
      </c>
      <c r="BH46" s="32" t="s">
        <v>244</v>
      </c>
    </row>
    <row r="47" spans="1:60" ht="11.25" customHeight="1">
      <c r="A47" s="2268"/>
      <c r="B47" s="2249"/>
      <c r="C47" s="2249"/>
      <c r="D47" s="2249"/>
      <c r="E47" s="2249"/>
      <c r="F47" s="2249"/>
      <c r="G47" s="2269"/>
      <c r="H47" s="2339"/>
      <c r="I47" s="2337"/>
      <c r="J47" s="2337"/>
      <c r="K47" s="2337"/>
      <c r="L47" s="2337"/>
      <c r="M47" s="2338"/>
      <c r="N47" s="1739"/>
      <c r="O47" s="1628"/>
      <c r="P47" s="1628"/>
      <c r="Q47" s="1628"/>
      <c r="R47" s="1628"/>
      <c r="S47" s="1628"/>
      <c r="T47" s="1628"/>
      <c r="U47" s="1628"/>
      <c r="V47" s="1628"/>
      <c r="W47" s="1628"/>
      <c r="X47" s="1628"/>
      <c r="Y47" s="1628"/>
      <c r="Z47" s="1628"/>
      <c r="AA47" s="1628"/>
      <c r="AB47" s="1628"/>
      <c r="AC47" s="1628"/>
      <c r="AD47" s="1632"/>
      <c r="AE47" s="2307"/>
      <c r="AF47" s="2308"/>
      <c r="AG47" s="2309"/>
      <c r="AH47" s="1620"/>
      <c r="AI47" s="1615"/>
      <c r="AJ47" s="1615"/>
      <c r="AK47" s="1615"/>
      <c r="AL47" s="1615"/>
      <c r="AM47" s="2276"/>
      <c r="AN47" s="1615"/>
      <c r="AO47" s="1615"/>
      <c r="AP47" s="1615"/>
      <c r="AQ47" s="1615"/>
      <c r="AR47" s="1615"/>
      <c r="AS47" s="2276"/>
      <c r="AT47" s="1615"/>
      <c r="AU47" s="1615"/>
      <c r="AV47" s="1615"/>
      <c r="AW47" s="1615"/>
      <c r="AX47" s="1615"/>
      <c r="AY47" s="2315"/>
      <c r="AZ47" s="2316"/>
      <c r="BA47" s="2302"/>
      <c r="BB47" s="2303"/>
      <c r="BC47" s="35"/>
      <c r="BD47" s="32" t="s">
        <v>346</v>
      </c>
      <c r="BH47" s="32" t="s">
        <v>245</v>
      </c>
    </row>
    <row r="48" spans="1:60" ht="11.25" customHeight="1">
      <c r="A48" s="2268"/>
      <c r="B48" s="2249"/>
      <c r="C48" s="2249"/>
      <c r="D48" s="2249"/>
      <c r="E48" s="2249"/>
      <c r="F48" s="2249"/>
      <c r="G48" s="2269"/>
      <c r="H48" s="2336" t="s">
        <v>270</v>
      </c>
      <c r="I48" s="2337"/>
      <c r="J48" s="2337"/>
      <c r="K48" s="2337"/>
      <c r="L48" s="2337"/>
      <c r="M48" s="2338"/>
      <c r="N48" s="2295" t="s">
        <v>271</v>
      </c>
      <c r="O48" s="2292"/>
      <c r="P48" s="1637">
        <f>★入力画面!L265</f>
        <v>0</v>
      </c>
      <c r="Q48" s="1634"/>
      <c r="R48" s="1634"/>
      <c r="S48" s="410" t="s">
        <v>272</v>
      </c>
      <c r="T48" s="1637">
        <f>★入力画面!O265</f>
        <v>0</v>
      </c>
      <c r="U48" s="1634"/>
      <c r="V48" s="1634"/>
      <c r="W48" s="1634"/>
      <c r="X48" s="1634"/>
      <c r="Y48" s="2296"/>
      <c r="Z48" s="2296"/>
      <c r="AA48" s="2296"/>
      <c r="AB48" s="2296"/>
      <c r="AC48" s="2296"/>
      <c r="AD48" s="2296"/>
      <c r="AE48" s="2296"/>
      <c r="AF48" s="2296"/>
      <c r="AG48" s="2296"/>
      <c r="AH48" s="2296"/>
      <c r="AI48" s="2296"/>
      <c r="AJ48" s="2296"/>
      <c r="AK48" s="2296"/>
      <c r="AL48" s="2296"/>
      <c r="AM48" s="2296"/>
      <c r="AN48" s="2296"/>
      <c r="AO48" s="2296"/>
      <c r="AP48" s="2296"/>
      <c r="AQ48" s="2296"/>
      <c r="AR48" s="2296"/>
      <c r="AS48" s="2296"/>
      <c r="AT48" s="2296"/>
      <c r="AU48" s="2296"/>
      <c r="AV48" s="2296"/>
      <c r="AW48" s="2296"/>
      <c r="AX48" s="2296"/>
      <c r="AY48" s="2296"/>
      <c r="AZ48" s="2296"/>
      <c r="BA48" s="2296"/>
      <c r="BB48" s="2297"/>
      <c r="BC48" s="36"/>
      <c r="BD48" s="32" t="s">
        <v>347</v>
      </c>
      <c r="BH48" s="32" t="s">
        <v>246</v>
      </c>
    </row>
    <row r="49" spans="1:60" ht="11.25" customHeight="1">
      <c r="A49" s="2268"/>
      <c r="B49" s="2249"/>
      <c r="C49" s="2249"/>
      <c r="D49" s="2249"/>
      <c r="E49" s="2249"/>
      <c r="F49" s="2249"/>
      <c r="G49" s="2269"/>
      <c r="H49" s="2339"/>
      <c r="I49" s="2337"/>
      <c r="J49" s="2337"/>
      <c r="K49" s="2337"/>
      <c r="L49" s="2337"/>
      <c r="M49" s="2338"/>
      <c r="N49" s="1468">
        <f>★入力画面!L266</f>
        <v>0</v>
      </c>
      <c r="O49" s="1469"/>
      <c r="P49" s="1469"/>
      <c r="Q49" s="1469"/>
      <c r="R49" s="1469"/>
      <c r="S49" s="1469"/>
      <c r="T49" s="1469"/>
      <c r="U49" s="1469"/>
      <c r="V49" s="1469"/>
      <c r="W49" s="1469"/>
      <c r="X49" s="1469"/>
      <c r="Y49" s="1469"/>
      <c r="Z49" s="1469"/>
      <c r="AA49" s="1469"/>
      <c r="AB49" s="1469"/>
      <c r="AC49" s="1469"/>
      <c r="AD49" s="1469"/>
      <c r="AE49" s="1469"/>
      <c r="AF49" s="1469"/>
      <c r="AG49" s="1469"/>
      <c r="AH49" s="1469"/>
      <c r="AI49" s="1469"/>
      <c r="AJ49" s="1469"/>
      <c r="AK49" s="1469"/>
      <c r="AL49" s="1469"/>
      <c r="AM49" s="1469"/>
      <c r="AN49" s="1469"/>
      <c r="AO49" s="1469"/>
      <c r="AP49" s="1469"/>
      <c r="AQ49" s="1469"/>
      <c r="AR49" s="1469"/>
      <c r="AS49" s="1469"/>
      <c r="AT49" s="1469"/>
      <c r="AU49" s="1469"/>
      <c r="AV49" s="1469"/>
      <c r="AW49" s="1469"/>
      <c r="AX49" s="1469"/>
      <c r="AY49" s="1469"/>
      <c r="AZ49" s="1469"/>
      <c r="BA49" s="1469"/>
      <c r="BB49" s="1470"/>
      <c r="BC49" s="36"/>
      <c r="BH49" s="32" t="s">
        <v>247</v>
      </c>
    </row>
    <row r="50" spans="1:60" ht="11.25" customHeight="1">
      <c r="A50" s="2268"/>
      <c r="B50" s="2249"/>
      <c r="C50" s="2249"/>
      <c r="D50" s="2249"/>
      <c r="E50" s="2249"/>
      <c r="F50" s="2249"/>
      <c r="G50" s="2269"/>
      <c r="H50" s="2340"/>
      <c r="I50" s="2292"/>
      <c r="J50" s="2292"/>
      <c r="K50" s="2292"/>
      <c r="L50" s="2292"/>
      <c r="M50" s="2293"/>
      <c r="N50" s="1471"/>
      <c r="O50" s="1469"/>
      <c r="P50" s="1469"/>
      <c r="Q50" s="1469"/>
      <c r="R50" s="1469"/>
      <c r="S50" s="1469"/>
      <c r="T50" s="1469"/>
      <c r="U50" s="1469"/>
      <c r="V50" s="1469"/>
      <c r="W50" s="1469"/>
      <c r="X50" s="1469"/>
      <c r="Y50" s="1469"/>
      <c r="Z50" s="1469"/>
      <c r="AA50" s="1469"/>
      <c r="AB50" s="1469"/>
      <c r="AC50" s="1469"/>
      <c r="AD50" s="1469"/>
      <c r="AE50" s="1469"/>
      <c r="AF50" s="1469"/>
      <c r="AG50" s="1469"/>
      <c r="AH50" s="1469"/>
      <c r="AI50" s="1469"/>
      <c r="AJ50" s="1469"/>
      <c r="AK50" s="1469"/>
      <c r="AL50" s="1469"/>
      <c r="AM50" s="1469"/>
      <c r="AN50" s="1469"/>
      <c r="AO50" s="1469"/>
      <c r="AP50" s="1469"/>
      <c r="AQ50" s="1469"/>
      <c r="AR50" s="1469"/>
      <c r="AS50" s="1469"/>
      <c r="AT50" s="1469"/>
      <c r="AU50" s="1469"/>
      <c r="AV50" s="1469"/>
      <c r="AW50" s="1469"/>
      <c r="AX50" s="1469"/>
      <c r="AY50" s="1469"/>
      <c r="AZ50" s="1469"/>
      <c r="BA50" s="1469"/>
      <c r="BB50" s="1470"/>
      <c r="BC50" s="35"/>
      <c r="BH50" s="32" t="s">
        <v>248</v>
      </c>
    </row>
    <row r="51" spans="1:60" ht="11.25" customHeight="1">
      <c r="A51" s="2268"/>
      <c r="B51" s="2249"/>
      <c r="C51" s="2249"/>
      <c r="D51" s="2249"/>
      <c r="E51" s="2249"/>
      <c r="F51" s="2249"/>
      <c r="G51" s="2269"/>
      <c r="H51" s="2339"/>
      <c r="I51" s="2337"/>
      <c r="J51" s="2337"/>
      <c r="K51" s="2337"/>
      <c r="L51" s="2337"/>
      <c r="M51" s="2338"/>
      <c r="N51" s="1472"/>
      <c r="O51" s="1473"/>
      <c r="P51" s="1473"/>
      <c r="Q51" s="1473"/>
      <c r="R51" s="1473"/>
      <c r="S51" s="1473"/>
      <c r="T51" s="1473"/>
      <c r="U51" s="1473"/>
      <c r="V51" s="1473"/>
      <c r="W51" s="1473"/>
      <c r="X51" s="1473"/>
      <c r="Y51" s="1473"/>
      <c r="Z51" s="1473"/>
      <c r="AA51" s="1473"/>
      <c r="AB51" s="1473"/>
      <c r="AC51" s="1473"/>
      <c r="AD51" s="1473"/>
      <c r="AE51" s="1473"/>
      <c r="AF51" s="1473"/>
      <c r="AG51" s="1473"/>
      <c r="AH51" s="1473"/>
      <c r="AI51" s="1473"/>
      <c r="AJ51" s="1473"/>
      <c r="AK51" s="1473"/>
      <c r="AL51" s="1473"/>
      <c r="AM51" s="1473"/>
      <c r="AN51" s="1473"/>
      <c r="AO51" s="1473"/>
      <c r="AP51" s="1473"/>
      <c r="AQ51" s="1473"/>
      <c r="AR51" s="1473"/>
      <c r="AS51" s="1473"/>
      <c r="AT51" s="1473"/>
      <c r="AU51" s="1473"/>
      <c r="AV51" s="1473"/>
      <c r="AW51" s="1473"/>
      <c r="AX51" s="1473"/>
      <c r="AY51" s="1473"/>
      <c r="AZ51" s="1473"/>
      <c r="BA51" s="1473"/>
      <c r="BB51" s="1474"/>
      <c r="BC51" s="35"/>
      <c r="BH51" s="32" t="s">
        <v>249</v>
      </c>
    </row>
    <row r="52" spans="1:60" ht="11.25" customHeight="1">
      <c r="A52" s="2268"/>
      <c r="B52" s="2249"/>
      <c r="C52" s="2249"/>
      <c r="D52" s="2249"/>
      <c r="E52" s="2249"/>
      <c r="F52" s="2249"/>
      <c r="G52" s="2269"/>
      <c r="H52" s="2307" t="s">
        <v>326</v>
      </c>
      <c r="I52" s="2308"/>
      <c r="J52" s="2308"/>
      <c r="K52" s="2308"/>
      <c r="L52" s="2308"/>
      <c r="M52" s="2341"/>
      <c r="N52" s="2332" t="s">
        <v>299</v>
      </c>
      <c r="O52" s="1634" t="str">
        <f>IF(★入力画面!L268="▼選択","",★入力画面!L268)</f>
        <v/>
      </c>
      <c r="P52" s="1634"/>
      <c r="Q52" s="1634"/>
      <c r="R52" s="1634"/>
      <c r="S52" s="1634"/>
      <c r="T52" s="1634"/>
      <c r="U52" s="1634"/>
      <c r="V52" s="2334" t="s">
        <v>300</v>
      </c>
      <c r="W52" s="2296" t="s">
        <v>301</v>
      </c>
      <c r="X52" s="2292"/>
      <c r="Y52" s="1634">
        <f>★入力画面!M269</f>
        <v>0</v>
      </c>
      <c r="Z52" s="1634"/>
      <c r="AA52" s="1634"/>
      <c r="AB52" s="1634"/>
      <c r="AC52" s="1634"/>
      <c r="AD52" s="1634"/>
      <c r="AE52" s="1634"/>
      <c r="AF52" s="1634"/>
      <c r="AG52" s="2296" t="s">
        <v>208</v>
      </c>
      <c r="AH52" s="2325"/>
      <c r="AI52" s="2291" t="s">
        <v>327</v>
      </c>
      <c r="AJ52" s="2296"/>
      <c r="AK52" s="2296"/>
      <c r="AL52" s="2296"/>
      <c r="AM52" s="2306"/>
      <c r="AN52" s="2328" t="str">
        <f>IF(★入力画面!AA269="▼選択","",★入力画面!AA269)</f>
        <v/>
      </c>
      <c r="AO52" s="1634"/>
      <c r="AP52" s="1634"/>
      <c r="AQ52" s="1637">
        <f>★入力画面!AD269</f>
        <v>0</v>
      </c>
      <c r="AR52" s="1634"/>
      <c r="AS52" s="2296" t="s">
        <v>267</v>
      </c>
      <c r="AT52" s="2296"/>
      <c r="AU52" s="1637">
        <f>★入力画面!AG269</f>
        <v>0</v>
      </c>
      <c r="AV52" s="1634"/>
      <c r="AW52" s="2296" t="s">
        <v>274</v>
      </c>
      <c r="AX52" s="2296"/>
      <c r="AY52" s="1637">
        <f>★入力画面!AJ269</f>
        <v>0</v>
      </c>
      <c r="AZ52" s="1634"/>
      <c r="BA52" s="2296" t="s">
        <v>269</v>
      </c>
      <c r="BB52" s="2297"/>
      <c r="BC52" s="35"/>
      <c r="BD52" s="35"/>
      <c r="BH52" s="32" t="s">
        <v>250</v>
      </c>
    </row>
    <row r="53" spans="1:60" ht="11.25" customHeight="1">
      <c r="A53" s="2270"/>
      <c r="B53" s="2251"/>
      <c r="C53" s="2251"/>
      <c r="D53" s="2251"/>
      <c r="E53" s="2251"/>
      <c r="F53" s="2251"/>
      <c r="G53" s="2271"/>
      <c r="H53" s="2336"/>
      <c r="I53" s="2342"/>
      <c r="J53" s="2342"/>
      <c r="K53" s="2342"/>
      <c r="L53" s="2342"/>
      <c r="M53" s="2343"/>
      <c r="N53" s="2333"/>
      <c r="O53" s="1642"/>
      <c r="P53" s="1642"/>
      <c r="Q53" s="1642"/>
      <c r="R53" s="1642"/>
      <c r="S53" s="1642"/>
      <c r="T53" s="1642"/>
      <c r="U53" s="1642"/>
      <c r="V53" s="2335"/>
      <c r="W53" s="2251"/>
      <c r="X53" s="2251"/>
      <c r="Y53" s="1642"/>
      <c r="Z53" s="1642"/>
      <c r="AA53" s="1642"/>
      <c r="AB53" s="1642"/>
      <c r="AC53" s="1642"/>
      <c r="AD53" s="1642"/>
      <c r="AE53" s="1642"/>
      <c r="AF53" s="1642"/>
      <c r="AG53" s="2251"/>
      <c r="AH53" s="2271"/>
      <c r="AI53" s="2326"/>
      <c r="AJ53" s="2242"/>
      <c r="AK53" s="2242"/>
      <c r="AL53" s="2242"/>
      <c r="AM53" s="2327"/>
      <c r="AN53" s="2329"/>
      <c r="AO53" s="1642"/>
      <c r="AP53" s="1642"/>
      <c r="AQ53" s="1642"/>
      <c r="AR53" s="1642"/>
      <c r="AS53" s="2242"/>
      <c r="AT53" s="2242"/>
      <c r="AU53" s="1642"/>
      <c r="AV53" s="1642"/>
      <c r="AW53" s="2242"/>
      <c r="AX53" s="2242"/>
      <c r="AY53" s="1642"/>
      <c r="AZ53" s="1642"/>
      <c r="BA53" s="2242"/>
      <c r="BB53" s="2324"/>
      <c r="BC53" s="35"/>
      <c r="BD53" s="35"/>
      <c r="BH53" s="32" t="s">
        <v>251</v>
      </c>
    </row>
    <row r="54" spans="1:60" ht="11.25" customHeight="1">
      <c r="A54" s="2243" t="s">
        <v>411</v>
      </c>
      <c r="B54" s="2245"/>
      <c r="C54" s="2245"/>
      <c r="D54" s="2245"/>
      <c r="E54" s="2245"/>
      <c r="F54" s="2245"/>
      <c r="G54" s="2267"/>
      <c r="H54" s="2272" t="s">
        <v>264</v>
      </c>
      <c r="I54" s="2273"/>
      <c r="J54" s="2273"/>
      <c r="K54" s="2273"/>
      <c r="L54" s="2273"/>
      <c r="M54" s="2274"/>
      <c r="N54" s="2278">
        <f>★入力画面!L272</f>
        <v>0</v>
      </c>
      <c r="O54" s="1622"/>
      <c r="P54" s="1622"/>
      <c r="Q54" s="1622"/>
      <c r="R54" s="1622"/>
      <c r="S54" s="1622"/>
      <c r="T54" s="1622"/>
      <c r="U54" s="1622"/>
      <c r="V54" s="1622"/>
      <c r="W54" s="1622"/>
      <c r="X54" s="1622"/>
      <c r="Y54" s="1622"/>
      <c r="Z54" s="1622"/>
      <c r="AA54" s="1622"/>
      <c r="AB54" s="1622"/>
      <c r="AC54" s="1622"/>
      <c r="AD54" s="2279"/>
      <c r="AE54" s="2280" t="s">
        <v>209</v>
      </c>
      <c r="AF54" s="2281"/>
      <c r="AG54" s="1617" t="str">
        <f>IF(★入力画面!L282="▼選択","",★入力画面!L282)</f>
        <v/>
      </c>
      <c r="AH54" s="1613"/>
      <c r="AI54" s="1613"/>
      <c r="AJ54" s="1613"/>
      <c r="AK54" s="1643">
        <f>★入力画面!O282</f>
        <v>0</v>
      </c>
      <c r="AL54" s="1613"/>
      <c r="AM54" s="1613"/>
      <c r="AN54" s="1613"/>
      <c r="AO54" s="2244" t="s">
        <v>267</v>
      </c>
      <c r="AP54" s="2244"/>
      <c r="AQ54" s="1643">
        <f>★入力画面!R282</f>
        <v>0</v>
      </c>
      <c r="AR54" s="1613"/>
      <c r="AS54" s="2244" t="s">
        <v>274</v>
      </c>
      <c r="AT54" s="2245"/>
      <c r="AU54" s="1643">
        <f>★入力画面!U282</f>
        <v>0</v>
      </c>
      <c r="AV54" s="1613"/>
      <c r="AW54" s="2244" t="s">
        <v>269</v>
      </c>
      <c r="AX54" s="2244"/>
      <c r="AY54" s="2311" t="s">
        <v>265</v>
      </c>
      <c r="AZ54" s="2312"/>
      <c r="BA54" s="2298" t="str">
        <f>IF(★入力画面!AI282="▼選択","",★入力画面!AI282)</f>
        <v/>
      </c>
      <c r="BB54" s="2299"/>
      <c r="BC54" s="35"/>
      <c r="BD54" s="35"/>
      <c r="BH54" s="32" t="s">
        <v>252</v>
      </c>
    </row>
    <row r="55" spans="1:60" ht="11.25" customHeight="1">
      <c r="A55" s="2268"/>
      <c r="B55" s="2249"/>
      <c r="C55" s="2249"/>
      <c r="D55" s="2249"/>
      <c r="E55" s="2249"/>
      <c r="F55" s="2249"/>
      <c r="G55" s="2269"/>
      <c r="H55" s="2275"/>
      <c r="I55" s="2276"/>
      <c r="J55" s="2276"/>
      <c r="K55" s="2276"/>
      <c r="L55" s="2276"/>
      <c r="M55" s="2277"/>
      <c r="N55" s="1739"/>
      <c r="O55" s="1628"/>
      <c r="P55" s="1628"/>
      <c r="Q55" s="1628"/>
      <c r="R55" s="1628"/>
      <c r="S55" s="1628"/>
      <c r="T55" s="1628"/>
      <c r="U55" s="1628"/>
      <c r="V55" s="1628"/>
      <c r="W55" s="1628"/>
      <c r="X55" s="1628"/>
      <c r="Y55" s="1628"/>
      <c r="Z55" s="1628"/>
      <c r="AA55" s="1628"/>
      <c r="AB55" s="1628"/>
      <c r="AC55" s="1628"/>
      <c r="AD55" s="1632"/>
      <c r="AE55" s="2282"/>
      <c r="AF55" s="2283"/>
      <c r="AG55" s="1618"/>
      <c r="AH55" s="1633"/>
      <c r="AI55" s="1633"/>
      <c r="AJ55" s="1633"/>
      <c r="AK55" s="1633"/>
      <c r="AL55" s="1633"/>
      <c r="AM55" s="1633"/>
      <c r="AN55" s="1633"/>
      <c r="AO55" s="2248"/>
      <c r="AP55" s="2248"/>
      <c r="AQ55" s="1633"/>
      <c r="AR55" s="1633"/>
      <c r="AS55" s="2249"/>
      <c r="AT55" s="2249"/>
      <c r="AU55" s="1633"/>
      <c r="AV55" s="1633"/>
      <c r="AW55" s="2248"/>
      <c r="AX55" s="2248"/>
      <c r="AY55" s="2313"/>
      <c r="AZ55" s="2314"/>
      <c r="BA55" s="2300"/>
      <c r="BB55" s="2301"/>
      <c r="BC55" s="35"/>
      <c r="BD55" s="35"/>
      <c r="BH55" s="32" t="s">
        <v>253</v>
      </c>
    </row>
    <row r="56" spans="1:60" ht="11.25" customHeight="1">
      <c r="A56" s="2268"/>
      <c r="B56" s="2249"/>
      <c r="C56" s="2249"/>
      <c r="D56" s="2249"/>
      <c r="E56" s="2249"/>
      <c r="F56" s="2249"/>
      <c r="G56" s="2269"/>
      <c r="H56" s="2336" t="s">
        <v>266</v>
      </c>
      <c r="I56" s="2337"/>
      <c r="J56" s="2337"/>
      <c r="K56" s="2337"/>
      <c r="L56" s="2337"/>
      <c r="M56" s="2338"/>
      <c r="N56" s="2304">
        <f>★入力画面!L274</f>
        <v>0</v>
      </c>
      <c r="O56" s="1652"/>
      <c r="P56" s="1652"/>
      <c r="Q56" s="1652"/>
      <c r="R56" s="1652"/>
      <c r="S56" s="1652"/>
      <c r="T56" s="1652"/>
      <c r="U56" s="1652"/>
      <c r="V56" s="1652"/>
      <c r="W56" s="1652"/>
      <c r="X56" s="1652"/>
      <c r="Y56" s="1652"/>
      <c r="Z56" s="1652"/>
      <c r="AA56" s="1652"/>
      <c r="AB56" s="1652"/>
      <c r="AC56" s="1652"/>
      <c r="AD56" s="2305"/>
      <c r="AE56" s="2284"/>
      <c r="AF56" s="2285"/>
      <c r="AG56" s="1620"/>
      <c r="AH56" s="1615"/>
      <c r="AI56" s="1615"/>
      <c r="AJ56" s="1615"/>
      <c r="AK56" s="1615"/>
      <c r="AL56" s="1615"/>
      <c r="AM56" s="1615"/>
      <c r="AN56" s="1615"/>
      <c r="AO56" s="2308"/>
      <c r="AP56" s="2308"/>
      <c r="AQ56" s="1615"/>
      <c r="AR56" s="1615"/>
      <c r="AS56" s="2276"/>
      <c r="AT56" s="2276"/>
      <c r="AU56" s="1615"/>
      <c r="AV56" s="1615"/>
      <c r="AW56" s="2308"/>
      <c r="AX56" s="2308"/>
      <c r="AY56" s="2313"/>
      <c r="AZ56" s="2314"/>
      <c r="BA56" s="2300"/>
      <c r="BB56" s="2301"/>
      <c r="BC56" s="35"/>
      <c r="BD56" s="35"/>
      <c r="BH56" s="32" t="s">
        <v>254</v>
      </c>
    </row>
    <row r="57" spans="1:60" ht="11.25" customHeight="1">
      <c r="A57" s="2268"/>
      <c r="B57" s="2249"/>
      <c r="C57" s="2249"/>
      <c r="D57" s="2249"/>
      <c r="E57" s="2249"/>
      <c r="F57" s="2249"/>
      <c r="G57" s="2269"/>
      <c r="H57" s="2339"/>
      <c r="I57" s="2337"/>
      <c r="J57" s="2337"/>
      <c r="K57" s="2337"/>
      <c r="L57" s="2337"/>
      <c r="M57" s="2338"/>
      <c r="N57" s="1738"/>
      <c r="O57" s="1625"/>
      <c r="P57" s="1625"/>
      <c r="Q57" s="1625"/>
      <c r="R57" s="1625"/>
      <c r="S57" s="1625"/>
      <c r="T57" s="1625"/>
      <c r="U57" s="1625"/>
      <c r="V57" s="1625"/>
      <c r="W57" s="1625"/>
      <c r="X57" s="1625"/>
      <c r="Y57" s="1625"/>
      <c r="Z57" s="1625"/>
      <c r="AA57" s="1625"/>
      <c r="AB57" s="1625"/>
      <c r="AC57" s="1625"/>
      <c r="AD57" s="1631"/>
      <c r="AE57" s="2291" t="s">
        <v>319</v>
      </c>
      <c r="AF57" s="2296"/>
      <c r="AG57" s="2306"/>
      <c r="AH57" s="2310">
        <f>★入力画面!L278</f>
        <v>0</v>
      </c>
      <c r="AI57" s="1634"/>
      <c r="AJ57" s="1634"/>
      <c r="AK57" s="1634"/>
      <c r="AL57" s="1634"/>
      <c r="AM57" s="2296" t="s">
        <v>299</v>
      </c>
      <c r="AN57" s="1637">
        <f>★入力画面!O278</f>
        <v>0</v>
      </c>
      <c r="AO57" s="1634"/>
      <c r="AP57" s="1634"/>
      <c r="AQ57" s="1634"/>
      <c r="AR57" s="1634"/>
      <c r="AS57" s="2296" t="s">
        <v>300</v>
      </c>
      <c r="AT57" s="1637">
        <f>★入力画面!S278</f>
        <v>0</v>
      </c>
      <c r="AU57" s="1634"/>
      <c r="AV57" s="1634"/>
      <c r="AW57" s="1634"/>
      <c r="AX57" s="1634"/>
      <c r="AY57" s="2313"/>
      <c r="AZ57" s="2314"/>
      <c r="BA57" s="2300"/>
      <c r="BB57" s="2301"/>
      <c r="BC57" s="35"/>
      <c r="BD57" s="35"/>
      <c r="BH57" s="32" t="s">
        <v>255</v>
      </c>
    </row>
    <row r="58" spans="1:60" ht="11.25" customHeight="1">
      <c r="A58" s="2268"/>
      <c r="B58" s="2249"/>
      <c r="C58" s="2249"/>
      <c r="D58" s="2249"/>
      <c r="E58" s="2249"/>
      <c r="F58" s="2249"/>
      <c r="G58" s="2269"/>
      <c r="H58" s="2339"/>
      <c r="I58" s="2337"/>
      <c r="J58" s="2337"/>
      <c r="K58" s="2337"/>
      <c r="L58" s="2337"/>
      <c r="M58" s="2338"/>
      <c r="N58" s="1739"/>
      <c r="O58" s="1628"/>
      <c r="P58" s="1628"/>
      <c r="Q58" s="1628"/>
      <c r="R58" s="1628"/>
      <c r="S58" s="1628"/>
      <c r="T58" s="1628"/>
      <c r="U58" s="1628"/>
      <c r="V58" s="1628"/>
      <c r="W58" s="1628"/>
      <c r="X58" s="1628"/>
      <c r="Y58" s="1628"/>
      <c r="Z58" s="1628"/>
      <c r="AA58" s="1628"/>
      <c r="AB58" s="1628"/>
      <c r="AC58" s="1628"/>
      <c r="AD58" s="1632"/>
      <c r="AE58" s="2307"/>
      <c r="AF58" s="2308"/>
      <c r="AG58" s="2309"/>
      <c r="AH58" s="1620"/>
      <c r="AI58" s="1615"/>
      <c r="AJ58" s="1615"/>
      <c r="AK58" s="1615"/>
      <c r="AL58" s="1615"/>
      <c r="AM58" s="2276"/>
      <c r="AN58" s="1615"/>
      <c r="AO58" s="1615"/>
      <c r="AP58" s="1615"/>
      <c r="AQ58" s="1615"/>
      <c r="AR58" s="1615"/>
      <c r="AS58" s="2276"/>
      <c r="AT58" s="1615"/>
      <c r="AU58" s="1615"/>
      <c r="AV58" s="1615"/>
      <c r="AW58" s="1615"/>
      <c r="AX58" s="1615"/>
      <c r="AY58" s="2315"/>
      <c r="AZ58" s="2316"/>
      <c r="BA58" s="2302"/>
      <c r="BB58" s="2303"/>
      <c r="BC58" s="35"/>
      <c r="BD58" s="35"/>
      <c r="BH58" s="32" t="s">
        <v>256</v>
      </c>
    </row>
    <row r="59" spans="1:60" ht="11.25" customHeight="1">
      <c r="A59" s="2268"/>
      <c r="B59" s="2249"/>
      <c r="C59" s="2249"/>
      <c r="D59" s="2249"/>
      <c r="E59" s="2249"/>
      <c r="F59" s="2249"/>
      <c r="G59" s="2269"/>
      <c r="H59" s="2336" t="s">
        <v>270</v>
      </c>
      <c r="I59" s="2337"/>
      <c r="J59" s="2337"/>
      <c r="K59" s="2337"/>
      <c r="L59" s="2337"/>
      <c r="M59" s="2338"/>
      <c r="N59" s="2295" t="s">
        <v>271</v>
      </c>
      <c r="O59" s="2292"/>
      <c r="P59" s="1637">
        <f>★入力画面!L276</f>
        <v>0</v>
      </c>
      <c r="Q59" s="1634"/>
      <c r="R59" s="1634"/>
      <c r="S59" s="410" t="s">
        <v>272</v>
      </c>
      <c r="T59" s="1637">
        <f>★入力画面!O276</f>
        <v>0</v>
      </c>
      <c r="U59" s="1634"/>
      <c r="V59" s="1634"/>
      <c r="W59" s="1634"/>
      <c r="X59" s="1634"/>
      <c r="Y59" s="2296"/>
      <c r="Z59" s="2296"/>
      <c r="AA59" s="2296"/>
      <c r="AB59" s="2296"/>
      <c r="AC59" s="2296"/>
      <c r="AD59" s="2296"/>
      <c r="AE59" s="2296"/>
      <c r="AF59" s="2296"/>
      <c r="AG59" s="2296"/>
      <c r="AH59" s="2296"/>
      <c r="AI59" s="2296"/>
      <c r="AJ59" s="2296"/>
      <c r="AK59" s="2296"/>
      <c r="AL59" s="2296"/>
      <c r="AM59" s="2296"/>
      <c r="AN59" s="2296"/>
      <c r="AO59" s="2296"/>
      <c r="AP59" s="2296"/>
      <c r="AQ59" s="2296"/>
      <c r="AR59" s="2296"/>
      <c r="AS59" s="2296"/>
      <c r="AT59" s="2296"/>
      <c r="AU59" s="2296"/>
      <c r="AV59" s="2296"/>
      <c r="AW59" s="2296"/>
      <c r="AX59" s="2296"/>
      <c r="AY59" s="2296"/>
      <c r="AZ59" s="2296"/>
      <c r="BA59" s="2296"/>
      <c r="BB59" s="2297"/>
      <c r="BC59" s="36"/>
      <c r="BH59" s="32" t="s">
        <v>257</v>
      </c>
    </row>
    <row r="60" spans="1:60" ht="11.25" customHeight="1">
      <c r="A60" s="2268"/>
      <c r="B60" s="2249"/>
      <c r="C60" s="2249"/>
      <c r="D60" s="2249"/>
      <c r="E60" s="2249"/>
      <c r="F60" s="2249"/>
      <c r="G60" s="2269"/>
      <c r="H60" s="2339"/>
      <c r="I60" s="2337"/>
      <c r="J60" s="2337"/>
      <c r="K60" s="2337"/>
      <c r="L60" s="2337"/>
      <c r="M60" s="2338"/>
      <c r="N60" s="1468">
        <f>★入力画面!L277</f>
        <v>0</v>
      </c>
      <c r="O60" s="1469"/>
      <c r="P60" s="1469"/>
      <c r="Q60" s="1469"/>
      <c r="R60" s="1469"/>
      <c r="S60" s="1469"/>
      <c r="T60" s="1469"/>
      <c r="U60" s="1469"/>
      <c r="V60" s="1469"/>
      <c r="W60" s="1469"/>
      <c r="X60" s="1469"/>
      <c r="Y60" s="1469"/>
      <c r="Z60" s="1469"/>
      <c r="AA60" s="1469"/>
      <c r="AB60" s="1469"/>
      <c r="AC60" s="1469"/>
      <c r="AD60" s="1469"/>
      <c r="AE60" s="1469"/>
      <c r="AF60" s="1469"/>
      <c r="AG60" s="1469"/>
      <c r="AH60" s="1469"/>
      <c r="AI60" s="1469"/>
      <c r="AJ60" s="1469"/>
      <c r="AK60" s="1469"/>
      <c r="AL60" s="1469"/>
      <c r="AM60" s="1469"/>
      <c r="AN60" s="1469"/>
      <c r="AO60" s="1469"/>
      <c r="AP60" s="1469"/>
      <c r="AQ60" s="1469"/>
      <c r="AR60" s="1469"/>
      <c r="AS60" s="1469"/>
      <c r="AT60" s="1469"/>
      <c r="AU60" s="1469"/>
      <c r="AV60" s="1469"/>
      <c r="AW60" s="1469"/>
      <c r="AX60" s="1469"/>
      <c r="AY60" s="1469"/>
      <c r="AZ60" s="1469"/>
      <c r="BA60" s="1469"/>
      <c r="BB60" s="1470"/>
      <c r="BC60" s="36"/>
      <c r="BH60" s="32" t="s">
        <v>348</v>
      </c>
    </row>
    <row r="61" spans="1:60" ht="11.25" customHeight="1">
      <c r="A61" s="2268"/>
      <c r="B61" s="2249"/>
      <c r="C61" s="2249"/>
      <c r="D61" s="2249"/>
      <c r="E61" s="2249"/>
      <c r="F61" s="2249"/>
      <c r="G61" s="2269"/>
      <c r="H61" s="2340"/>
      <c r="I61" s="2292"/>
      <c r="J61" s="2292"/>
      <c r="K61" s="2292"/>
      <c r="L61" s="2292"/>
      <c r="M61" s="2293"/>
      <c r="N61" s="1471"/>
      <c r="O61" s="1469"/>
      <c r="P61" s="1469"/>
      <c r="Q61" s="1469"/>
      <c r="R61" s="1469"/>
      <c r="S61" s="1469"/>
      <c r="T61" s="1469"/>
      <c r="U61" s="1469"/>
      <c r="V61" s="1469"/>
      <c r="W61" s="1469"/>
      <c r="X61" s="1469"/>
      <c r="Y61" s="1469"/>
      <c r="Z61" s="1469"/>
      <c r="AA61" s="1469"/>
      <c r="AB61" s="1469"/>
      <c r="AC61" s="1469"/>
      <c r="AD61" s="1469"/>
      <c r="AE61" s="1469"/>
      <c r="AF61" s="1469"/>
      <c r="AG61" s="1469"/>
      <c r="AH61" s="1469"/>
      <c r="AI61" s="1469"/>
      <c r="AJ61" s="1469"/>
      <c r="AK61" s="1469"/>
      <c r="AL61" s="1469"/>
      <c r="AM61" s="1469"/>
      <c r="AN61" s="1469"/>
      <c r="AO61" s="1469"/>
      <c r="AP61" s="1469"/>
      <c r="AQ61" s="1469"/>
      <c r="AR61" s="1469"/>
      <c r="AS61" s="1469"/>
      <c r="AT61" s="1469"/>
      <c r="AU61" s="1469"/>
      <c r="AV61" s="1469"/>
      <c r="AW61" s="1469"/>
      <c r="AX61" s="1469"/>
      <c r="AY61" s="1469"/>
      <c r="AZ61" s="1469"/>
      <c r="BA61" s="1469"/>
      <c r="BB61" s="1470"/>
      <c r="BC61" s="35"/>
      <c r="BH61" s="32" t="s">
        <v>258</v>
      </c>
    </row>
    <row r="62" spans="1:60" ht="11.25" customHeight="1">
      <c r="A62" s="2268"/>
      <c r="B62" s="2249"/>
      <c r="C62" s="2249"/>
      <c r="D62" s="2249"/>
      <c r="E62" s="2249"/>
      <c r="F62" s="2249"/>
      <c r="G62" s="2269"/>
      <c r="H62" s="2339"/>
      <c r="I62" s="2337"/>
      <c r="J62" s="2337"/>
      <c r="K62" s="2337"/>
      <c r="L62" s="2337"/>
      <c r="M62" s="2338"/>
      <c r="N62" s="1472"/>
      <c r="O62" s="1473"/>
      <c r="P62" s="1473"/>
      <c r="Q62" s="1473"/>
      <c r="R62" s="1473"/>
      <c r="S62" s="1473"/>
      <c r="T62" s="1473"/>
      <c r="U62" s="1473"/>
      <c r="V62" s="1473"/>
      <c r="W62" s="1473"/>
      <c r="X62" s="1473"/>
      <c r="Y62" s="1473"/>
      <c r="Z62" s="1473"/>
      <c r="AA62" s="1473"/>
      <c r="AB62" s="1473"/>
      <c r="AC62" s="1473"/>
      <c r="AD62" s="1473"/>
      <c r="AE62" s="1473"/>
      <c r="AF62" s="1473"/>
      <c r="AG62" s="1473"/>
      <c r="AH62" s="1473"/>
      <c r="AI62" s="1473"/>
      <c r="AJ62" s="1473"/>
      <c r="AK62" s="1473"/>
      <c r="AL62" s="1473"/>
      <c r="AM62" s="1473"/>
      <c r="AN62" s="1473"/>
      <c r="AO62" s="1473"/>
      <c r="AP62" s="1473"/>
      <c r="AQ62" s="1473"/>
      <c r="AR62" s="1473"/>
      <c r="AS62" s="1473"/>
      <c r="AT62" s="1473"/>
      <c r="AU62" s="1473"/>
      <c r="AV62" s="1473"/>
      <c r="AW62" s="1473"/>
      <c r="AX62" s="1473"/>
      <c r="AY62" s="1473"/>
      <c r="AZ62" s="1473"/>
      <c r="BA62" s="1473"/>
      <c r="BB62" s="1474"/>
      <c r="BC62" s="35"/>
      <c r="BH62" s="32" t="s">
        <v>259</v>
      </c>
    </row>
    <row r="63" spans="1:60" ht="11.25" customHeight="1">
      <c r="A63" s="2268"/>
      <c r="B63" s="2249"/>
      <c r="C63" s="2249"/>
      <c r="D63" s="2249"/>
      <c r="E63" s="2249"/>
      <c r="F63" s="2249"/>
      <c r="G63" s="2269"/>
      <c r="H63" s="2307" t="s">
        <v>326</v>
      </c>
      <c r="I63" s="2308"/>
      <c r="J63" s="2308"/>
      <c r="K63" s="2308"/>
      <c r="L63" s="2308"/>
      <c r="M63" s="2341"/>
      <c r="N63" s="2332" t="s">
        <v>299</v>
      </c>
      <c r="O63" s="1634" t="str">
        <f>IF(★入力画面!L279="▼選択","",★入力画面!L279)</f>
        <v/>
      </c>
      <c r="P63" s="1634"/>
      <c r="Q63" s="1634"/>
      <c r="R63" s="1634"/>
      <c r="S63" s="1634"/>
      <c r="T63" s="1634"/>
      <c r="U63" s="1634"/>
      <c r="V63" s="2334" t="s">
        <v>300</v>
      </c>
      <c r="W63" s="2296" t="s">
        <v>301</v>
      </c>
      <c r="X63" s="2292"/>
      <c r="Y63" s="1634">
        <f>★入力画面!M280</f>
        <v>0</v>
      </c>
      <c r="Z63" s="1634"/>
      <c r="AA63" s="1634"/>
      <c r="AB63" s="1634"/>
      <c r="AC63" s="1634"/>
      <c r="AD63" s="1634"/>
      <c r="AE63" s="1634"/>
      <c r="AF63" s="1634"/>
      <c r="AG63" s="2296" t="s">
        <v>208</v>
      </c>
      <c r="AH63" s="2325"/>
      <c r="AI63" s="2291" t="s">
        <v>327</v>
      </c>
      <c r="AJ63" s="2296"/>
      <c r="AK63" s="2296"/>
      <c r="AL63" s="2296"/>
      <c r="AM63" s="2306"/>
      <c r="AN63" s="2328" t="str">
        <f>IF(★入力画面!AA280="▼選択","",★入力画面!AA280)</f>
        <v/>
      </c>
      <c r="AO63" s="1634"/>
      <c r="AP63" s="1634"/>
      <c r="AQ63" s="1637">
        <f>★入力画面!AD280</f>
        <v>0</v>
      </c>
      <c r="AR63" s="1634"/>
      <c r="AS63" s="2296" t="s">
        <v>267</v>
      </c>
      <c r="AT63" s="2296"/>
      <c r="AU63" s="1637">
        <f>★入力画面!AG280</f>
        <v>0</v>
      </c>
      <c r="AV63" s="1634"/>
      <c r="AW63" s="2296" t="s">
        <v>274</v>
      </c>
      <c r="AX63" s="2296"/>
      <c r="AY63" s="1637">
        <f>★入力画面!AJ280</f>
        <v>0</v>
      </c>
      <c r="AZ63" s="1634"/>
      <c r="BA63" s="2296" t="s">
        <v>269</v>
      </c>
      <c r="BB63" s="2297"/>
      <c r="BC63" s="35"/>
      <c r="BD63" s="35"/>
    </row>
    <row r="64" spans="1:60" ht="11.25" customHeight="1">
      <c r="A64" s="2270"/>
      <c r="B64" s="2251"/>
      <c r="C64" s="2251"/>
      <c r="D64" s="2251"/>
      <c r="E64" s="2251"/>
      <c r="F64" s="2251"/>
      <c r="G64" s="2271"/>
      <c r="H64" s="2336"/>
      <c r="I64" s="2342"/>
      <c r="J64" s="2342"/>
      <c r="K64" s="2342"/>
      <c r="L64" s="2342"/>
      <c r="M64" s="2343"/>
      <c r="N64" s="2333"/>
      <c r="O64" s="1642"/>
      <c r="P64" s="1642"/>
      <c r="Q64" s="1642"/>
      <c r="R64" s="1642"/>
      <c r="S64" s="1642"/>
      <c r="T64" s="1642"/>
      <c r="U64" s="1642"/>
      <c r="V64" s="2335"/>
      <c r="W64" s="2251"/>
      <c r="X64" s="2251"/>
      <c r="Y64" s="1642"/>
      <c r="Z64" s="1642"/>
      <c r="AA64" s="1642"/>
      <c r="AB64" s="1642"/>
      <c r="AC64" s="1642"/>
      <c r="AD64" s="1642"/>
      <c r="AE64" s="1642"/>
      <c r="AF64" s="1642"/>
      <c r="AG64" s="2251"/>
      <c r="AH64" s="2271"/>
      <c r="AI64" s="2326"/>
      <c r="AJ64" s="2242"/>
      <c r="AK64" s="2242"/>
      <c r="AL64" s="2242"/>
      <c r="AM64" s="2327"/>
      <c r="AN64" s="2329"/>
      <c r="AO64" s="1642"/>
      <c r="AP64" s="1642"/>
      <c r="AQ64" s="1642"/>
      <c r="AR64" s="1642"/>
      <c r="AS64" s="2242"/>
      <c r="AT64" s="2242"/>
      <c r="AU64" s="1642"/>
      <c r="AV64" s="1642"/>
      <c r="AW64" s="2242"/>
      <c r="AX64" s="2242"/>
      <c r="AY64" s="1642"/>
      <c r="AZ64" s="1642"/>
      <c r="BA64" s="2242"/>
      <c r="BB64" s="2324"/>
      <c r="BC64" s="35"/>
      <c r="BD64" s="35"/>
    </row>
    <row r="65" spans="1:56" ht="11.25" customHeight="1">
      <c r="A65" s="2243" t="s">
        <v>411</v>
      </c>
      <c r="B65" s="2245"/>
      <c r="C65" s="2245"/>
      <c r="D65" s="2245"/>
      <c r="E65" s="2245"/>
      <c r="F65" s="2245"/>
      <c r="G65" s="2267"/>
      <c r="H65" s="2272" t="s">
        <v>264</v>
      </c>
      <c r="I65" s="2273"/>
      <c r="J65" s="2273"/>
      <c r="K65" s="2273"/>
      <c r="L65" s="2273"/>
      <c r="M65" s="2274"/>
      <c r="N65" s="2278">
        <f>★入力画面!L283</f>
        <v>0</v>
      </c>
      <c r="O65" s="1622"/>
      <c r="P65" s="1622"/>
      <c r="Q65" s="1622"/>
      <c r="R65" s="1622"/>
      <c r="S65" s="1622"/>
      <c r="T65" s="1622"/>
      <c r="U65" s="1622"/>
      <c r="V65" s="1622"/>
      <c r="W65" s="1622"/>
      <c r="X65" s="1622"/>
      <c r="Y65" s="1622"/>
      <c r="Z65" s="1622"/>
      <c r="AA65" s="1622"/>
      <c r="AB65" s="1622"/>
      <c r="AC65" s="1622"/>
      <c r="AD65" s="2279"/>
      <c r="AE65" s="2280" t="s">
        <v>209</v>
      </c>
      <c r="AF65" s="2281"/>
      <c r="AG65" s="1617" t="str">
        <f>IF(★入力画面!L293="▼選択","",★入力画面!L293)</f>
        <v/>
      </c>
      <c r="AH65" s="1613"/>
      <c r="AI65" s="1613"/>
      <c r="AJ65" s="1613"/>
      <c r="AK65" s="1643">
        <f>★入力画面!O293</f>
        <v>0</v>
      </c>
      <c r="AL65" s="1613"/>
      <c r="AM65" s="1613"/>
      <c r="AN65" s="1613"/>
      <c r="AO65" s="2244" t="s">
        <v>267</v>
      </c>
      <c r="AP65" s="2244"/>
      <c r="AQ65" s="1643">
        <f>★入力画面!R293</f>
        <v>0</v>
      </c>
      <c r="AR65" s="1613"/>
      <c r="AS65" s="2244" t="s">
        <v>274</v>
      </c>
      <c r="AT65" s="2245"/>
      <c r="AU65" s="1643">
        <f>★入力画面!U293</f>
        <v>0</v>
      </c>
      <c r="AV65" s="1613"/>
      <c r="AW65" s="2244" t="s">
        <v>269</v>
      </c>
      <c r="AX65" s="2244"/>
      <c r="AY65" s="2311" t="s">
        <v>265</v>
      </c>
      <c r="AZ65" s="2312"/>
      <c r="BA65" s="2298" t="str">
        <f>IF(★入力画面!AI293="▼選択","",★入力画面!AI293)</f>
        <v/>
      </c>
      <c r="BB65" s="2299"/>
      <c r="BC65" s="35"/>
      <c r="BD65" s="35"/>
    </row>
    <row r="66" spans="1:56" ht="11.25" customHeight="1">
      <c r="A66" s="2268"/>
      <c r="B66" s="2249"/>
      <c r="C66" s="2249"/>
      <c r="D66" s="2249"/>
      <c r="E66" s="2249"/>
      <c r="F66" s="2249"/>
      <c r="G66" s="2269"/>
      <c r="H66" s="2275"/>
      <c r="I66" s="2276"/>
      <c r="J66" s="2276"/>
      <c r="K66" s="2276"/>
      <c r="L66" s="2276"/>
      <c r="M66" s="2277"/>
      <c r="N66" s="1739"/>
      <c r="O66" s="1628"/>
      <c r="P66" s="1628"/>
      <c r="Q66" s="1628"/>
      <c r="R66" s="1628"/>
      <c r="S66" s="1628"/>
      <c r="T66" s="1628"/>
      <c r="U66" s="1628"/>
      <c r="V66" s="1628"/>
      <c r="W66" s="1628"/>
      <c r="X66" s="1628"/>
      <c r="Y66" s="1628"/>
      <c r="Z66" s="1628"/>
      <c r="AA66" s="1628"/>
      <c r="AB66" s="1628"/>
      <c r="AC66" s="1628"/>
      <c r="AD66" s="1632"/>
      <c r="AE66" s="2282"/>
      <c r="AF66" s="2283"/>
      <c r="AG66" s="1618"/>
      <c r="AH66" s="1633"/>
      <c r="AI66" s="1633"/>
      <c r="AJ66" s="1633"/>
      <c r="AK66" s="1633"/>
      <c r="AL66" s="1633"/>
      <c r="AM66" s="1633"/>
      <c r="AN66" s="1633"/>
      <c r="AO66" s="2248"/>
      <c r="AP66" s="2248"/>
      <c r="AQ66" s="1633"/>
      <c r="AR66" s="1633"/>
      <c r="AS66" s="2249"/>
      <c r="AT66" s="2249"/>
      <c r="AU66" s="1633"/>
      <c r="AV66" s="1633"/>
      <c r="AW66" s="2248"/>
      <c r="AX66" s="2248"/>
      <c r="AY66" s="2313"/>
      <c r="AZ66" s="2314"/>
      <c r="BA66" s="2300"/>
      <c r="BB66" s="2301"/>
      <c r="BC66" s="35"/>
      <c r="BD66" s="35"/>
    </row>
    <row r="67" spans="1:56" ht="11.25" customHeight="1">
      <c r="A67" s="2268"/>
      <c r="B67" s="2249"/>
      <c r="C67" s="2249"/>
      <c r="D67" s="2249"/>
      <c r="E67" s="2249"/>
      <c r="F67" s="2249"/>
      <c r="G67" s="2269"/>
      <c r="H67" s="2336" t="s">
        <v>266</v>
      </c>
      <c r="I67" s="2337"/>
      <c r="J67" s="2337"/>
      <c r="K67" s="2337"/>
      <c r="L67" s="2337"/>
      <c r="M67" s="2338"/>
      <c r="N67" s="2304">
        <f>★入力画面!L285</f>
        <v>0</v>
      </c>
      <c r="O67" s="1652"/>
      <c r="P67" s="1652"/>
      <c r="Q67" s="1652"/>
      <c r="R67" s="1652"/>
      <c r="S67" s="1652"/>
      <c r="T67" s="1652"/>
      <c r="U67" s="1652"/>
      <c r="V67" s="1652"/>
      <c r="W67" s="1652"/>
      <c r="X67" s="1652"/>
      <c r="Y67" s="1652"/>
      <c r="Z67" s="1652"/>
      <c r="AA67" s="1652"/>
      <c r="AB67" s="1652"/>
      <c r="AC67" s="1652"/>
      <c r="AD67" s="2305"/>
      <c r="AE67" s="2284"/>
      <c r="AF67" s="2285"/>
      <c r="AG67" s="1620"/>
      <c r="AH67" s="1615"/>
      <c r="AI67" s="1615"/>
      <c r="AJ67" s="1615"/>
      <c r="AK67" s="1615"/>
      <c r="AL67" s="1615"/>
      <c r="AM67" s="1615"/>
      <c r="AN67" s="1615"/>
      <c r="AO67" s="2308"/>
      <c r="AP67" s="2308"/>
      <c r="AQ67" s="1615"/>
      <c r="AR67" s="1615"/>
      <c r="AS67" s="2276"/>
      <c r="AT67" s="2276"/>
      <c r="AU67" s="1615"/>
      <c r="AV67" s="1615"/>
      <c r="AW67" s="2308"/>
      <c r="AX67" s="2308"/>
      <c r="AY67" s="2313"/>
      <c r="AZ67" s="2314"/>
      <c r="BA67" s="2300"/>
      <c r="BB67" s="2301"/>
      <c r="BC67" s="35"/>
      <c r="BD67" s="35"/>
    </row>
    <row r="68" spans="1:56" ht="11.25" customHeight="1">
      <c r="A68" s="2268"/>
      <c r="B68" s="2249"/>
      <c r="C68" s="2249"/>
      <c r="D68" s="2249"/>
      <c r="E68" s="2249"/>
      <c r="F68" s="2249"/>
      <c r="G68" s="2269"/>
      <c r="H68" s="2339"/>
      <c r="I68" s="2337"/>
      <c r="J68" s="2337"/>
      <c r="K68" s="2337"/>
      <c r="L68" s="2337"/>
      <c r="M68" s="2338"/>
      <c r="N68" s="1738"/>
      <c r="O68" s="1625"/>
      <c r="P68" s="1625"/>
      <c r="Q68" s="1625"/>
      <c r="R68" s="1625"/>
      <c r="S68" s="1625"/>
      <c r="T68" s="1625"/>
      <c r="U68" s="1625"/>
      <c r="V68" s="1625"/>
      <c r="W68" s="1625"/>
      <c r="X68" s="1625"/>
      <c r="Y68" s="1625"/>
      <c r="Z68" s="1625"/>
      <c r="AA68" s="1625"/>
      <c r="AB68" s="1625"/>
      <c r="AC68" s="1625"/>
      <c r="AD68" s="1631"/>
      <c r="AE68" s="2291" t="s">
        <v>319</v>
      </c>
      <c r="AF68" s="2296"/>
      <c r="AG68" s="2306"/>
      <c r="AH68" s="2310">
        <f>★入力画面!L289</f>
        <v>0</v>
      </c>
      <c r="AI68" s="1634"/>
      <c r="AJ68" s="1634"/>
      <c r="AK68" s="1634"/>
      <c r="AL68" s="1634"/>
      <c r="AM68" s="2296" t="s">
        <v>299</v>
      </c>
      <c r="AN68" s="1637">
        <f>★入力画面!O289</f>
        <v>0</v>
      </c>
      <c r="AO68" s="1634"/>
      <c r="AP68" s="1634"/>
      <c r="AQ68" s="1634"/>
      <c r="AR68" s="1634"/>
      <c r="AS68" s="2296" t="s">
        <v>300</v>
      </c>
      <c r="AT68" s="1637">
        <f>★入力画面!S289</f>
        <v>0</v>
      </c>
      <c r="AU68" s="1634"/>
      <c r="AV68" s="1634"/>
      <c r="AW68" s="1634"/>
      <c r="AX68" s="1634"/>
      <c r="AY68" s="2313"/>
      <c r="AZ68" s="2314"/>
      <c r="BA68" s="2300"/>
      <c r="BB68" s="2301"/>
      <c r="BC68" s="35"/>
      <c r="BD68" s="35"/>
    </row>
    <row r="69" spans="1:56" ht="11.25" customHeight="1">
      <c r="A69" s="2268"/>
      <c r="B69" s="2249"/>
      <c r="C69" s="2249"/>
      <c r="D69" s="2249"/>
      <c r="E69" s="2249"/>
      <c r="F69" s="2249"/>
      <c r="G69" s="2269"/>
      <c r="H69" s="2339"/>
      <c r="I69" s="2337"/>
      <c r="J69" s="2337"/>
      <c r="K69" s="2337"/>
      <c r="L69" s="2337"/>
      <c r="M69" s="2338"/>
      <c r="N69" s="1739"/>
      <c r="O69" s="1628"/>
      <c r="P69" s="1628"/>
      <c r="Q69" s="1628"/>
      <c r="R69" s="1628"/>
      <c r="S69" s="1628"/>
      <c r="T69" s="1628"/>
      <c r="U69" s="1628"/>
      <c r="V69" s="1628"/>
      <c r="W69" s="1628"/>
      <c r="X69" s="1628"/>
      <c r="Y69" s="1628"/>
      <c r="Z69" s="1628"/>
      <c r="AA69" s="1628"/>
      <c r="AB69" s="1628"/>
      <c r="AC69" s="1628"/>
      <c r="AD69" s="1632"/>
      <c r="AE69" s="2307"/>
      <c r="AF69" s="2308"/>
      <c r="AG69" s="2309"/>
      <c r="AH69" s="1620"/>
      <c r="AI69" s="1615"/>
      <c r="AJ69" s="1615"/>
      <c r="AK69" s="1615"/>
      <c r="AL69" s="1615"/>
      <c r="AM69" s="2276"/>
      <c r="AN69" s="1615"/>
      <c r="AO69" s="1615"/>
      <c r="AP69" s="1615"/>
      <c r="AQ69" s="1615"/>
      <c r="AR69" s="1615"/>
      <c r="AS69" s="2276"/>
      <c r="AT69" s="1615"/>
      <c r="AU69" s="1615"/>
      <c r="AV69" s="1615"/>
      <c r="AW69" s="1615"/>
      <c r="AX69" s="1615"/>
      <c r="AY69" s="2315"/>
      <c r="AZ69" s="2316"/>
      <c r="BA69" s="2302"/>
      <c r="BB69" s="2303"/>
      <c r="BC69" s="35"/>
      <c r="BD69" s="35"/>
    </row>
    <row r="70" spans="1:56" ht="11.25" customHeight="1">
      <c r="A70" s="2268"/>
      <c r="B70" s="2249"/>
      <c r="C70" s="2249"/>
      <c r="D70" s="2249"/>
      <c r="E70" s="2249"/>
      <c r="F70" s="2249"/>
      <c r="G70" s="2269"/>
      <c r="H70" s="2336" t="s">
        <v>270</v>
      </c>
      <c r="I70" s="2337"/>
      <c r="J70" s="2337"/>
      <c r="K70" s="2337"/>
      <c r="L70" s="2337"/>
      <c r="M70" s="2338"/>
      <c r="N70" s="2295" t="s">
        <v>271</v>
      </c>
      <c r="O70" s="2292"/>
      <c r="P70" s="1637">
        <f>★入力画面!L287</f>
        <v>0</v>
      </c>
      <c r="Q70" s="1634"/>
      <c r="R70" s="1634"/>
      <c r="S70" s="410" t="s">
        <v>272</v>
      </c>
      <c r="T70" s="1637">
        <f>★入力画面!O287</f>
        <v>0</v>
      </c>
      <c r="U70" s="1634"/>
      <c r="V70" s="1634"/>
      <c r="W70" s="1634"/>
      <c r="X70" s="1634"/>
      <c r="Y70" s="2296"/>
      <c r="Z70" s="2296"/>
      <c r="AA70" s="2296"/>
      <c r="AB70" s="2296"/>
      <c r="AC70" s="2296"/>
      <c r="AD70" s="2296"/>
      <c r="AE70" s="2296"/>
      <c r="AF70" s="2296"/>
      <c r="AG70" s="2296"/>
      <c r="AH70" s="2296"/>
      <c r="AI70" s="2296"/>
      <c r="AJ70" s="2296"/>
      <c r="AK70" s="2296"/>
      <c r="AL70" s="2296"/>
      <c r="AM70" s="2296"/>
      <c r="AN70" s="2296"/>
      <c r="AO70" s="2296"/>
      <c r="AP70" s="2296"/>
      <c r="AQ70" s="2296"/>
      <c r="AR70" s="2296"/>
      <c r="AS70" s="2296"/>
      <c r="AT70" s="2296"/>
      <c r="AU70" s="2296"/>
      <c r="AV70" s="2296"/>
      <c r="AW70" s="2296"/>
      <c r="AX70" s="2296"/>
      <c r="AY70" s="2296"/>
      <c r="AZ70" s="2296"/>
      <c r="BA70" s="2296"/>
      <c r="BB70" s="2297"/>
      <c r="BC70" s="36"/>
    </row>
    <row r="71" spans="1:56" ht="11.25" customHeight="1">
      <c r="A71" s="2268"/>
      <c r="B71" s="2249"/>
      <c r="C71" s="2249"/>
      <c r="D71" s="2249"/>
      <c r="E71" s="2249"/>
      <c r="F71" s="2249"/>
      <c r="G71" s="2269"/>
      <c r="H71" s="2339"/>
      <c r="I71" s="2337"/>
      <c r="J71" s="2337"/>
      <c r="K71" s="2337"/>
      <c r="L71" s="2337"/>
      <c r="M71" s="2338"/>
      <c r="N71" s="1468">
        <f>★入力画面!L288</f>
        <v>0</v>
      </c>
      <c r="O71" s="1469"/>
      <c r="P71" s="1469"/>
      <c r="Q71" s="1469"/>
      <c r="R71" s="1469"/>
      <c r="S71" s="1469"/>
      <c r="T71" s="1469"/>
      <c r="U71" s="1469"/>
      <c r="V71" s="1469"/>
      <c r="W71" s="1469"/>
      <c r="X71" s="1469"/>
      <c r="Y71" s="1469"/>
      <c r="Z71" s="1469"/>
      <c r="AA71" s="1469"/>
      <c r="AB71" s="1469"/>
      <c r="AC71" s="1469"/>
      <c r="AD71" s="1469"/>
      <c r="AE71" s="1469"/>
      <c r="AF71" s="1469"/>
      <c r="AG71" s="1469"/>
      <c r="AH71" s="1469"/>
      <c r="AI71" s="1469"/>
      <c r="AJ71" s="1469"/>
      <c r="AK71" s="1469"/>
      <c r="AL71" s="1469"/>
      <c r="AM71" s="1469"/>
      <c r="AN71" s="1469"/>
      <c r="AO71" s="1469"/>
      <c r="AP71" s="1469"/>
      <c r="AQ71" s="1469"/>
      <c r="AR71" s="1469"/>
      <c r="AS71" s="1469"/>
      <c r="AT71" s="1469"/>
      <c r="AU71" s="1469"/>
      <c r="AV71" s="1469"/>
      <c r="AW71" s="1469"/>
      <c r="AX71" s="1469"/>
      <c r="AY71" s="1469"/>
      <c r="AZ71" s="1469"/>
      <c r="BA71" s="1469"/>
      <c r="BB71" s="1470"/>
      <c r="BC71" s="36"/>
    </row>
    <row r="72" spans="1:56" ht="11.25" customHeight="1">
      <c r="A72" s="2268"/>
      <c r="B72" s="2249"/>
      <c r="C72" s="2249"/>
      <c r="D72" s="2249"/>
      <c r="E72" s="2249"/>
      <c r="F72" s="2249"/>
      <c r="G72" s="2269"/>
      <c r="H72" s="2340"/>
      <c r="I72" s="2292"/>
      <c r="J72" s="2292"/>
      <c r="K72" s="2292"/>
      <c r="L72" s="2292"/>
      <c r="M72" s="2293"/>
      <c r="N72" s="1471"/>
      <c r="O72" s="1469"/>
      <c r="P72" s="1469"/>
      <c r="Q72" s="1469"/>
      <c r="R72" s="1469"/>
      <c r="S72" s="1469"/>
      <c r="T72" s="1469"/>
      <c r="U72" s="1469"/>
      <c r="V72" s="1469"/>
      <c r="W72" s="1469"/>
      <c r="X72" s="1469"/>
      <c r="Y72" s="1469"/>
      <c r="Z72" s="1469"/>
      <c r="AA72" s="1469"/>
      <c r="AB72" s="1469"/>
      <c r="AC72" s="1469"/>
      <c r="AD72" s="1469"/>
      <c r="AE72" s="1469"/>
      <c r="AF72" s="1469"/>
      <c r="AG72" s="1469"/>
      <c r="AH72" s="1469"/>
      <c r="AI72" s="1469"/>
      <c r="AJ72" s="1469"/>
      <c r="AK72" s="1469"/>
      <c r="AL72" s="1469"/>
      <c r="AM72" s="1469"/>
      <c r="AN72" s="1469"/>
      <c r="AO72" s="1469"/>
      <c r="AP72" s="1469"/>
      <c r="AQ72" s="1469"/>
      <c r="AR72" s="1469"/>
      <c r="AS72" s="1469"/>
      <c r="AT72" s="1469"/>
      <c r="AU72" s="1469"/>
      <c r="AV72" s="1469"/>
      <c r="AW72" s="1469"/>
      <c r="AX72" s="1469"/>
      <c r="AY72" s="1469"/>
      <c r="AZ72" s="1469"/>
      <c r="BA72" s="1469"/>
      <c r="BB72" s="1470"/>
      <c r="BC72" s="35"/>
    </row>
    <row r="73" spans="1:56" ht="11.25" customHeight="1">
      <c r="A73" s="2268"/>
      <c r="B73" s="2249"/>
      <c r="C73" s="2249"/>
      <c r="D73" s="2249"/>
      <c r="E73" s="2249"/>
      <c r="F73" s="2249"/>
      <c r="G73" s="2269"/>
      <c r="H73" s="2339"/>
      <c r="I73" s="2337"/>
      <c r="J73" s="2337"/>
      <c r="K73" s="2337"/>
      <c r="L73" s="2337"/>
      <c r="M73" s="2338"/>
      <c r="N73" s="1472"/>
      <c r="O73" s="1473"/>
      <c r="P73" s="1473"/>
      <c r="Q73" s="1473"/>
      <c r="R73" s="1473"/>
      <c r="S73" s="1473"/>
      <c r="T73" s="1473"/>
      <c r="U73" s="1473"/>
      <c r="V73" s="1473"/>
      <c r="W73" s="1473"/>
      <c r="X73" s="1473"/>
      <c r="Y73" s="1473"/>
      <c r="Z73" s="1473"/>
      <c r="AA73" s="1473"/>
      <c r="AB73" s="1473"/>
      <c r="AC73" s="1473"/>
      <c r="AD73" s="1473"/>
      <c r="AE73" s="1473"/>
      <c r="AF73" s="1473"/>
      <c r="AG73" s="1473"/>
      <c r="AH73" s="1473"/>
      <c r="AI73" s="1473"/>
      <c r="AJ73" s="1473"/>
      <c r="AK73" s="1473"/>
      <c r="AL73" s="1473"/>
      <c r="AM73" s="1473"/>
      <c r="AN73" s="1473"/>
      <c r="AO73" s="1473"/>
      <c r="AP73" s="1473"/>
      <c r="AQ73" s="1473"/>
      <c r="AR73" s="1473"/>
      <c r="AS73" s="1473"/>
      <c r="AT73" s="1473"/>
      <c r="AU73" s="1473"/>
      <c r="AV73" s="1473"/>
      <c r="AW73" s="1473"/>
      <c r="AX73" s="1473"/>
      <c r="AY73" s="1473"/>
      <c r="AZ73" s="1473"/>
      <c r="BA73" s="1473"/>
      <c r="BB73" s="1474"/>
      <c r="BC73" s="35"/>
    </row>
    <row r="74" spans="1:56" ht="11.25" customHeight="1">
      <c r="A74" s="2268"/>
      <c r="B74" s="2249"/>
      <c r="C74" s="2249"/>
      <c r="D74" s="2249"/>
      <c r="E74" s="2249"/>
      <c r="F74" s="2249"/>
      <c r="G74" s="2269"/>
      <c r="H74" s="2336" t="s">
        <v>326</v>
      </c>
      <c r="I74" s="2342"/>
      <c r="J74" s="2342"/>
      <c r="K74" s="2342"/>
      <c r="L74" s="2342"/>
      <c r="M74" s="2343"/>
      <c r="N74" s="2332" t="s">
        <v>299</v>
      </c>
      <c r="O74" s="1634" t="str">
        <f>IF(★入力画面!L290="▼選択","",★入力画面!L290)</f>
        <v/>
      </c>
      <c r="P74" s="1634"/>
      <c r="Q74" s="1634"/>
      <c r="R74" s="1634"/>
      <c r="S74" s="1634"/>
      <c r="T74" s="1634"/>
      <c r="U74" s="1634"/>
      <c r="V74" s="2334" t="s">
        <v>300</v>
      </c>
      <c r="W74" s="2296" t="s">
        <v>301</v>
      </c>
      <c r="X74" s="2292"/>
      <c r="Y74" s="1634">
        <f>★入力画面!M291</f>
        <v>0</v>
      </c>
      <c r="Z74" s="1634"/>
      <c r="AA74" s="1634"/>
      <c r="AB74" s="1634"/>
      <c r="AC74" s="1634"/>
      <c r="AD74" s="1634"/>
      <c r="AE74" s="1634"/>
      <c r="AF74" s="1634"/>
      <c r="AG74" s="2296" t="s">
        <v>208</v>
      </c>
      <c r="AH74" s="2325"/>
      <c r="AI74" s="2291" t="s">
        <v>327</v>
      </c>
      <c r="AJ74" s="2296"/>
      <c r="AK74" s="2296"/>
      <c r="AL74" s="2296"/>
      <c r="AM74" s="2306"/>
      <c r="AN74" s="2328" t="str">
        <f>IF(★入力画面!AA291="▼選択","",★入力画面!AA291)</f>
        <v/>
      </c>
      <c r="AO74" s="1634"/>
      <c r="AP74" s="1634"/>
      <c r="AQ74" s="1637">
        <f>★入力画面!AD291</f>
        <v>0</v>
      </c>
      <c r="AR74" s="1634"/>
      <c r="AS74" s="2296" t="s">
        <v>267</v>
      </c>
      <c r="AT74" s="2296"/>
      <c r="AU74" s="1637">
        <f>★入力画面!AG291</f>
        <v>0</v>
      </c>
      <c r="AV74" s="1634"/>
      <c r="AW74" s="2296" t="s">
        <v>274</v>
      </c>
      <c r="AX74" s="2296"/>
      <c r="AY74" s="1637">
        <f>★入力画面!AJ291</f>
        <v>0</v>
      </c>
      <c r="AZ74" s="1634"/>
      <c r="BA74" s="2296" t="s">
        <v>269</v>
      </c>
      <c r="BB74" s="2297"/>
      <c r="BC74" s="35"/>
      <c r="BD74" s="35"/>
    </row>
    <row r="75" spans="1:56" ht="11.25" customHeight="1" thickBot="1">
      <c r="A75" s="2344"/>
      <c r="B75" s="2237"/>
      <c r="C75" s="2237"/>
      <c r="D75" s="2237"/>
      <c r="E75" s="2237"/>
      <c r="F75" s="2237"/>
      <c r="G75" s="2345"/>
      <c r="H75" s="2358"/>
      <c r="I75" s="2359"/>
      <c r="J75" s="2359"/>
      <c r="K75" s="2359"/>
      <c r="L75" s="2359"/>
      <c r="M75" s="2360"/>
      <c r="N75" s="2361"/>
      <c r="O75" s="2357"/>
      <c r="P75" s="2357"/>
      <c r="Q75" s="2357"/>
      <c r="R75" s="2357"/>
      <c r="S75" s="2357"/>
      <c r="T75" s="2357"/>
      <c r="U75" s="2357"/>
      <c r="V75" s="2362"/>
      <c r="W75" s="2237"/>
      <c r="X75" s="2237"/>
      <c r="Y75" s="2357"/>
      <c r="Z75" s="2357"/>
      <c r="AA75" s="2357"/>
      <c r="AB75" s="2357"/>
      <c r="AC75" s="2357"/>
      <c r="AD75" s="2357"/>
      <c r="AE75" s="2357"/>
      <c r="AF75" s="2357"/>
      <c r="AG75" s="2237"/>
      <c r="AH75" s="2345"/>
      <c r="AI75" s="2353"/>
      <c r="AJ75" s="2354"/>
      <c r="AK75" s="2354"/>
      <c r="AL75" s="2354"/>
      <c r="AM75" s="2355"/>
      <c r="AN75" s="2356"/>
      <c r="AO75" s="2357"/>
      <c r="AP75" s="2357"/>
      <c r="AQ75" s="2357"/>
      <c r="AR75" s="2357"/>
      <c r="AS75" s="2354"/>
      <c r="AT75" s="2354"/>
      <c r="AU75" s="2357"/>
      <c r="AV75" s="2357"/>
      <c r="AW75" s="2354"/>
      <c r="AX75" s="2354"/>
      <c r="AY75" s="2357"/>
      <c r="AZ75" s="2357"/>
      <c r="BA75" s="2354"/>
      <c r="BB75" s="2363"/>
      <c r="BC75" s="35"/>
      <c r="BD75" s="35"/>
    </row>
    <row r="76" spans="1:56" ht="11.25" customHeight="1">
      <c r="A76" s="59"/>
      <c r="B76" s="59"/>
      <c r="C76" s="59"/>
      <c r="D76" s="59"/>
      <c r="E76" s="59"/>
      <c r="F76" s="59"/>
      <c r="G76" s="59"/>
      <c r="H76" s="60"/>
      <c r="I76" s="60"/>
      <c r="J76" s="60"/>
      <c r="K76" s="60"/>
      <c r="L76" s="60"/>
      <c r="M76" s="60"/>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35"/>
      <c r="BD76" s="35"/>
    </row>
    <row r="77" spans="1:56" ht="11.2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2346"/>
      <c r="AR77" s="2334"/>
      <c r="AS77" s="2334"/>
      <c r="AT77" s="2347"/>
      <c r="AU77" s="2346"/>
      <c r="AV77" s="2334"/>
      <c r="AW77" s="2334"/>
      <c r="AX77" s="2347"/>
      <c r="AY77" s="2346"/>
      <c r="AZ77" s="2334"/>
      <c r="BA77" s="2334"/>
      <c r="BB77" s="2347"/>
    </row>
    <row r="78" spans="1:56" ht="11.2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2348"/>
      <c r="AR78" s="2287"/>
      <c r="AS78" s="2287"/>
      <c r="AT78" s="2349"/>
      <c r="AU78" s="2348"/>
      <c r="AV78" s="2287"/>
      <c r="AW78" s="2287"/>
      <c r="AX78" s="2349"/>
      <c r="AY78" s="2348"/>
      <c r="AZ78" s="2287"/>
      <c r="BA78" s="2287"/>
      <c r="BB78" s="2349"/>
    </row>
    <row r="79" spans="1:56" ht="15" customHeight="1">
      <c r="A79" s="37"/>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2350"/>
      <c r="AR79" s="2351"/>
      <c r="AS79" s="2351"/>
      <c r="AT79" s="2352"/>
      <c r="AU79" s="2350"/>
      <c r="AV79" s="2351"/>
      <c r="AW79" s="2351"/>
      <c r="AX79" s="2352"/>
      <c r="AY79" s="2350"/>
      <c r="AZ79" s="2351"/>
      <c r="BA79" s="2351"/>
      <c r="BB79" s="2352"/>
    </row>
  </sheetData>
  <sheetProtection algorithmName="SHA-512" hashValue="nbAVPGHCnQijGP2cuLE8Z+YA1k5wds/fw02/Mf8narIpSSYofwvfkzfB6nlDkIfMCDxJ+hDdEofHALwp7cYoFQ==" saltValue="oru7OAUVDNR3DMidmn4o3A==" spinCount="100000" sheet="1" selectLockedCells="1"/>
  <mergeCells count="240">
    <mergeCell ref="H74:M75"/>
    <mergeCell ref="N74:N75"/>
    <mergeCell ref="O74:U75"/>
    <mergeCell ref="V74:V75"/>
    <mergeCell ref="W74:X75"/>
    <mergeCell ref="Y74:AF75"/>
    <mergeCell ref="AW74:AX75"/>
    <mergeCell ref="AY74:AZ75"/>
    <mergeCell ref="BA74:BB75"/>
    <mergeCell ref="AQ77:AT79"/>
    <mergeCell ref="AU77:AX79"/>
    <mergeCell ref="AY77:BB79"/>
    <mergeCell ref="AG74:AH75"/>
    <mergeCell ref="AI74:AM75"/>
    <mergeCell ref="AN74:AP75"/>
    <mergeCell ref="AQ74:AR75"/>
    <mergeCell ref="AS74:AT75"/>
    <mergeCell ref="AU74:AV75"/>
    <mergeCell ref="P70:R70"/>
    <mergeCell ref="T70:X70"/>
    <mergeCell ref="Y70:BB70"/>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59:R59"/>
    <mergeCell ref="T59:X59"/>
    <mergeCell ref="Y59:BB59"/>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48:R48"/>
    <mergeCell ref="T48:X48"/>
    <mergeCell ref="Y48:BB48"/>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N37:O37"/>
    <mergeCell ref="P37:R37"/>
    <mergeCell ref="T37:X37"/>
    <mergeCell ref="Y37:BB37"/>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N27:BB29"/>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AQ12:AZ14"/>
    <mergeCell ref="BA12:BB14"/>
    <mergeCell ref="A12:M14"/>
    <mergeCell ref="H26:M29"/>
    <mergeCell ref="N26:O26"/>
    <mergeCell ref="P26:R26"/>
    <mergeCell ref="T26:X26"/>
    <mergeCell ref="Y26:BB26"/>
    <mergeCell ref="BA21:BB25"/>
    <mergeCell ref="H23:M25"/>
    <mergeCell ref="N23:AD25"/>
    <mergeCell ref="AE24:AG25"/>
    <mergeCell ref="AH24:AL25"/>
    <mergeCell ref="AM24:AM25"/>
    <mergeCell ref="AN24:AR25"/>
    <mergeCell ref="AS24:AS25"/>
    <mergeCell ref="AT24:AX25"/>
    <mergeCell ref="AO21:AP23"/>
    <mergeCell ref="AQ21:AR23"/>
    <mergeCell ref="AS21:AT23"/>
    <mergeCell ref="AU21:AV23"/>
    <mergeCell ref="AW21:AX23"/>
    <mergeCell ref="AY21:AZ25"/>
    <mergeCell ref="N12:AH14"/>
    <mergeCell ref="H21:M22"/>
    <mergeCell ref="N21:AD22"/>
    <mergeCell ref="AE21:AF23"/>
    <mergeCell ref="AG21:AJ23"/>
    <mergeCell ref="AK21:AN23"/>
    <mergeCell ref="AI12:AI14"/>
    <mergeCell ref="AJ12:AM14"/>
    <mergeCell ref="AN12:AN14"/>
    <mergeCell ref="AO12:AP14"/>
    <mergeCell ref="A8:W10"/>
    <mergeCell ref="N38:BB40"/>
    <mergeCell ref="N49:BB51"/>
    <mergeCell ref="N60:BB62"/>
    <mergeCell ref="N71:BB73"/>
    <mergeCell ref="A1:BB1"/>
    <mergeCell ref="A2:BB2"/>
    <mergeCell ref="A3:BB3"/>
    <mergeCell ref="A4:BB7"/>
    <mergeCell ref="BA10:BB11"/>
    <mergeCell ref="AX10:AZ11"/>
    <mergeCell ref="Y9:BB9"/>
    <mergeCell ref="Y10:AI11"/>
    <mergeCell ref="AJ10:AL11"/>
    <mergeCell ref="A11:X11"/>
    <mergeCell ref="AV10:AW11"/>
    <mergeCell ref="AS10:AU11"/>
    <mergeCell ref="AQ10:AR11"/>
    <mergeCell ref="AN10:AP11"/>
    <mergeCell ref="A15:M17"/>
    <mergeCell ref="N15:BB17"/>
    <mergeCell ref="A18:M20"/>
    <mergeCell ref="N18:BB20"/>
    <mergeCell ref="A21:G31"/>
  </mergeCells>
  <phoneticPr fontId="36"/>
  <dataValidations disablePrompts="1" count="1">
    <dataValidation imeMode="fullKatakana" allowBlank="1" showInputMessage="1" showErrorMessage="1" sqref="N21:AD22 N32:AD33 N43:AD44 N54:AD55 N65:AD66" xr:uid="{00000000-0002-0000-0C00-000000000000}"/>
  </dataValidations>
  <printOptions horizontalCentered="1" verticalCentered="1"/>
  <pageMargins left="0.31496062992125984" right="0.11811023622047245" top="0" bottom="0" header="0.31496062992125984" footer="0.31496062992125984"/>
  <pageSetup paperSize="9" scale="98" orientation="portrait" blackAndWhite="1"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B1A31-A760-44A5-8EF7-58DD4F99EEAE}">
  <sheetPr codeName="Sheet36">
    <tabColor rgb="FF92D050"/>
  </sheetPr>
  <dimension ref="A1:K47"/>
  <sheetViews>
    <sheetView showZeros="0" zoomScaleNormal="100" workbookViewId="0"/>
  </sheetViews>
  <sheetFormatPr defaultColWidth="9" defaultRowHeight="13.5"/>
  <cols>
    <col min="1" max="3" width="6.875" style="23" customWidth="1"/>
    <col min="4" max="4" width="10.125" style="23" customWidth="1"/>
    <col min="5" max="7" width="9" style="23"/>
    <col min="8" max="8" width="10.125" style="23" customWidth="1"/>
    <col min="9" max="11" width="6.875" style="23" customWidth="1"/>
    <col min="12" max="16384" width="9" style="23"/>
  </cols>
  <sheetData>
    <row r="1" spans="1:11" ht="30" customHeight="1">
      <c r="A1" s="263"/>
      <c r="B1" s="263"/>
      <c r="C1" s="263"/>
      <c r="D1" s="264" t="s">
        <v>211</v>
      </c>
      <c r="E1" s="1902">
        <f>①入会申込書!M35</f>
        <v>0</v>
      </c>
      <c r="F1" s="1902"/>
      <c r="G1" s="1902"/>
      <c r="H1" s="1902"/>
      <c r="I1" s="263"/>
      <c r="J1" s="263"/>
      <c r="K1" s="263"/>
    </row>
    <row r="2" spans="1:11" ht="13.5" customHeight="1">
      <c r="B2" s="24"/>
      <c r="C2" s="24"/>
      <c r="D2" s="24"/>
      <c r="E2" s="24"/>
      <c r="F2" s="24"/>
      <c r="G2" s="24"/>
      <c r="H2" s="24"/>
      <c r="I2" s="24"/>
      <c r="J2" s="24"/>
      <c r="K2" s="24"/>
    </row>
    <row r="3" spans="1:11" s="25" customFormat="1"/>
    <row r="4" spans="1:11" s="25" customFormat="1" ht="22.5" customHeight="1">
      <c r="C4" s="1921" t="s">
        <v>615</v>
      </c>
      <c r="D4" s="1921"/>
      <c r="E4" s="1921"/>
      <c r="F4" s="1921"/>
      <c r="G4" s="1921"/>
      <c r="H4" s="1921"/>
      <c r="I4" s="1921"/>
      <c r="J4" s="723"/>
    </row>
    <row r="5" spans="1:11" s="25" customFormat="1"/>
    <row r="6" spans="1:11" s="25" customFormat="1" ht="13.5" customHeight="1">
      <c r="D6" s="261"/>
      <c r="E6" s="261"/>
      <c r="F6" s="261"/>
      <c r="G6" s="261"/>
      <c r="H6" s="261"/>
    </row>
    <row r="7" spans="1:11" s="25" customFormat="1" ht="13.5" customHeight="1">
      <c r="C7" s="1924" t="s">
        <v>618</v>
      </c>
      <c r="D7" s="1924"/>
      <c r="E7" s="1924"/>
      <c r="F7" s="261"/>
      <c r="G7" s="261"/>
      <c r="H7" s="261"/>
    </row>
    <row r="8" spans="1:11" s="25" customFormat="1" ht="13.5" customHeight="1">
      <c r="D8" s="261"/>
      <c r="E8" s="261"/>
      <c r="F8" s="261"/>
      <c r="G8" s="261"/>
      <c r="H8" s="261"/>
    </row>
    <row r="9" spans="1:11" s="25" customFormat="1" ht="13.5" customHeight="1">
      <c r="D9" s="261"/>
      <c r="E9" s="261"/>
      <c r="F9" s="261"/>
      <c r="G9" s="261"/>
      <c r="H9" s="261"/>
    </row>
    <row r="10" spans="1:11" s="25" customFormat="1" ht="13.5" customHeight="1">
      <c r="D10" s="261"/>
      <c r="E10" s="261"/>
      <c r="F10" s="261"/>
      <c r="G10" s="261"/>
      <c r="H10" s="261"/>
    </row>
    <row r="11" spans="1:11" s="25" customFormat="1" ht="17.25" customHeight="1">
      <c r="D11" s="261"/>
      <c r="E11" s="261"/>
      <c r="F11" s="261"/>
      <c r="G11" s="261"/>
      <c r="H11" s="261"/>
    </row>
    <row r="12" spans="1:11" s="25" customFormat="1" ht="13.5" customHeight="1">
      <c r="D12" s="261"/>
      <c r="E12" s="261"/>
      <c r="F12" s="261"/>
      <c r="G12" s="261"/>
      <c r="H12" s="261"/>
    </row>
    <row r="13" spans="1:11" s="25" customFormat="1" ht="13.5" customHeight="1">
      <c r="D13" s="261"/>
      <c r="E13" s="261"/>
      <c r="F13" s="261"/>
      <c r="G13" s="261"/>
      <c r="H13" s="261"/>
    </row>
    <row r="14" spans="1:11" s="25" customFormat="1" ht="13.5" customHeight="1">
      <c r="D14" s="261"/>
      <c r="E14" s="261"/>
      <c r="F14" s="261"/>
      <c r="G14" s="261"/>
      <c r="H14" s="261"/>
    </row>
    <row r="15" spans="1:11" s="25" customFormat="1" ht="13.5" customHeight="1">
      <c r="D15" s="261"/>
      <c r="E15" s="261"/>
      <c r="F15" s="261"/>
      <c r="G15" s="261"/>
      <c r="H15" s="261"/>
    </row>
    <row r="16" spans="1:11" s="25" customFormat="1" ht="13.5" customHeight="1">
      <c r="D16" s="261"/>
      <c r="E16" s="261"/>
      <c r="F16" s="261"/>
      <c r="G16" s="261"/>
      <c r="H16" s="261"/>
    </row>
    <row r="17" spans="1:11" s="25" customFormat="1" ht="13.5" customHeight="1">
      <c r="D17" s="261"/>
      <c r="E17" s="261"/>
      <c r="F17" s="261"/>
      <c r="G17" s="261"/>
      <c r="H17" s="261"/>
    </row>
    <row r="18" spans="1:11" s="25" customFormat="1">
      <c r="D18" s="27"/>
      <c r="E18" s="27"/>
      <c r="F18" s="27"/>
      <c r="G18" s="27"/>
      <c r="H18" s="27"/>
    </row>
    <row r="19" spans="1:11" s="25" customFormat="1">
      <c r="D19" s="27"/>
      <c r="E19" s="27"/>
      <c r="F19" s="27"/>
      <c r="G19" s="27"/>
      <c r="H19" s="27"/>
    </row>
    <row r="20" spans="1:11" s="25" customFormat="1">
      <c r="C20" s="1903" t="s">
        <v>204</v>
      </c>
      <c r="D20" s="1903"/>
      <c r="E20" s="1903"/>
      <c r="F20" s="27"/>
      <c r="G20" s="27"/>
      <c r="H20" s="27"/>
    </row>
    <row r="21" spans="1:11" s="25" customFormat="1" ht="18.75" customHeight="1">
      <c r="C21" s="1919"/>
      <c r="D21" s="1919"/>
      <c r="E21" s="1919"/>
    </row>
    <row r="22" spans="1:11" s="25" customFormat="1">
      <c r="D22" s="27"/>
      <c r="E22" s="27"/>
      <c r="F22" s="27"/>
      <c r="G22" s="27"/>
      <c r="H22" s="27"/>
    </row>
    <row r="23" spans="1:11" s="25" customFormat="1">
      <c r="D23" s="27"/>
      <c r="E23" s="27"/>
      <c r="F23" s="27"/>
      <c r="G23" s="27"/>
      <c r="H23" s="27"/>
    </row>
    <row r="24" spans="1:11" s="25" customFormat="1">
      <c r="D24" s="27"/>
      <c r="E24" s="27"/>
      <c r="F24" s="27"/>
      <c r="G24" s="27"/>
      <c r="H24" s="27"/>
    </row>
    <row r="25" spans="1:11" s="25" customFormat="1">
      <c r="D25" s="27"/>
      <c r="E25" s="27"/>
      <c r="F25" s="27"/>
      <c r="G25" s="27"/>
      <c r="H25" s="27"/>
    </row>
    <row r="26" spans="1:11" s="25" customFormat="1">
      <c r="D26" s="27"/>
      <c r="E26" s="27"/>
      <c r="F26" s="27"/>
      <c r="G26" s="27"/>
      <c r="H26" s="27"/>
    </row>
    <row r="27" spans="1:11" s="25" customFormat="1" ht="22.5" customHeight="1">
      <c r="A27" s="27"/>
      <c r="B27" s="27"/>
      <c r="C27" s="27"/>
      <c r="D27" s="27"/>
      <c r="E27" s="27"/>
      <c r="F27" s="27"/>
      <c r="G27" s="27"/>
      <c r="H27" s="27"/>
      <c r="I27" s="27"/>
      <c r="J27" s="27"/>
      <c r="K27" s="27"/>
    </row>
    <row r="28" spans="1:11" s="25" customFormat="1" ht="17.100000000000001" customHeight="1">
      <c r="A28" s="1903" t="s">
        <v>619</v>
      </c>
      <c r="B28" s="1903"/>
      <c r="C28" s="1903"/>
      <c r="D28" s="1903"/>
      <c r="E28" s="1903"/>
      <c r="F28" s="27"/>
      <c r="G28" s="1903" t="s">
        <v>623</v>
      </c>
      <c r="H28" s="1903"/>
      <c r="I28" s="1903"/>
      <c r="J28" s="1903"/>
      <c r="K28" s="1903"/>
    </row>
    <row r="29" spans="1:11" s="25" customFormat="1" ht="17.100000000000001" customHeight="1">
      <c r="A29" s="27"/>
      <c r="B29" s="27"/>
      <c r="C29" s="27"/>
      <c r="D29" s="27"/>
      <c r="E29" s="27"/>
      <c r="F29" s="27"/>
      <c r="G29" s="27"/>
      <c r="H29" s="27"/>
      <c r="I29" s="27"/>
      <c r="J29" s="27"/>
      <c r="K29" s="27"/>
    </row>
    <row r="30" spans="1:11" s="25" customFormat="1" ht="17.100000000000001" customHeight="1">
      <c r="A30" s="1904"/>
      <c r="B30" s="1905"/>
      <c r="C30" s="1905"/>
      <c r="D30" s="1905"/>
      <c r="E30" s="1906"/>
      <c r="F30" s="27"/>
      <c r="G30" s="1913"/>
      <c r="H30" s="1914"/>
      <c r="I30" s="1914"/>
      <c r="J30" s="1914"/>
      <c r="K30" s="1915"/>
    </row>
    <row r="31" spans="1:11" s="25" customFormat="1" ht="17.100000000000001" customHeight="1">
      <c r="A31" s="1907"/>
      <c r="B31" s="1908"/>
      <c r="C31" s="1908"/>
      <c r="D31" s="1908"/>
      <c r="E31" s="1909"/>
      <c r="F31" s="27"/>
      <c r="G31" s="1916"/>
      <c r="H31" s="1903"/>
      <c r="I31" s="1903"/>
      <c r="J31" s="1903"/>
      <c r="K31" s="1917"/>
    </row>
    <row r="32" spans="1:11" s="25" customFormat="1" ht="17.100000000000001" customHeight="1">
      <c r="A32" s="1907"/>
      <c r="B32" s="1908"/>
      <c r="C32" s="1908"/>
      <c r="D32" s="1908"/>
      <c r="E32" s="1909"/>
      <c r="F32" s="27"/>
      <c r="G32" s="1916"/>
      <c r="H32" s="1903"/>
      <c r="I32" s="1903"/>
      <c r="J32" s="1903"/>
      <c r="K32" s="1917"/>
    </row>
    <row r="33" spans="1:11" s="25" customFormat="1" ht="17.100000000000001" customHeight="1">
      <c r="A33" s="1907"/>
      <c r="B33" s="1908"/>
      <c r="C33" s="1908"/>
      <c r="D33" s="1908"/>
      <c r="E33" s="1909"/>
      <c r="F33" s="27"/>
      <c r="G33" s="1916"/>
      <c r="H33" s="1903"/>
      <c r="I33" s="1903"/>
      <c r="J33" s="1903"/>
      <c r="K33" s="1917"/>
    </row>
    <row r="34" spans="1:11" s="25" customFormat="1" ht="17.100000000000001" customHeight="1">
      <c r="A34" s="1907"/>
      <c r="B34" s="1908"/>
      <c r="C34" s="1908"/>
      <c r="D34" s="1908"/>
      <c r="E34" s="1909"/>
      <c r="F34" s="27"/>
      <c r="G34" s="1916"/>
      <c r="H34" s="1903"/>
      <c r="I34" s="1903"/>
      <c r="J34" s="1903"/>
      <c r="K34" s="1917"/>
    </row>
    <row r="35" spans="1:11" s="25" customFormat="1" ht="17.100000000000001" customHeight="1">
      <c r="A35" s="1907"/>
      <c r="B35" s="1908"/>
      <c r="C35" s="1908"/>
      <c r="D35" s="1908"/>
      <c r="E35" s="1909"/>
      <c r="F35" s="27"/>
      <c r="G35" s="1916"/>
      <c r="H35" s="1903"/>
      <c r="I35" s="1903"/>
      <c r="J35" s="1903"/>
      <c r="K35" s="1917"/>
    </row>
    <row r="36" spans="1:11" s="25" customFormat="1" ht="17.100000000000001" customHeight="1">
      <c r="A36" s="1907"/>
      <c r="B36" s="1908"/>
      <c r="C36" s="1908"/>
      <c r="D36" s="1908"/>
      <c r="E36" s="1909"/>
      <c r="F36" s="27"/>
      <c r="G36" s="1916"/>
      <c r="H36" s="1903"/>
      <c r="I36" s="1903"/>
      <c r="J36" s="1903"/>
      <c r="K36" s="1917"/>
    </row>
    <row r="37" spans="1:11" s="25" customFormat="1" ht="17.100000000000001" customHeight="1">
      <c r="A37" s="1910"/>
      <c r="B37" s="1911"/>
      <c r="C37" s="1911"/>
      <c r="D37" s="1911"/>
      <c r="E37" s="1912"/>
      <c r="F37" s="27"/>
      <c r="G37" s="1918"/>
      <c r="H37" s="1919"/>
      <c r="I37" s="1919"/>
      <c r="J37" s="1919"/>
      <c r="K37" s="1920"/>
    </row>
    <row r="38" spans="1:11" s="25" customFormat="1" ht="17.100000000000001" customHeight="1">
      <c r="A38" s="262"/>
      <c r="B38" s="27"/>
      <c r="C38" s="27"/>
      <c r="D38" s="27"/>
      <c r="E38" s="27"/>
      <c r="F38" s="27"/>
      <c r="G38" s="27"/>
      <c r="H38" s="27"/>
      <c r="I38" s="27"/>
      <c r="J38" s="27"/>
      <c r="K38" s="27"/>
    </row>
    <row r="39" spans="1:11" s="25" customFormat="1" ht="17.100000000000001" customHeight="1">
      <c r="A39" s="27"/>
      <c r="B39" s="27"/>
      <c r="C39" s="27"/>
      <c r="D39" s="27"/>
      <c r="E39" s="27"/>
      <c r="F39" s="27"/>
      <c r="G39" s="1903" t="s">
        <v>620</v>
      </c>
      <c r="H39" s="1903"/>
      <c r="I39" s="1903"/>
      <c r="J39" s="1903"/>
      <c r="K39" s="1903"/>
    </row>
    <row r="40" spans="1:11" s="25" customFormat="1" ht="22.5" customHeight="1">
      <c r="A40" s="27"/>
      <c r="B40" s="27"/>
      <c r="C40" s="27"/>
      <c r="D40" s="27"/>
      <c r="E40" s="27"/>
      <c r="F40" s="27"/>
      <c r="G40" s="27"/>
      <c r="H40" s="27"/>
      <c r="I40" s="27"/>
      <c r="J40" s="27"/>
      <c r="K40" s="27"/>
    </row>
    <row r="41" spans="1:11" s="25" customFormat="1"/>
    <row r="42" spans="1:11" s="25" customFormat="1"/>
    <row r="43" spans="1:11" s="25" customFormat="1"/>
    <row r="44" spans="1:11" s="25" customFormat="1"/>
    <row r="45" spans="1:11" s="25" customFormat="1"/>
    <row r="46" spans="1:11" s="25" customFormat="1"/>
    <row r="47" spans="1:11" s="25" customFormat="1"/>
  </sheetData>
  <mergeCells count="10">
    <mergeCell ref="E1:H1"/>
    <mergeCell ref="C4:I4"/>
    <mergeCell ref="G39:K39"/>
    <mergeCell ref="C7:E7"/>
    <mergeCell ref="C20:C21"/>
    <mergeCell ref="D20:E21"/>
    <mergeCell ref="A28:E28"/>
    <mergeCell ref="G28:K28"/>
    <mergeCell ref="A30:E37"/>
    <mergeCell ref="G30:K37"/>
  </mergeCells>
  <phoneticPr fontId="116"/>
  <printOptions horizontalCentered="1"/>
  <pageMargins left="0.39370078740157483" right="0.39370078740157483" top="0.39370078740157483" bottom="0.39370078740157483" header="0.51181102362204722" footer="0.51181102362204722"/>
  <pageSetup paperSize="9" orientation="portrait" blackAndWhite="1"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D2D7D-A760-4F35-B911-E97886E59C3D}">
  <sheetPr codeName="Sheet4">
    <tabColor rgb="FF00B0F0"/>
    <pageSetUpPr fitToPage="1"/>
  </sheetPr>
  <dimension ref="A2:AK74"/>
  <sheetViews>
    <sheetView zoomScaleNormal="100" workbookViewId="0">
      <selection sqref="A1:BB1"/>
    </sheetView>
  </sheetViews>
  <sheetFormatPr defaultRowHeight="13.5"/>
  <cols>
    <col min="1" max="1" width="2.875" style="275" customWidth="1"/>
    <col min="2" max="2" width="1.75" style="275" customWidth="1"/>
    <col min="3" max="4" width="3" style="275" customWidth="1"/>
    <col min="5" max="32" width="2.875" style="275" customWidth="1"/>
    <col min="33" max="33" width="1.5" style="275" customWidth="1"/>
    <col min="34" max="34" width="2.875" style="275" customWidth="1"/>
    <col min="35" max="120" width="9" style="275" customWidth="1"/>
    <col min="121" max="256" width="9" style="275"/>
    <col min="257" max="257" width="2.875" style="275" customWidth="1"/>
    <col min="258" max="258" width="1.75" style="275" customWidth="1"/>
    <col min="259" max="260" width="3" style="275" customWidth="1"/>
    <col min="261" max="288" width="2.875" style="275" customWidth="1"/>
    <col min="289" max="289" width="1.5" style="275" customWidth="1"/>
    <col min="290" max="290" width="2.875" style="275" customWidth="1"/>
    <col min="291" max="512" width="9" style="275"/>
    <col min="513" max="513" width="2.875" style="275" customWidth="1"/>
    <col min="514" max="514" width="1.75" style="275" customWidth="1"/>
    <col min="515" max="516" width="3" style="275" customWidth="1"/>
    <col min="517" max="544" width="2.875" style="275" customWidth="1"/>
    <col min="545" max="545" width="1.5" style="275" customWidth="1"/>
    <col min="546" max="546" width="2.875" style="275" customWidth="1"/>
    <col min="547" max="768" width="9" style="275"/>
    <col min="769" max="769" width="2.875" style="275" customWidth="1"/>
    <col min="770" max="770" width="1.75" style="275" customWidth="1"/>
    <col min="771" max="772" width="3" style="275" customWidth="1"/>
    <col min="773" max="800" width="2.875" style="275" customWidth="1"/>
    <col min="801" max="801" width="1.5" style="275" customWidth="1"/>
    <col min="802" max="802" width="2.875" style="275" customWidth="1"/>
    <col min="803" max="1024" width="9" style="275"/>
    <col min="1025" max="1025" width="2.875" style="275" customWidth="1"/>
    <col min="1026" max="1026" width="1.75" style="275" customWidth="1"/>
    <col min="1027" max="1028" width="3" style="275" customWidth="1"/>
    <col min="1029" max="1056" width="2.875" style="275" customWidth="1"/>
    <col min="1057" max="1057" width="1.5" style="275" customWidth="1"/>
    <col min="1058" max="1058" width="2.875" style="275" customWidth="1"/>
    <col min="1059" max="1280" width="9" style="275"/>
    <col min="1281" max="1281" width="2.875" style="275" customWidth="1"/>
    <col min="1282" max="1282" width="1.75" style="275" customWidth="1"/>
    <col min="1283" max="1284" width="3" style="275" customWidth="1"/>
    <col min="1285" max="1312" width="2.875" style="275" customWidth="1"/>
    <col min="1313" max="1313" width="1.5" style="275" customWidth="1"/>
    <col min="1314" max="1314" width="2.875" style="275" customWidth="1"/>
    <col min="1315" max="1536" width="9" style="275"/>
    <col min="1537" max="1537" width="2.875" style="275" customWidth="1"/>
    <col min="1538" max="1538" width="1.75" style="275" customWidth="1"/>
    <col min="1539" max="1540" width="3" style="275" customWidth="1"/>
    <col min="1541" max="1568" width="2.875" style="275" customWidth="1"/>
    <col min="1569" max="1569" width="1.5" style="275" customWidth="1"/>
    <col min="1570" max="1570" width="2.875" style="275" customWidth="1"/>
    <col min="1571" max="1792" width="9" style="275"/>
    <col min="1793" max="1793" width="2.875" style="275" customWidth="1"/>
    <col min="1794" max="1794" width="1.75" style="275" customWidth="1"/>
    <col min="1795" max="1796" width="3" style="275" customWidth="1"/>
    <col min="1797" max="1824" width="2.875" style="275" customWidth="1"/>
    <col min="1825" max="1825" width="1.5" style="275" customWidth="1"/>
    <col min="1826" max="1826" width="2.875" style="275" customWidth="1"/>
    <col min="1827" max="2048" width="9" style="275"/>
    <col min="2049" max="2049" width="2.875" style="275" customWidth="1"/>
    <col min="2050" max="2050" width="1.75" style="275" customWidth="1"/>
    <col min="2051" max="2052" width="3" style="275" customWidth="1"/>
    <col min="2053" max="2080" width="2.875" style="275" customWidth="1"/>
    <col min="2081" max="2081" width="1.5" style="275" customWidth="1"/>
    <col min="2082" max="2082" width="2.875" style="275" customWidth="1"/>
    <col min="2083" max="2304" width="9" style="275"/>
    <col min="2305" max="2305" width="2.875" style="275" customWidth="1"/>
    <col min="2306" max="2306" width="1.75" style="275" customWidth="1"/>
    <col min="2307" max="2308" width="3" style="275" customWidth="1"/>
    <col min="2309" max="2336" width="2.875" style="275" customWidth="1"/>
    <col min="2337" max="2337" width="1.5" style="275" customWidth="1"/>
    <col min="2338" max="2338" width="2.875" style="275" customWidth="1"/>
    <col min="2339" max="2560" width="9" style="275"/>
    <col min="2561" max="2561" width="2.875" style="275" customWidth="1"/>
    <col min="2562" max="2562" width="1.75" style="275" customWidth="1"/>
    <col min="2563" max="2564" width="3" style="275" customWidth="1"/>
    <col min="2565" max="2592" width="2.875" style="275" customWidth="1"/>
    <col min="2593" max="2593" width="1.5" style="275" customWidth="1"/>
    <col min="2594" max="2594" width="2.875" style="275" customWidth="1"/>
    <col min="2595" max="2816" width="9" style="275"/>
    <col min="2817" max="2817" width="2.875" style="275" customWidth="1"/>
    <col min="2818" max="2818" width="1.75" style="275" customWidth="1"/>
    <col min="2819" max="2820" width="3" style="275" customWidth="1"/>
    <col min="2821" max="2848" width="2.875" style="275" customWidth="1"/>
    <col min="2849" max="2849" width="1.5" style="275" customWidth="1"/>
    <col min="2850" max="2850" width="2.875" style="275" customWidth="1"/>
    <col min="2851" max="3072" width="9" style="275"/>
    <col min="3073" max="3073" width="2.875" style="275" customWidth="1"/>
    <col min="3074" max="3074" width="1.75" style="275" customWidth="1"/>
    <col min="3075" max="3076" width="3" style="275" customWidth="1"/>
    <col min="3077" max="3104" width="2.875" style="275" customWidth="1"/>
    <col min="3105" max="3105" width="1.5" style="275" customWidth="1"/>
    <col min="3106" max="3106" width="2.875" style="275" customWidth="1"/>
    <col min="3107" max="3328" width="9" style="275"/>
    <col min="3329" max="3329" width="2.875" style="275" customWidth="1"/>
    <col min="3330" max="3330" width="1.75" style="275" customWidth="1"/>
    <col min="3331" max="3332" width="3" style="275" customWidth="1"/>
    <col min="3333" max="3360" width="2.875" style="275" customWidth="1"/>
    <col min="3361" max="3361" width="1.5" style="275" customWidth="1"/>
    <col min="3362" max="3362" width="2.875" style="275" customWidth="1"/>
    <col min="3363" max="3584" width="9" style="275"/>
    <col min="3585" max="3585" width="2.875" style="275" customWidth="1"/>
    <col min="3586" max="3586" width="1.75" style="275" customWidth="1"/>
    <col min="3587" max="3588" width="3" style="275" customWidth="1"/>
    <col min="3589" max="3616" width="2.875" style="275" customWidth="1"/>
    <col min="3617" max="3617" width="1.5" style="275" customWidth="1"/>
    <col min="3618" max="3618" width="2.875" style="275" customWidth="1"/>
    <col min="3619" max="3840" width="9" style="275"/>
    <col min="3841" max="3841" width="2.875" style="275" customWidth="1"/>
    <col min="3842" max="3842" width="1.75" style="275" customWidth="1"/>
    <col min="3843" max="3844" width="3" style="275" customWidth="1"/>
    <col min="3845" max="3872" width="2.875" style="275" customWidth="1"/>
    <col min="3873" max="3873" width="1.5" style="275" customWidth="1"/>
    <col min="3874" max="3874" width="2.875" style="275" customWidth="1"/>
    <col min="3875" max="4096" width="9" style="275"/>
    <col min="4097" max="4097" width="2.875" style="275" customWidth="1"/>
    <col min="4098" max="4098" width="1.75" style="275" customWidth="1"/>
    <col min="4099" max="4100" width="3" style="275" customWidth="1"/>
    <col min="4101" max="4128" width="2.875" style="275" customWidth="1"/>
    <col min="4129" max="4129" width="1.5" style="275" customWidth="1"/>
    <col min="4130" max="4130" width="2.875" style="275" customWidth="1"/>
    <col min="4131" max="4352" width="9" style="275"/>
    <col min="4353" max="4353" width="2.875" style="275" customWidth="1"/>
    <col min="4354" max="4354" width="1.75" style="275" customWidth="1"/>
    <col min="4355" max="4356" width="3" style="275" customWidth="1"/>
    <col min="4357" max="4384" width="2.875" style="275" customWidth="1"/>
    <col min="4385" max="4385" width="1.5" style="275" customWidth="1"/>
    <col min="4386" max="4386" width="2.875" style="275" customWidth="1"/>
    <col min="4387" max="4608" width="9" style="275"/>
    <col min="4609" max="4609" width="2.875" style="275" customWidth="1"/>
    <col min="4610" max="4610" width="1.75" style="275" customWidth="1"/>
    <col min="4611" max="4612" width="3" style="275" customWidth="1"/>
    <col min="4613" max="4640" width="2.875" style="275" customWidth="1"/>
    <col min="4641" max="4641" width="1.5" style="275" customWidth="1"/>
    <col min="4642" max="4642" width="2.875" style="275" customWidth="1"/>
    <col min="4643" max="4864" width="9" style="275"/>
    <col min="4865" max="4865" width="2.875" style="275" customWidth="1"/>
    <col min="4866" max="4866" width="1.75" style="275" customWidth="1"/>
    <col min="4867" max="4868" width="3" style="275" customWidth="1"/>
    <col min="4869" max="4896" width="2.875" style="275" customWidth="1"/>
    <col min="4897" max="4897" width="1.5" style="275" customWidth="1"/>
    <col min="4898" max="4898" width="2.875" style="275" customWidth="1"/>
    <col min="4899" max="5120" width="9" style="275"/>
    <col min="5121" max="5121" width="2.875" style="275" customWidth="1"/>
    <col min="5122" max="5122" width="1.75" style="275" customWidth="1"/>
    <col min="5123" max="5124" width="3" style="275" customWidth="1"/>
    <col min="5125" max="5152" width="2.875" style="275" customWidth="1"/>
    <col min="5153" max="5153" width="1.5" style="275" customWidth="1"/>
    <col min="5154" max="5154" width="2.875" style="275" customWidth="1"/>
    <col min="5155" max="5376" width="9" style="275"/>
    <col min="5377" max="5377" width="2.875" style="275" customWidth="1"/>
    <col min="5378" max="5378" width="1.75" style="275" customWidth="1"/>
    <col min="5379" max="5380" width="3" style="275" customWidth="1"/>
    <col min="5381" max="5408" width="2.875" style="275" customWidth="1"/>
    <col min="5409" max="5409" width="1.5" style="275" customWidth="1"/>
    <col min="5410" max="5410" width="2.875" style="275" customWidth="1"/>
    <col min="5411" max="5632" width="9" style="275"/>
    <col min="5633" max="5633" width="2.875" style="275" customWidth="1"/>
    <col min="5634" max="5634" width="1.75" style="275" customWidth="1"/>
    <col min="5635" max="5636" width="3" style="275" customWidth="1"/>
    <col min="5637" max="5664" width="2.875" style="275" customWidth="1"/>
    <col min="5665" max="5665" width="1.5" style="275" customWidth="1"/>
    <col min="5666" max="5666" width="2.875" style="275" customWidth="1"/>
    <col min="5667" max="5888" width="9" style="275"/>
    <col min="5889" max="5889" width="2.875" style="275" customWidth="1"/>
    <col min="5890" max="5890" width="1.75" style="275" customWidth="1"/>
    <col min="5891" max="5892" width="3" style="275" customWidth="1"/>
    <col min="5893" max="5920" width="2.875" style="275" customWidth="1"/>
    <col min="5921" max="5921" width="1.5" style="275" customWidth="1"/>
    <col min="5922" max="5922" width="2.875" style="275" customWidth="1"/>
    <col min="5923" max="6144" width="9" style="275"/>
    <col min="6145" max="6145" width="2.875" style="275" customWidth="1"/>
    <col min="6146" max="6146" width="1.75" style="275" customWidth="1"/>
    <col min="6147" max="6148" width="3" style="275" customWidth="1"/>
    <col min="6149" max="6176" width="2.875" style="275" customWidth="1"/>
    <col min="6177" max="6177" width="1.5" style="275" customWidth="1"/>
    <col min="6178" max="6178" width="2.875" style="275" customWidth="1"/>
    <col min="6179" max="6400" width="9" style="275"/>
    <col min="6401" max="6401" width="2.875" style="275" customWidth="1"/>
    <col min="6402" max="6402" width="1.75" style="275" customWidth="1"/>
    <col min="6403" max="6404" width="3" style="275" customWidth="1"/>
    <col min="6405" max="6432" width="2.875" style="275" customWidth="1"/>
    <col min="6433" max="6433" width="1.5" style="275" customWidth="1"/>
    <col min="6434" max="6434" width="2.875" style="275" customWidth="1"/>
    <col min="6435" max="6656" width="9" style="275"/>
    <col min="6657" max="6657" width="2.875" style="275" customWidth="1"/>
    <col min="6658" max="6658" width="1.75" style="275" customWidth="1"/>
    <col min="6659" max="6660" width="3" style="275" customWidth="1"/>
    <col min="6661" max="6688" width="2.875" style="275" customWidth="1"/>
    <col min="6689" max="6689" width="1.5" style="275" customWidth="1"/>
    <col min="6690" max="6690" width="2.875" style="275" customWidth="1"/>
    <col min="6691" max="6912" width="9" style="275"/>
    <col min="6913" max="6913" width="2.875" style="275" customWidth="1"/>
    <col min="6914" max="6914" width="1.75" style="275" customWidth="1"/>
    <col min="6915" max="6916" width="3" style="275" customWidth="1"/>
    <col min="6917" max="6944" width="2.875" style="275" customWidth="1"/>
    <col min="6945" max="6945" width="1.5" style="275" customWidth="1"/>
    <col min="6946" max="6946" width="2.875" style="275" customWidth="1"/>
    <col min="6947" max="7168" width="9" style="275"/>
    <col min="7169" max="7169" width="2.875" style="275" customWidth="1"/>
    <col min="7170" max="7170" width="1.75" style="275" customWidth="1"/>
    <col min="7171" max="7172" width="3" style="275" customWidth="1"/>
    <col min="7173" max="7200" width="2.875" style="275" customWidth="1"/>
    <col min="7201" max="7201" width="1.5" style="275" customWidth="1"/>
    <col min="7202" max="7202" width="2.875" style="275" customWidth="1"/>
    <col min="7203" max="7424" width="9" style="275"/>
    <col min="7425" max="7425" width="2.875" style="275" customWidth="1"/>
    <col min="7426" max="7426" width="1.75" style="275" customWidth="1"/>
    <col min="7427" max="7428" width="3" style="275" customWidth="1"/>
    <col min="7429" max="7456" width="2.875" style="275" customWidth="1"/>
    <col min="7457" max="7457" width="1.5" style="275" customWidth="1"/>
    <col min="7458" max="7458" width="2.875" style="275" customWidth="1"/>
    <col min="7459" max="7680" width="9" style="275"/>
    <col min="7681" max="7681" width="2.875" style="275" customWidth="1"/>
    <col min="7682" max="7682" width="1.75" style="275" customWidth="1"/>
    <col min="7683" max="7684" width="3" style="275" customWidth="1"/>
    <col min="7685" max="7712" width="2.875" style="275" customWidth="1"/>
    <col min="7713" max="7713" width="1.5" style="275" customWidth="1"/>
    <col min="7714" max="7714" width="2.875" style="275" customWidth="1"/>
    <col min="7715" max="7936" width="9" style="275"/>
    <col min="7937" max="7937" width="2.875" style="275" customWidth="1"/>
    <col min="7938" max="7938" width="1.75" style="275" customWidth="1"/>
    <col min="7939" max="7940" width="3" style="275" customWidth="1"/>
    <col min="7941" max="7968" width="2.875" style="275" customWidth="1"/>
    <col min="7969" max="7969" width="1.5" style="275" customWidth="1"/>
    <col min="7970" max="7970" width="2.875" style="275" customWidth="1"/>
    <col min="7971" max="8192" width="9" style="275"/>
    <col min="8193" max="8193" width="2.875" style="275" customWidth="1"/>
    <col min="8194" max="8194" width="1.75" style="275" customWidth="1"/>
    <col min="8195" max="8196" width="3" style="275" customWidth="1"/>
    <col min="8197" max="8224" width="2.875" style="275" customWidth="1"/>
    <col min="8225" max="8225" width="1.5" style="275" customWidth="1"/>
    <col min="8226" max="8226" width="2.875" style="275" customWidth="1"/>
    <col min="8227" max="8448" width="9" style="275"/>
    <col min="8449" max="8449" width="2.875" style="275" customWidth="1"/>
    <col min="8450" max="8450" width="1.75" style="275" customWidth="1"/>
    <col min="8451" max="8452" width="3" style="275" customWidth="1"/>
    <col min="8453" max="8480" width="2.875" style="275" customWidth="1"/>
    <col min="8481" max="8481" width="1.5" style="275" customWidth="1"/>
    <col min="8482" max="8482" width="2.875" style="275" customWidth="1"/>
    <col min="8483" max="8704" width="9" style="275"/>
    <col min="8705" max="8705" width="2.875" style="275" customWidth="1"/>
    <col min="8706" max="8706" width="1.75" style="275" customWidth="1"/>
    <col min="8707" max="8708" width="3" style="275" customWidth="1"/>
    <col min="8709" max="8736" width="2.875" style="275" customWidth="1"/>
    <col min="8737" max="8737" width="1.5" style="275" customWidth="1"/>
    <col min="8738" max="8738" width="2.875" style="275" customWidth="1"/>
    <col min="8739" max="8960" width="9" style="275"/>
    <col min="8961" max="8961" width="2.875" style="275" customWidth="1"/>
    <col min="8962" max="8962" width="1.75" style="275" customWidth="1"/>
    <col min="8963" max="8964" width="3" style="275" customWidth="1"/>
    <col min="8965" max="8992" width="2.875" style="275" customWidth="1"/>
    <col min="8993" max="8993" width="1.5" style="275" customWidth="1"/>
    <col min="8994" max="8994" width="2.875" style="275" customWidth="1"/>
    <col min="8995" max="9216" width="9" style="275"/>
    <col min="9217" max="9217" width="2.875" style="275" customWidth="1"/>
    <col min="9218" max="9218" width="1.75" style="275" customWidth="1"/>
    <col min="9219" max="9220" width="3" style="275" customWidth="1"/>
    <col min="9221" max="9248" width="2.875" style="275" customWidth="1"/>
    <col min="9249" max="9249" width="1.5" style="275" customWidth="1"/>
    <col min="9250" max="9250" width="2.875" style="275" customWidth="1"/>
    <col min="9251" max="9472" width="9" style="275"/>
    <col min="9473" max="9473" width="2.875" style="275" customWidth="1"/>
    <col min="9474" max="9474" width="1.75" style="275" customWidth="1"/>
    <col min="9475" max="9476" width="3" style="275" customWidth="1"/>
    <col min="9477" max="9504" width="2.875" style="275" customWidth="1"/>
    <col min="9505" max="9505" width="1.5" style="275" customWidth="1"/>
    <col min="9506" max="9506" width="2.875" style="275" customWidth="1"/>
    <col min="9507" max="9728" width="9" style="275"/>
    <col min="9729" max="9729" width="2.875" style="275" customWidth="1"/>
    <col min="9730" max="9730" width="1.75" style="275" customWidth="1"/>
    <col min="9731" max="9732" width="3" style="275" customWidth="1"/>
    <col min="9733" max="9760" width="2.875" style="275" customWidth="1"/>
    <col min="9761" max="9761" width="1.5" style="275" customWidth="1"/>
    <col min="9762" max="9762" width="2.875" style="275" customWidth="1"/>
    <col min="9763" max="9984" width="9" style="275"/>
    <col min="9985" max="9985" width="2.875" style="275" customWidth="1"/>
    <col min="9986" max="9986" width="1.75" style="275" customWidth="1"/>
    <col min="9987" max="9988" width="3" style="275" customWidth="1"/>
    <col min="9989" max="10016" width="2.875" style="275" customWidth="1"/>
    <col min="10017" max="10017" width="1.5" style="275" customWidth="1"/>
    <col min="10018" max="10018" width="2.875" style="275" customWidth="1"/>
    <col min="10019" max="10240" width="9" style="275"/>
    <col min="10241" max="10241" width="2.875" style="275" customWidth="1"/>
    <col min="10242" max="10242" width="1.75" style="275" customWidth="1"/>
    <col min="10243" max="10244" width="3" style="275" customWidth="1"/>
    <col min="10245" max="10272" width="2.875" style="275" customWidth="1"/>
    <col min="10273" max="10273" width="1.5" style="275" customWidth="1"/>
    <col min="10274" max="10274" width="2.875" style="275" customWidth="1"/>
    <col min="10275" max="10496" width="9" style="275"/>
    <col min="10497" max="10497" width="2.875" style="275" customWidth="1"/>
    <col min="10498" max="10498" width="1.75" style="275" customWidth="1"/>
    <col min="10499" max="10500" width="3" style="275" customWidth="1"/>
    <col min="10501" max="10528" width="2.875" style="275" customWidth="1"/>
    <col min="10529" max="10529" width="1.5" style="275" customWidth="1"/>
    <col min="10530" max="10530" width="2.875" style="275" customWidth="1"/>
    <col min="10531" max="10752" width="9" style="275"/>
    <col min="10753" max="10753" width="2.875" style="275" customWidth="1"/>
    <col min="10754" max="10754" width="1.75" style="275" customWidth="1"/>
    <col min="10755" max="10756" width="3" style="275" customWidth="1"/>
    <col min="10757" max="10784" width="2.875" style="275" customWidth="1"/>
    <col min="10785" max="10785" width="1.5" style="275" customWidth="1"/>
    <col min="10786" max="10786" width="2.875" style="275" customWidth="1"/>
    <col min="10787" max="11008" width="9" style="275"/>
    <col min="11009" max="11009" width="2.875" style="275" customWidth="1"/>
    <col min="11010" max="11010" width="1.75" style="275" customWidth="1"/>
    <col min="11011" max="11012" width="3" style="275" customWidth="1"/>
    <col min="11013" max="11040" width="2.875" style="275" customWidth="1"/>
    <col min="11041" max="11041" width="1.5" style="275" customWidth="1"/>
    <col min="11042" max="11042" width="2.875" style="275" customWidth="1"/>
    <col min="11043" max="11264" width="9" style="275"/>
    <col min="11265" max="11265" width="2.875" style="275" customWidth="1"/>
    <col min="11266" max="11266" width="1.75" style="275" customWidth="1"/>
    <col min="11267" max="11268" width="3" style="275" customWidth="1"/>
    <col min="11269" max="11296" width="2.875" style="275" customWidth="1"/>
    <col min="11297" max="11297" width="1.5" style="275" customWidth="1"/>
    <col min="11298" max="11298" width="2.875" style="275" customWidth="1"/>
    <col min="11299" max="11520" width="9" style="275"/>
    <col min="11521" max="11521" width="2.875" style="275" customWidth="1"/>
    <col min="11522" max="11522" width="1.75" style="275" customWidth="1"/>
    <col min="11523" max="11524" width="3" style="275" customWidth="1"/>
    <col min="11525" max="11552" width="2.875" style="275" customWidth="1"/>
    <col min="11553" max="11553" width="1.5" style="275" customWidth="1"/>
    <col min="11554" max="11554" width="2.875" style="275" customWidth="1"/>
    <col min="11555" max="11776" width="9" style="275"/>
    <col min="11777" max="11777" width="2.875" style="275" customWidth="1"/>
    <col min="11778" max="11778" width="1.75" style="275" customWidth="1"/>
    <col min="11779" max="11780" width="3" style="275" customWidth="1"/>
    <col min="11781" max="11808" width="2.875" style="275" customWidth="1"/>
    <col min="11809" max="11809" width="1.5" style="275" customWidth="1"/>
    <col min="11810" max="11810" width="2.875" style="275" customWidth="1"/>
    <col min="11811" max="12032" width="9" style="275"/>
    <col min="12033" max="12033" width="2.875" style="275" customWidth="1"/>
    <col min="12034" max="12034" width="1.75" style="275" customWidth="1"/>
    <col min="12035" max="12036" width="3" style="275" customWidth="1"/>
    <col min="12037" max="12064" width="2.875" style="275" customWidth="1"/>
    <col min="12065" max="12065" width="1.5" style="275" customWidth="1"/>
    <col min="12066" max="12066" width="2.875" style="275" customWidth="1"/>
    <col min="12067" max="12288" width="9" style="275"/>
    <col min="12289" max="12289" width="2.875" style="275" customWidth="1"/>
    <col min="12290" max="12290" width="1.75" style="275" customWidth="1"/>
    <col min="12291" max="12292" width="3" style="275" customWidth="1"/>
    <col min="12293" max="12320" width="2.875" style="275" customWidth="1"/>
    <col min="12321" max="12321" width="1.5" style="275" customWidth="1"/>
    <col min="12322" max="12322" width="2.875" style="275" customWidth="1"/>
    <col min="12323" max="12544" width="9" style="275"/>
    <col min="12545" max="12545" width="2.875" style="275" customWidth="1"/>
    <col min="12546" max="12546" width="1.75" style="275" customWidth="1"/>
    <col min="12547" max="12548" width="3" style="275" customWidth="1"/>
    <col min="12549" max="12576" width="2.875" style="275" customWidth="1"/>
    <col min="12577" max="12577" width="1.5" style="275" customWidth="1"/>
    <col min="12578" max="12578" width="2.875" style="275" customWidth="1"/>
    <col min="12579" max="12800" width="9" style="275"/>
    <col min="12801" max="12801" width="2.875" style="275" customWidth="1"/>
    <col min="12802" max="12802" width="1.75" style="275" customWidth="1"/>
    <col min="12803" max="12804" width="3" style="275" customWidth="1"/>
    <col min="12805" max="12832" width="2.875" style="275" customWidth="1"/>
    <col min="12833" max="12833" width="1.5" style="275" customWidth="1"/>
    <col min="12834" max="12834" width="2.875" style="275" customWidth="1"/>
    <col min="12835" max="13056" width="9" style="275"/>
    <col min="13057" max="13057" width="2.875" style="275" customWidth="1"/>
    <col min="13058" max="13058" width="1.75" style="275" customWidth="1"/>
    <col min="13059" max="13060" width="3" style="275" customWidth="1"/>
    <col min="13061" max="13088" width="2.875" style="275" customWidth="1"/>
    <col min="13089" max="13089" width="1.5" style="275" customWidth="1"/>
    <col min="13090" max="13090" width="2.875" style="275" customWidth="1"/>
    <col min="13091" max="13312" width="9" style="275"/>
    <col min="13313" max="13313" width="2.875" style="275" customWidth="1"/>
    <col min="13314" max="13314" width="1.75" style="275" customWidth="1"/>
    <col min="13315" max="13316" width="3" style="275" customWidth="1"/>
    <col min="13317" max="13344" width="2.875" style="275" customWidth="1"/>
    <col min="13345" max="13345" width="1.5" style="275" customWidth="1"/>
    <col min="13346" max="13346" width="2.875" style="275" customWidth="1"/>
    <col min="13347" max="13568" width="9" style="275"/>
    <col min="13569" max="13569" width="2.875" style="275" customWidth="1"/>
    <col min="13570" max="13570" width="1.75" style="275" customWidth="1"/>
    <col min="13571" max="13572" width="3" style="275" customWidth="1"/>
    <col min="13573" max="13600" width="2.875" style="275" customWidth="1"/>
    <col min="13601" max="13601" width="1.5" style="275" customWidth="1"/>
    <col min="13602" max="13602" width="2.875" style="275" customWidth="1"/>
    <col min="13603" max="13824" width="9" style="275"/>
    <col min="13825" max="13825" width="2.875" style="275" customWidth="1"/>
    <col min="13826" max="13826" width="1.75" style="275" customWidth="1"/>
    <col min="13827" max="13828" width="3" style="275" customWidth="1"/>
    <col min="13829" max="13856" width="2.875" style="275" customWidth="1"/>
    <col min="13857" max="13857" width="1.5" style="275" customWidth="1"/>
    <col min="13858" max="13858" width="2.875" style="275" customWidth="1"/>
    <col min="13859" max="14080" width="9" style="275"/>
    <col min="14081" max="14081" width="2.875" style="275" customWidth="1"/>
    <col min="14082" max="14082" width="1.75" style="275" customWidth="1"/>
    <col min="14083" max="14084" width="3" style="275" customWidth="1"/>
    <col min="14085" max="14112" width="2.875" style="275" customWidth="1"/>
    <col min="14113" max="14113" width="1.5" style="275" customWidth="1"/>
    <col min="14114" max="14114" width="2.875" style="275" customWidth="1"/>
    <col min="14115" max="14336" width="9" style="275"/>
    <col min="14337" max="14337" width="2.875" style="275" customWidth="1"/>
    <col min="14338" max="14338" width="1.75" style="275" customWidth="1"/>
    <col min="14339" max="14340" width="3" style="275" customWidth="1"/>
    <col min="14341" max="14368" width="2.875" style="275" customWidth="1"/>
    <col min="14369" max="14369" width="1.5" style="275" customWidth="1"/>
    <col min="14370" max="14370" width="2.875" style="275" customWidth="1"/>
    <col min="14371" max="14592" width="9" style="275"/>
    <col min="14593" max="14593" width="2.875" style="275" customWidth="1"/>
    <col min="14594" max="14594" width="1.75" style="275" customWidth="1"/>
    <col min="14595" max="14596" width="3" style="275" customWidth="1"/>
    <col min="14597" max="14624" width="2.875" style="275" customWidth="1"/>
    <col min="14625" max="14625" width="1.5" style="275" customWidth="1"/>
    <col min="14626" max="14626" width="2.875" style="275" customWidth="1"/>
    <col min="14627" max="14848" width="9" style="275"/>
    <col min="14849" max="14849" width="2.875" style="275" customWidth="1"/>
    <col min="14850" max="14850" width="1.75" style="275" customWidth="1"/>
    <col min="14851" max="14852" width="3" style="275" customWidth="1"/>
    <col min="14853" max="14880" width="2.875" style="275" customWidth="1"/>
    <col min="14881" max="14881" width="1.5" style="275" customWidth="1"/>
    <col min="14882" max="14882" width="2.875" style="275" customWidth="1"/>
    <col min="14883" max="15104" width="9" style="275"/>
    <col min="15105" max="15105" width="2.875" style="275" customWidth="1"/>
    <col min="15106" max="15106" width="1.75" style="275" customWidth="1"/>
    <col min="15107" max="15108" width="3" style="275" customWidth="1"/>
    <col min="15109" max="15136" width="2.875" style="275" customWidth="1"/>
    <col min="15137" max="15137" width="1.5" style="275" customWidth="1"/>
    <col min="15138" max="15138" width="2.875" style="275" customWidth="1"/>
    <col min="15139" max="15360" width="9" style="275"/>
    <col min="15361" max="15361" width="2.875" style="275" customWidth="1"/>
    <col min="15362" max="15362" width="1.75" style="275" customWidth="1"/>
    <col min="15363" max="15364" width="3" style="275" customWidth="1"/>
    <col min="15365" max="15392" width="2.875" style="275" customWidth="1"/>
    <col min="15393" max="15393" width="1.5" style="275" customWidth="1"/>
    <col min="15394" max="15394" width="2.875" style="275" customWidth="1"/>
    <col min="15395" max="15616" width="9" style="275"/>
    <col min="15617" max="15617" width="2.875" style="275" customWidth="1"/>
    <col min="15618" max="15618" width="1.75" style="275" customWidth="1"/>
    <col min="15619" max="15620" width="3" style="275" customWidth="1"/>
    <col min="15621" max="15648" width="2.875" style="275" customWidth="1"/>
    <col min="15649" max="15649" width="1.5" style="275" customWidth="1"/>
    <col min="15650" max="15650" width="2.875" style="275" customWidth="1"/>
    <col min="15651" max="15872" width="9" style="275"/>
    <col min="15873" max="15873" width="2.875" style="275" customWidth="1"/>
    <col min="15874" max="15874" width="1.75" style="275" customWidth="1"/>
    <col min="15875" max="15876" width="3" style="275" customWidth="1"/>
    <col min="15877" max="15904" width="2.875" style="275" customWidth="1"/>
    <col min="15905" max="15905" width="1.5" style="275" customWidth="1"/>
    <col min="15906" max="15906" width="2.875" style="275" customWidth="1"/>
    <col min="15907" max="16128" width="9" style="275"/>
    <col min="16129" max="16129" width="2.875" style="275" customWidth="1"/>
    <col min="16130" max="16130" width="1.75" style="275" customWidth="1"/>
    <col min="16131" max="16132" width="3" style="275" customWidth="1"/>
    <col min="16133" max="16160" width="2.875" style="275" customWidth="1"/>
    <col min="16161" max="16161" width="1.5" style="275" customWidth="1"/>
    <col min="16162" max="16162" width="2.875" style="275" customWidth="1"/>
    <col min="16163" max="16384" width="9" style="275"/>
  </cols>
  <sheetData>
    <row r="2" spans="1:34" ht="15.95" customHeight="1">
      <c r="A2" s="2425" t="s">
        <v>670</v>
      </c>
      <c r="B2" s="2425"/>
      <c r="C2" s="271"/>
      <c r="D2" s="271"/>
      <c r="E2" s="271"/>
      <c r="F2" s="272"/>
      <c r="G2" s="272"/>
      <c r="H2" s="272"/>
      <c r="I2" s="272"/>
      <c r="J2" s="273"/>
      <c r="K2" s="273"/>
      <c r="L2" s="273"/>
      <c r="M2" s="273"/>
      <c r="N2" s="273"/>
      <c r="O2" s="273"/>
      <c r="P2" s="273"/>
      <c r="Q2" s="273"/>
      <c r="R2" s="273"/>
      <c r="S2" s="273"/>
      <c r="T2" s="273"/>
      <c r="U2" s="273"/>
      <c r="V2" s="273"/>
      <c r="W2" s="273"/>
      <c r="X2" s="273"/>
      <c r="Y2" s="273"/>
      <c r="Z2" s="273"/>
      <c r="AA2" s="273"/>
      <c r="AB2" s="273"/>
      <c r="AC2" s="273"/>
      <c r="AD2" s="2426" t="s">
        <v>671</v>
      </c>
      <c r="AE2" s="2426"/>
      <c r="AF2" s="2426"/>
      <c r="AG2" s="274"/>
      <c r="AH2" s="274"/>
    </row>
    <row r="3" spans="1:34" ht="15.95" customHeight="1">
      <c r="A3" s="2425" t="s">
        <v>672</v>
      </c>
      <c r="B3" s="2425"/>
      <c r="C3" s="2425"/>
      <c r="D3" s="2425"/>
      <c r="E3" s="2425"/>
      <c r="F3" s="2425"/>
      <c r="G3" s="2425"/>
      <c r="H3" s="2425"/>
      <c r="I3" s="2425"/>
      <c r="J3" s="276"/>
      <c r="K3" s="273"/>
      <c r="L3" s="273"/>
      <c r="M3" s="273"/>
      <c r="N3" s="273"/>
      <c r="O3" s="273"/>
      <c r="P3" s="273"/>
      <c r="Q3" s="273"/>
      <c r="R3" s="273"/>
      <c r="S3" s="273"/>
      <c r="T3" s="273"/>
      <c r="U3" s="273"/>
      <c r="V3" s="273"/>
      <c r="W3" s="273"/>
      <c r="X3" s="273"/>
      <c r="Y3" s="273"/>
      <c r="Z3" s="273"/>
      <c r="AA3" s="273"/>
      <c r="AB3" s="273"/>
      <c r="AC3" s="273"/>
      <c r="AD3" s="277" t="s">
        <v>673</v>
      </c>
      <c r="AE3" s="278" t="s">
        <v>673</v>
      </c>
      <c r="AF3" s="279" t="s">
        <v>674</v>
      </c>
      <c r="AG3" s="274"/>
      <c r="AH3" s="274"/>
    </row>
    <row r="4" spans="1:34" ht="23.25" customHeight="1">
      <c r="A4" s="2427" t="s">
        <v>675</v>
      </c>
      <c r="B4" s="2427"/>
      <c r="C4" s="2427"/>
      <c r="D4" s="2427"/>
      <c r="E4" s="2427"/>
      <c r="F4" s="2427"/>
      <c r="G4" s="2427"/>
      <c r="H4" s="2427"/>
      <c r="I4" s="2427"/>
      <c r="J4" s="2427"/>
      <c r="K4" s="2427"/>
      <c r="L4" s="2427"/>
      <c r="M4" s="2427"/>
      <c r="N4" s="2427"/>
      <c r="O4" s="2427"/>
      <c r="P4" s="2427"/>
      <c r="Q4" s="2427"/>
      <c r="R4" s="2427"/>
      <c r="S4" s="2427"/>
      <c r="T4" s="2427"/>
      <c r="U4" s="2427"/>
      <c r="V4" s="2427"/>
      <c r="W4" s="2427"/>
      <c r="X4" s="2427"/>
      <c r="Y4" s="2427"/>
      <c r="Z4" s="2427"/>
      <c r="AA4" s="2427"/>
      <c r="AB4" s="2427"/>
      <c r="AC4" s="2427"/>
      <c r="AD4" s="2427"/>
      <c r="AE4" s="2427"/>
      <c r="AF4" s="2427"/>
      <c r="AG4" s="280"/>
      <c r="AH4" s="280"/>
    </row>
    <row r="5" spans="1:34" ht="15.95" customHeight="1">
      <c r="A5" s="2408" t="s">
        <v>676</v>
      </c>
      <c r="B5" s="2408"/>
      <c r="C5" s="2408"/>
      <c r="D5" s="2408"/>
      <c r="E5" s="2408"/>
      <c r="F5" s="2408"/>
      <c r="G5" s="2408"/>
      <c r="H5" s="2408"/>
      <c r="I5" s="2408"/>
      <c r="J5" s="2408"/>
      <c r="K5" s="2408"/>
      <c r="L5" s="2408"/>
      <c r="M5" s="2408"/>
      <c r="N5" s="2408"/>
      <c r="O5" s="2408"/>
      <c r="P5" s="2408"/>
      <c r="Q5" s="2408"/>
      <c r="R5" s="2408"/>
      <c r="S5" s="2408"/>
      <c r="T5" s="2408"/>
      <c r="U5" s="2408"/>
      <c r="V5" s="2408"/>
      <c r="W5" s="2408"/>
      <c r="X5" s="2408"/>
      <c r="Y5" s="2408"/>
      <c r="Z5" s="2408"/>
      <c r="AA5" s="2408"/>
      <c r="AB5" s="2408"/>
      <c r="AC5" s="2408"/>
      <c r="AD5" s="2408"/>
      <c r="AE5" s="2408"/>
      <c r="AF5" s="2408"/>
      <c r="AG5" s="280"/>
      <c r="AH5" s="280"/>
    </row>
    <row r="6" spans="1:34" ht="9.75" customHeight="1">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row>
    <row r="7" spans="1:34" ht="15.95" customHeight="1">
      <c r="A7" s="282"/>
      <c r="B7" s="282"/>
      <c r="C7" s="282"/>
      <c r="E7" s="283" t="s">
        <v>677</v>
      </c>
      <c r="F7" s="283"/>
      <c r="G7" s="283"/>
      <c r="H7" s="283"/>
      <c r="I7" s="283"/>
      <c r="J7" s="283"/>
      <c r="K7" s="283"/>
      <c r="L7" s="283"/>
      <c r="M7" s="283"/>
      <c r="N7" s="283"/>
      <c r="O7" s="283"/>
      <c r="P7" s="283"/>
      <c r="Q7" s="283"/>
      <c r="R7" s="283"/>
      <c r="S7" s="283"/>
      <c r="T7" s="283"/>
      <c r="U7" s="283"/>
      <c r="V7" s="283"/>
      <c r="W7" s="283"/>
      <c r="X7" s="283"/>
      <c r="Y7" s="283"/>
      <c r="Z7" s="283"/>
      <c r="AA7" s="283"/>
      <c r="AB7" s="283"/>
      <c r="AD7" s="282"/>
      <c r="AE7" s="282"/>
      <c r="AF7" s="282"/>
      <c r="AG7" s="282"/>
      <c r="AH7" s="282"/>
    </row>
    <row r="8" spans="1:34" ht="15.95" customHeight="1">
      <c r="A8" s="281"/>
      <c r="B8" s="281"/>
      <c r="C8" s="281"/>
      <c r="D8" s="281" t="s">
        <v>678</v>
      </c>
      <c r="E8" s="283"/>
      <c r="F8" s="283"/>
      <c r="G8" s="283"/>
      <c r="H8" s="283"/>
      <c r="I8" s="283"/>
      <c r="J8" s="283"/>
      <c r="K8" s="283"/>
      <c r="L8" s="283"/>
      <c r="M8" s="283"/>
      <c r="N8" s="283"/>
      <c r="O8" s="283"/>
      <c r="P8" s="283"/>
      <c r="Q8" s="283"/>
      <c r="R8" s="283"/>
      <c r="S8" s="283"/>
      <c r="T8" s="283"/>
      <c r="U8" s="283"/>
      <c r="V8" s="283"/>
      <c r="W8" s="283"/>
      <c r="X8" s="283"/>
      <c r="Y8" s="283"/>
      <c r="Z8" s="283"/>
      <c r="AA8" s="283"/>
      <c r="AB8" s="283"/>
      <c r="AC8" s="281"/>
      <c r="AD8" s="281"/>
      <c r="AE8" s="281"/>
      <c r="AF8" s="281"/>
      <c r="AG8" s="281"/>
      <c r="AH8" s="281"/>
    </row>
    <row r="9" spans="1:34" ht="15.95" customHeight="1">
      <c r="A9" s="281"/>
      <c r="B9" s="281"/>
      <c r="C9" s="537"/>
      <c r="D9" s="537"/>
      <c r="E9" s="537"/>
      <c r="F9" s="538"/>
      <c r="G9" s="539"/>
      <c r="H9" s="539"/>
      <c r="I9" s="539"/>
      <c r="J9" s="539"/>
      <c r="K9" s="539"/>
      <c r="L9" s="539"/>
      <c r="M9" s="539"/>
      <c r="N9" s="539"/>
      <c r="O9" s="538"/>
      <c r="P9" s="538"/>
      <c r="Q9" s="538"/>
      <c r="R9" s="538"/>
      <c r="S9" s="538"/>
      <c r="T9" s="538"/>
      <c r="U9" s="538"/>
      <c r="V9" s="538"/>
      <c r="W9" s="538"/>
      <c r="X9" s="2421" t="str">
        <f>★入力画面!$L$5</f>
        <v>令和</v>
      </c>
      <c r="Y9" s="2422"/>
      <c r="Z9" s="608" t="str">
        <f>IF(★入力画面!$N$5="","",★入力画面!$N$5)</f>
        <v/>
      </c>
      <c r="AA9" s="540" t="s">
        <v>267</v>
      </c>
      <c r="AB9" s="608" t="str">
        <f>IF(★入力画面!$Q$5="","",★入力画面!$Q$5)</f>
        <v/>
      </c>
      <c r="AC9" s="540" t="s">
        <v>274</v>
      </c>
      <c r="AD9" s="608" t="str">
        <f>IF(★入力画面!$T$5="","",★入力画面!$T$5)</f>
        <v/>
      </c>
      <c r="AE9" s="540" t="s">
        <v>269</v>
      </c>
      <c r="AF9" s="537"/>
      <c r="AG9" s="537"/>
      <c r="AH9" s="537"/>
    </row>
    <row r="10" spans="1:34" ht="15.75" customHeight="1">
      <c r="A10" s="281"/>
      <c r="B10" s="281"/>
      <c r="C10" s="2364" t="s">
        <v>5617</v>
      </c>
      <c r="D10" s="2364"/>
      <c r="E10" s="2364"/>
      <c r="F10" s="2364"/>
      <c r="G10" s="2364"/>
      <c r="H10" s="2364"/>
      <c r="I10" s="541"/>
      <c r="J10" s="2428" t="s">
        <v>680</v>
      </c>
      <c r="K10" s="538"/>
      <c r="L10" s="538"/>
      <c r="M10" s="538"/>
      <c r="N10" s="538"/>
      <c r="O10" s="538"/>
      <c r="P10" s="538"/>
      <c r="Q10" s="538"/>
      <c r="R10" s="538"/>
      <c r="S10" s="538"/>
      <c r="T10" s="538"/>
      <c r="U10" s="538"/>
      <c r="V10" s="538"/>
      <c r="W10" s="538"/>
      <c r="X10" s="538"/>
      <c r="Y10" s="538"/>
      <c r="Z10" s="538"/>
      <c r="AA10" s="538"/>
      <c r="AB10" s="538"/>
      <c r="AC10" s="537"/>
      <c r="AD10" s="537"/>
      <c r="AE10" s="537"/>
      <c r="AF10" s="537"/>
      <c r="AG10" s="537"/>
      <c r="AH10" s="537"/>
    </row>
    <row r="11" spans="1:34" ht="15.95" customHeight="1">
      <c r="A11" s="281"/>
      <c r="B11" s="281"/>
      <c r="C11" s="2364" t="s">
        <v>679</v>
      </c>
      <c r="D11" s="2364"/>
      <c r="E11" s="2364"/>
      <c r="F11" s="2364"/>
      <c r="G11" s="2364"/>
      <c r="H11" s="2364"/>
      <c r="I11" s="541"/>
      <c r="J11" s="2428"/>
      <c r="K11" s="542"/>
      <c r="L11" s="542"/>
      <c r="M11" s="542"/>
      <c r="N11" s="537"/>
      <c r="O11" s="537"/>
      <c r="P11" s="537"/>
      <c r="Q11" s="537"/>
      <c r="R11" s="537"/>
      <c r="S11" s="537"/>
      <c r="T11" s="537"/>
      <c r="U11" s="537"/>
      <c r="V11" s="537"/>
      <c r="W11" s="537"/>
      <c r="X11" s="537"/>
      <c r="Y11" s="537"/>
      <c r="Z11" s="537"/>
      <c r="AA11" s="537"/>
      <c r="AB11" s="537"/>
      <c r="AC11" s="537"/>
      <c r="AD11" s="537"/>
      <c r="AE11" s="537"/>
      <c r="AF11" s="537"/>
      <c r="AG11" s="537"/>
      <c r="AH11" s="537"/>
    </row>
    <row r="12" spans="1:34" ht="15.95" customHeight="1">
      <c r="A12" s="281"/>
      <c r="B12" s="281"/>
      <c r="C12" s="537"/>
      <c r="D12" s="542"/>
      <c r="E12" s="542"/>
      <c r="F12" s="542"/>
      <c r="G12" s="542"/>
      <c r="H12" s="540"/>
      <c r="I12" s="542"/>
      <c r="J12" s="543"/>
      <c r="K12" s="542"/>
      <c r="L12" s="2365" t="s">
        <v>681</v>
      </c>
      <c r="M12" s="2365"/>
      <c r="N12" s="2365"/>
      <c r="O12" s="2415" t="s">
        <v>358</v>
      </c>
      <c r="P12" s="2415"/>
      <c r="Q12" s="2415"/>
      <c r="R12" s="2415"/>
      <c r="S12" s="2415"/>
      <c r="T12" s="544"/>
      <c r="U12" s="2419" t="str">
        <f>IF(★入力画面!L11="","",★入力画面!L11)</f>
        <v/>
      </c>
      <c r="V12" s="2419"/>
      <c r="W12" s="2419"/>
      <c r="X12" s="2419"/>
      <c r="Y12" s="2419"/>
      <c r="Z12" s="2419"/>
      <c r="AA12" s="2419"/>
      <c r="AB12" s="2419"/>
      <c r="AC12" s="2419"/>
      <c r="AD12" s="2419"/>
      <c r="AE12" s="2419"/>
      <c r="AF12" s="537"/>
      <c r="AG12" s="537"/>
      <c r="AH12" s="537"/>
    </row>
    <row r="13" spans="1:34" ht="15.95" customHeight="1">
      <c r="A13" s="281"/>
      <c r="B13" s="281"/>
      <c r="C13" s="537"/>
      <c r="D13" s="542"/>
      <c r="E13" s="542"/>
      <c r="F13" s="542"/>
      <c r="G13" s="542"/>
      <c r="H13" s="540"/>
      <c r="I13" s="542"/>
      <c r="J13" s="542"/>
      <c r="K13" s="542"/>
      <c r="L13" s="542"/>
      <c r="M13" s="542"/>
      <c r="N13" s="537"/>
      <c r="O13" s="2415" t="s">
        <v>682</v>
      </c>
      <c r="P13" s="2415"/>
      <c r="Q13" s="2415"/>
      <c r="R13" s="2415"/>
      <c r="S13" s="2415"/>
      <c r="T13" s="544"/>
      <c r="U13" s="2429" t="str">
        <f>IF(★入力画面!L17="","",★入力画面!L17)</f>
        <v/>
      </c>
      <c r="V13" s="2429"/>
      <c r="W13" s="545" t="s">
        <v>509</v>
      </c>
      <c r="X13" s="2430" t="str">
        <f>IF(★入力画面!O17="","",★入力画面!O17)</f>
        <v/>
      </c>
      <c r="Y13" s="2430"/>
      <c r="Z13" s="537"/>
      <c r="AA13" s="537"/>
      <c r="AB13" s="537"/>
      <c r="AC13" s="537"/>
      <c r="AD13" s="537"/>
      <c r="AE13" s="537"/>
      <c r="AF13" s="537"/>
      <c r="AG13" s="537"/>
      <c r="AH13" s="537"/>
    </row>
    <row r="14" spans="1:34" ht="15.95" customHeight="1">
      <c r="A14" s="281"/>
      <c r="B14" s="281"/>
      <c r="C14" s="537"/>
      <c r="D14" s="542"/>
      <c r="E14" s="542"/>
      <c r="F14" s="542"/>
      <c r="G14" s="542"/>
      <c r="H14" s="540"/>
      <c r="I14" s="542"/>
      <c r="J14" s="542"/>
      <c r="K14" s="542"/>
      <c r="L14" s="542"/>
      <c r="M14" s="542"/>
      <c r="N14" s="540"/>
      <c r="O14" s="2415" t="s">
        <v>683</v>
      </c>
      <c r="P14" s="2415"/>
      <c r="Q14" s="2415"/>
      <c r="R14" s="2415"/>
      <c r="S14" s="2415"/>
      <c r="T14" s="546"/>
      <c r="U14" s="2418" t="str">
        <f>IF(★入力画面!L22=""&amp;★入力画面!L23="","",★入力画面!L22&amp;★入力画面!L23)</f>
        <v>東京都</v>
      </c>
      <c r="V14" s="2418"/>
      <c r="W14" s="2418"/>
      <c r="X14" s="2418"/>
      <c r="Y14" s="2418"/>
      <c r="Z14" s="2418"/>
      <c r="AA14" s="2418"/>
      <c r="AB14" s="2418"/>
      <c r="AC14" s="2418"/>
      <c r="AD14" s="2418"/>
      <c r="AE14" s="2418"/>
      <c r="AF14" s="537"/>
      <c r="AG14" s="537"/>
      <c r="AH14" s="537"/>
    </row>
    <row r="15" spans="1:34" ht="15.95" customHeight="1">
      <c r="A15" s="281"/>
      <c r="B15" s="281"/>
      <c r="C15" s="537"/>
      <c r="D15" s="542"/>
      <c r="E15" s="542"/>
      <c r="F15" s="542"/>
      <c r="G15" s="542"/>
      <c r="H15" s="540"/>
      <c r="I15" s="542"/>
      <c r="J15" s="542"/>
      <c r="K15" s="542"/>
      <c r="L15" s="542"/>
      <c r="M15" s="542"/>
      <c r="N15" s="537"/>
      <c r="O15" s="2415" t="s">
        <v>394</v>
      </c>
      <c r="P15" s="2415"/>
      <c r="Q15" s="2415"/>
      <c r="R15" s="2415"/>
      <c r="S15" s="2415"/>
      <c r="T15" s="546"/>
      <c r="U15" s="2418" t="str">
        <f>IF(★入力画面!L27="","",★入力画面!L27)</f>
        <v/>
      </c>
      <c r="V15" s="2418"/>
      <c r="W15" s="2418"/>
      <c r="X15" s="2418"/>
      <c r="Y15" s="2418"/>
      <c r="Z15" s="2418"/>
      <c r="AA15" s="2418"/>
      <c r="AB15" s="2418"/>
      <c r="AC15" s="2418"/>
      <c r="AD15" s="2418"/>
      <c r="AE15" s="2418"/>
      <c r="AF15" s="537"/>
      <c r="AG15" s="537"/>
      <c r="AH15" s="537"/>
    </row>
    <row r="16" spans="1:34" ht="15.95" customHeight="1">
      <c r="A16" s="281"/>
      <c r="B16" s="281"/>
      <c r="C16" s="537"/>
      <c r="D16" s="542"/>
      <c r="E16" s="542"/>
      <c r="F16" s="542"/>
      <c r="G16" s="542"/>
      <c r="H16" s="540"/>
      <c r="I16" s="542"/>
      <c r="J16" s="542"/>
      <c r="K16" s="542"/>
      <c r="L16" s="542"/>
      <c r="M16" s="542"/>
      <c r="N16" s="537"/>
      <c r="O16" s="546"/>
      <c r="P16" s="546"/>
      <c r="Q16" s="546"/>
      <c r="R16" s="546"/>
      <c r="S16" s="546"/>
      <c r="T16" s="546"/>
      <c r="U16" s="539"/>
      <c r="V16" s="539"/>
      <c r="W16" s="539"/>
      <c r="X16" s="539"/>
      <c r="Y16" s="539"/>
      <c r="Z16" s="539"/>
      <c r="AA16" s="539"/>
      <c r="AB16" s="539"/>
      <c r="AC16" s="539"/>
      <c r="AD16" s="539"/>
      <c r="AE16" s="539"/>
      <c r="AF16" s="537"/>
      <c r="AG16" s="537"/>
      <c r="AH16" s="537"/>
    </row>
    <row r="17" spans="1:37" ht="15.95" customHeight="1">
      <c r="A17" s="281"/>
      <c r="B17" s="281"/>
      <c r="C17" s="537"/>
      <c r="D17" s="537"/>
      <c r="E17" s="537"/>
      <c r="F17" s="537"/>
      <c r="G17" s="537"/>
      <c r="H17" s="537"/>
      <c r="I17" s="537"/>
      <c r="J17" s="537"/>
      <c r="K17" s="537"/>
      <c r="L17" s="537"/>
      <c r="M17" s="537"/>
      <c r="N17" s="537"/>
      <c r="O17" s="2415" t="s">
        <v>204</v>
      </c>
      <c r="P17" s="2415"/>
      <c r="Q17" s="2415"/>
      <c r="R17" s="2415"/>
      <c r="S17" s="2415"/>
      <c r="T17" s="546"/>
      <c r="U17" s="2420" t="str">
        <f>IF(★入力画面!L47="","",★入力画面!L47)</f>
        <v/>
      </c>
      <c r="V17" s="2420"/>
      <c r="W17" s="2420"/>
      <c r="X17" s="2420"/>
      <c r="Y17" s="2420"/>
      <c r="Z17" s="2420"/>
      <c r="AA17" s="2420"/>
      <c r="AB17" s="2420"/>
      <c r="AC17" s="2420"/>
      <c r="AD17" s="544"/>
      <c r="AE17" s="537"/>
      <c r="AF17" s="539"/>
      <c r="AG17" s="537"/>
      <c r="AH17" s="537"/>
    </row>
    <row r="18" spans="1:37" ht="15.95" customHeight="1">
      <c r="A18" s="281"/>
      <c r="B18" s="281"/>
      <c r="C18" s="537"/>
      <c r="D18" s="537"/>
      <c r="E18" s="537"/>
      <c r="F18" s="537"/>
      <c r="G18" s="537"/>
      <c r="H18" s="537"/>
      <c r="I18" s="537"/>
      <c r="J18" s="537"/>
      <c r="K18" s="537"/>
      <c r="L18" s="537"/>
      <c r="M18" s="537"/>
      <c r="N18" s="537"/>
      <c r="O18" s="2369" t="s">
        <v>684</v>
      </c>
      <c r="P18" s="2369"/>
      <c r="Q18" s="2369"/>
      <c r="R18" s="2369"/>
      <c r="S18" s="2369"/>
      <c r="T18" s="2369"/>
      <c r="U18" s="2369"/>
      <c r="V18" s="2369"/>
      <c r="W18" s="2369"/>
      <c r="X18" s="537"/>
      <c r="Y18" s="537"/>
      <c r="Z18" s="537"/>
      <c r="AA18" s="537"/>
      <c r="AB18" s="537"/>
      <c r="AC18" s="537"/>
      <c r="AD18" s="537"/>
      <c r="AE18" s="537"/>
      <c r="AF18" s="537"/>
      <c r="AG18" s="537"/>
      <c r="AH18" s="537"/>
    </row>
    <row r="19" spans="1:37" ht="15.95" customHeight="1">
      <c r="A19" s="281"/>
      <c r="B19" s="281"/>
      <c r="C19" s="537"/>
      <c r="D19" s="537"/>
      <c r="E19" s="537"/>
      <c r="F19" s="537"/>
      <c r="G19" s="537"/>
      <c r="H19" s="537"/>
      <c r="I19" s="537"/>
      <c r="J19" s="537"/>
      <c r="K19" s="537"/>
      <c r="L19" s="537"/>
      <c r="M19" s="537"/>
      <c r="N19" s="537"/>
      <c r="O19" s="2415" t="s">
        <v>685</v>
      </c>
      <c r="P19" s="2415"/>
      <c r="Q19" s="2415"/>
      <c r="R19" s="2415"/>
      <c r="S19" s="2415"/>
      <c r="T19" s="2416" t="str">
        <f>IF(★入力画面!L28="","","("&amp;★入力画面!L28&amp;")")</f>
        <v/>
      </c>
      <c r="U19" s="2416"/>
      <c r="V19" s="2416"/>
      <c r="W19" s="2417" t="str">
        <f>IF(★入力画面!O28="","",★入力画面!O28)</f>
        <v/>
      </c>
      <c r="X19" s="2417"/>
      <c r="Y19" s="2417"/>
      <c r="Z19" s="545" t="s">
        <v>686</v>
      </c>
      <c r="AA19" s="2417" t="str">
        <f>IF(★入力画面!S28="","",★入力画面!S28)</f>
        <v/>
      </c>
      <c r="AB19" s="2417"/>
      <c r="AC19" s="2417"/>
      <c r="AD19" s="537"/>
      <c r="AE19" s="537"/>
      <c r="AF19" s="544"/>
      <c r="AG19" s="537"/>
      <c r="AH19" s="537"/>
    </row>
    <row r="20" spans="1:37" ht="15.95" customHeight="1">
      <c r="A20" s="281"/>
      <c r="B20" s="281"/>
      <c r="C20" s="537"/>
      <c r="D20" s="537"/>
      <c r="E20" s="537"/>
      <c r="F20" s="537"/>
      <c r="G20" s="537"/>
      <c r="H20" s="537"/>
      <c r="I20" s="537"/>
      <c r="J20" s="537"/>
      <c r="K20" s="537"/>
      <c r="L20" s="537"/>
      <c r="M20" s="537"/>
      <c r="N20" s="537"/>
      <c r="O20" s="2415" t="s">
        <v>687</v>
      </c>
      <c r="P20" s="2415"/>
      <c r="Q20" s="2415"/>
      <c r="R20" s="2415"/>
      <c r="S20" s="2415"/>
      <c r="T20" s="2416" t="str">
        <f>IF(★入力画面!L30="","","("&amp;★入力画面!L30&amp;")")</f>
        <v/>
      </c>
      <c r="U20" s="2416"/>
      <c r="V20" s="2416"/>
      <c r="W20" s="2417" t="str">
        <f>IF(★入力画面!O30="","",★入力画面!O30)</f>
        <v/>
      </c>
      <c r="X20" s="2417"/>
      <c r="Y20" s="2417"/>
      <c r="Z20" s="545" t="s">
        <v>686</v>
      </c>
      <c r="AA20" s="2417" t="str">
        <f>IF(★入力画面!S30="","",★入力画面!S30)</f>
        <v/>
      </c>
      <c r="AB20" s="2417"/>
      <c r="AC20" s="2417"/>
      <c r="AD20" s="537"/>
      <c r="AE20" s="537"/>
      <c r="AF20" s="537"/>
      <c r="AG20" s="537"/>
      <c r="AH20" s="537"/>
    </row>
    <row r="21" spans="1:37" s="286" customFormat="1" ht="15.95" customHeight="1">
      <c r="A21" s="281"/>
      <c r="B21" s="281"/>
      <c r="C21" s="2407" t="s">
        <v>401</v>
      </c>
      <c r="D21" s="2407"/>
      <c r="E21" s="2407"/>
      <c r="F21" s="2407"/>
      <c r="G21" s="2407"/>
      <c r="H21" s="2407"/>
      <c r="I21" s="281"/>
      <c r="J21" s="2407" t="s">
        <v>688</v>
      </c>
      <c r="K21" s="2407"/>
      <c r="L21" s="2407"/>
      <c r="M21" s="2407"/>
      <c r="N21" s="2407"/>
      <c r="O21" s="2407"/>
      <c r="P21" s="2407"/>
      <c r="Q21" s="281"/>
      <c r="R21" s="2408" t="s">
        <v>689</v>
      </c>
      <c r="S21" s="2408"/>
      <c r="T21" s="2408"/>
      <c r="U21" s="2408"/>
      <c r="V21" s="2408"/>
      <c r="W21" s="2408"/>
      <c r="X21" s="2408"/>
      <c r="Y21" s="281"/>
      <c r="Z21" s="281"/>
      <c r="AA21" s="281"/>
      <c r="AB21" s="281"/>
      <c r="AC21" s="281"/>
      <c r="AD21" s="281"/>
      <c r="AE21" s="281"/>
      <c r="AF21" s="281"/>
      <c r="AG21" s="281"/>
    </row>
    <row r="22" spans="1:37" s="286" customFormat="1" ht="15.95" customHeight="1">
      <c r="A22" s="281"/>
      <c r="B22" s="287"/>
      <c r="C22" s="288"/>
      <c r="D22" s="289"/>
      <c r="E22" s="289"/>
      <c r="F22" s="289"/>
      <c r="G22" s="289"/>
      <c r="H22" s="290"/>
      <c r="I22" s="287"/>
      <c r="J22" s="288"/>
      <c r="K22" s="289"/>
      <c r="L22" s="291"/>
      <c r="M22" s="289"/>
      <c r="N22" s="289"/>
      <c r="O22" s="289"/>
      <c r="P22" s="290"/>
      <c r="Q22" s="281"/>
      <c r="R22" s="473" t="str">
        <f>IF(★入力画面!L130="▼選択","",LEFT(VLOOKUP(★入力画面!L130,★入力画面!C605:D653,2,FALSE),1))</f>
        <v/>
      </c>
      <c r="S22" s="472" t="str">
        <f>IF(★入力画面!L130="▼選択","",RIGHT(VLOOKUP(★入力画面!L130,★入力画面!C605:D653,2,FALSE),1))</f>
        <v/>
      </c>
      <c r="T22" s="2423" t="str">
        <f>IF(★入力画面!R130="","",★入力画面!R130)</f>
        <v>(   )</v>
      </c>
      <c r="U22" s="2424"/>
      <c r="V22" s="473" t="str">
        <f>LEFT((RIGHT("     "&amp;★入力画面!V130,6)),1)</f>
        <v xml:space="preserve"> </v>
      </c>
      <c r="W22" s="474" t="str">
        <f>LEFT((RIGHT("     "&amp;★入力画面!V130,5)),1)</f>
        <v xml:space="preserve"> </v>
      </c>
      <c r="X22" s="474" t="str">
        <f>LEFT((RIGHT("     "&amp;★入力画面!V130,4)),1)</f>
        <v xml:space="preserve"> </v>
      </c>
      <c r="Y22" s="474" t="str">
        <f>LEFT((RIGHT("     "&amp;★入力画面!V130,3)),1)</f>
        <v xml:space="preserve"> </v>
      </c>
      <c r="Z22" s="474" t="str">
        <f>LEFT((RIGHT("     "&amp;★入力画面!V130,2)),1)</f>
        <v xml:space="preserve"> </v>
      </c>
      <c r="AA22" s="472" t="str">
        <f>LEFT((RIGHT("     "&amp;★入力画面!V130,1)),1)</f>
        <v xml:space="preserve"> </v>
      </c>
      <c r="AB22" s="281"/>
      <c r="AC22" s="281"/>
      <c r="AD22" s="281"/>
      <c r="AE22" s="281"/>
      <c r="AF22" s="281"/>
      <c r="AG22" s="281"/>
    </row>
    <row r="23" spans="1:37" s="286" customFormat="1" ht="15.95" customHeight="1">
      <c r="A23" s="281"/>
      <c r="B23" s="281"/>
      <c r="C23" s="281"/>
      <c r="D23" s="281"/>
      <c r="E23" s="281"/>
      <c r="F23" s="281"/>
      <c r="G23" s="281"/>
      <c r="H23" s="281"/>
      <c r="I23" s="281"/>
      <c r="J23" s="281"/>
      <c r="K23" s="281"/>
      <c r="L23" s="281"/>
      <c r="M23" s="281"/>
      <c r="N23" s="281"/>
      <c r="O23" s="285"/>
      <c r="P23" s="2407" t="s">
        <v>690</v>
      </c>
      <c r="Q23" s="2407"/>
      <c r="R23" s="2407"/>
      <c r="S23" s="2407"/>
      <c r="T23" s="2407"/>
      <c r="U23" s="2407"/>
      <c r="V23" s="2407"/>
      <c r="W23" s="2407"/>
      <c r="X23" s="2407"/>
      <c r="Y23" s="2407"/>
      <c r="Z23" s="2407"/>
      <c r="AA23" s="2407"/>
      <c r="AB23" s="2407"/>
      <c r="AC23" s="2407"/>
      <c r="AD23" s="2407"/>
      <c r="AE23" s="2407"/>
      <c r="AF23" s="2407"/>
      <c r="AG23" s="281"/>
    </row>
    <row r="24" spans="1:37" s="286" customFormat="1" ht="15.95" customHeight="1">
      <c r="A24" s="281"/>
      <c r="B24" s="276"/>
      <c r="C24" s="2409" t="s">
        <v>691</v>
      </c>
      <c r="D24" s="2409"/>
      <c r="E24" s="2409"/>
      <c r="F24" s="281"/>
      <c r="G24" s="281"/>
      <c r="H24" s="281"/>
      <c r="I24" s="281"/>
      <c r="J24" s="281"/>
      <c r="K24" s="276" t="s">
        <v>692</v>
      </c>
      <c r="L24" s="276"/>
      <c r="M24" s="276"/>
      <c r="N24" s="276"/>
      <c r="O24" s="276"/>
      <c r="P24" s="2395" t="s">
        <v>297</v>
      </c>
      <c r="Q24" s="2396"/>
      <c r="R24" s="2396"/>
      <c r="S24" s="2396"/>
      <c r="T24" s="2396"/>
      <c r="U24" s="2397"/>
      <c r="V24" s="2410" t="s">
        <v>693</v>
      </c>
      <c r="W24" s="2410"/>
      <c r="X24" s="2410"/>
      <c r="Y24" s="2410"/>
      <c r="Z24" s="2411" t="s">
        <v>694</v>
      </c>
      <c r="AA24" s="2411"/>
      <c r="AB24" s="2411"/>
      <c r="AC24" s="2411"/>
      <c r="AD24" s="2411"/>
      <c r="AE24" s="2411"/>
      <c r="AF24" s="2412"/>
      <c r="AG24" s="285"/>
    </row>
    <row r="25" spans="1:37" s="286" customFormat="1" ht="15.95" customHeight="1">
      <c r="A25" s="281"/>
      <c r="B25" s="284"/>
      <c r="C25" s="2408" t="s">
        <v>695</v>
      </c>
      <c r="D25" s="2408"/>
      <c r="E25" s="294" t="s">
        <v>449</v>
      </c>
      <c r="F25" s="2394" t="s">
        <v>696</v>
      </c>
      <c r="G25" s="2394"/>
      <c r="H25" s="281"/>
      <c r="I25" s="281"/>
      <c r="J25" s="281"/>
      <c r="K25" s="276" t="s">
        <v>697</v>
      </c>
      <c r="L25" s="276"/>
      <c r="M25" s="276"/>
      <c r="N25" s="276"/>
      <c r="O25" s="276"/>
      <c r="P25" s="2395"/>
      <c r="Q25" s="2396"/>
      <c r="R25" s="2396"/>
      <c r="S25" s="2396"/>
      <c r="T25" s="2396"/>
      <c r="U25" s="2397"/>
      <c r="V25" s="281"/>
      <c r="W25" s="281"/>
      <c r="X25" s="2414" t="s">
        <v>298</v>
      </c>
      <c r="Y25" s="2414"/>
      <c r="Z25" s="2409"/>
      <c r="AA25" s="2409"/>
      <c r="AB25" s="2409"/>
      <c r="AC25" s="2409"/>
      <c r="AD25" s="2409"/>
      <c r="AE25" s="2409"/>
      <c r="AF25" s="2413"/>
      <c r="AG25" s="276"/>
      <c r="AH25" s="295"/>
      <c r="AI25" s="296"/>
      <c r="AJ25" s="296"/>
      <c r="AK25" s="296"/>
    </row>
    <row r="26" spans="1:37" s="286" customFormat="1" ht="15.95" customHeight="1">
      <c r="A26" s="281"/>
      <c r="B26" s="281"/>
      <c r="C26" s="297">
        <v>1</v>
      </c>
      <c r="D26" s="281"/>
      <c r="E26" s="294" t="s">
        <v>451</v>
      </c>
      <c r="F26" s="2394" t="s">
        <v>698</v>
      </c>
      <c r="G26" s="2394"/>
      <c r="H26" s="2394"/>
      <c r="I26" s="2394"/>
      <c r="J26" s="281"/>
      <c r="K26" s="292"/>
      <c r="L26" s="293"/>
      <c r="M26" s="281"/>
      <c r="N26" s="281"/>
      <c r="O26" s="281"/>
      <c r="P26" s="2395" t="s">
        <v>371</v>
      </c>
      <c r="Q26" s="2396"/>
      <c r="R26" s="2396"/>
      <c r="S26" s="2396"/>
      <c r="T26" s="2396"/>
      <c r="U26" s="2397"/>
      <c r="V26" s="2396" t="s">
        <v>699</v>
      </c>
      <c r="W26" s="2396"/>
      <c r="X26" s="2396"/>
      <c r="Y26" s="2396"/>
      <c r="Z26" s="2396"/>
      <c r="AA26" s="2396"/>
      <c r="AB26" s="2396"/>
      <c r="AC26" s="2396"/>
      <c r="AD26" s="2396"/>
      <c r="AE26" s="2396"/>
      <c r="AF26" s="2398"/>
      <c r="AG26" s="276"/>
      <c r="AH26" s="295"/>
      <c r="AJ26" s="296"/>
      <c r="AK26" s="296"/>
    </row>
    <row r="27" spans="1:37" s="286" customFormat="1" ht="15.95" customHeight="1">
      <c r="A27" s="281"/>
      <c r="B27" s="537"/>
      <c r="C27" s="537"/>
      <c r="D27" s="537"/>
      <c r="E27" s="547" t="s">
        <v>700</v>
      </c>
      <c r="F27" s="2380" t="s">
        <v>701</v>
      </c>
      <c r="G27" s="2380"/>
      <c r="H27" s="537"/>
      <c r="I27" s="537"/>
      <c r="J27" s="537"/>
      <c r="K27" s="537"/>
      <c r="L27" s="537"/>
      <c r="M27" s="537"/>
      <c r="N27" s="537"/>
      <c r="O27" s="537"/>
      <c r="P27" s="2399" t="s">
        <v>702</v>
      </c>
      <c r="Q27" s="2400"/>
      <c r="R27" s="2400"/>
      <c r="S27" s="2400"/>
      <c r="T27" s="2400"/>
      <c r="U27" s="2401"/>
      <c r="V27" s="2400" t="s">
        <v>703</v>
      </c>
      <c r="W27" s="2400"/>
      <c r="X27" s="2400"/>
      <c r="Y27" s="2400"/>
      <c r="Z27" s="2400"/>
      <c r="AA27" s="2400"/>
      <c r="AB27" s="2400"/>
      <c r="AC27" s="2400"/>
      <c r="AD27" s="2400"/>
      <c r="AE27" s="2400"/>
      <c r="AF27" s="2405"/>
      <c r="AG27" s="284"/>
      <c r="AH27" s="298"/>
    </row>
    <row r="28" spans="1:37" s="286" customFormat="1" ht="15.95" customHeight="1">
      <c r="A28" s="281"/>
      <c r="B28" s="537"/>
      <c r="C28" s="537"/>
      <c r="D28" s="537"/>
      <c r="E28" s="537"/>
      <c r="F28" s="537"/>
      <c r="G28" s="537"/>
      <c r="H28" s="537"/>
      <c r="I28" s="537"/>
      <c r="J28" s="537"/>
      <c r="K28" s="537"/>
      <c r="L28" s="537"/>
      <c r="M28" s="537"/>
      <c r="N28" s="537"/>
      <c r="O28" s="537"/>
      <c r="P28" s="2402"/>
      <c r="Q28" s="2403"/>
      <c r="R28" s="2403"/>
      <c r="S28" s="2403"/>
      <c r="T28" s="2403"/>
      <c r="U28" s="2404"/>
      <c r="V28" s="2403" t="s">
        <v>704</v>
      </c>
      <c r="W28" s="2403"/>
      <c r="X28" s="2403"/>
      <c r="Y28" s="2403"/>
      <c r="Z28" s="2403"/>
      <c r="AA28" s="2403"/>
      <c r="AB28" s="2403"/>
      <c r="AC28" s="2403"/>
      <c r="AD28" s="2403"/>
      <c r="AE28" s="2403"/>
      <c r="AF28" s="2406"/>
      <c r="AG28" s="284"/>
      <c r="AH28" s="298"/>
    </row>
    <row r="29" spans="1:37" s="286" customFormat="1" ht="6.75" customHeight="1">
      <c r="A29" s="281"/>
      <c r="B29" s="537"/>
      <c r="C29" s="537"/>
      <c r="D29" s="537"/>
      <c r="E29" s="537"/>
      <c r="F29" s="537"/>
      <c r="G29" s="537"/>
      <c r="H29" s="537"/>
      <c r="I29" s="537"/>
      <c r="J29" s="537"/>
      <c r="K29" s="537"/>
      <c r="L29" s="537"/>
      <c r="M29" s="537"/>
      <c r="N29" s="537"/>
      <c r="O29" s="537"/>
      <c r="P29" s="537"/>
      <c r="Q29" s="537"/>
      <c r="R29" s="540"/>
      <c r="S29" s="540"/>
      <c r="T29" s="540"/>
      <c r="U29" s="540"/>
      <c r="V29" s="540"/>
      <c r="W29" s="540"/>
      <c r="X29" s="540"/>
      <c r="Y29" s="540"/>
      <c r="Z29" s="540"/>
      <c r="AA29" s="540"/>
      <c r="AB29" s="540"/>
      <c r="AC29" s="540"/>
      <c r="AD29" s="540"/>
      <c r="AE29" s="540"/>
      <c r="AF29" s="540"/>
      <c r="AG29" s="284"/>
      <c r="AH29" s="298"/>
    </row>
    <row r="30" spans="1:37" s="286" customFormat="1" ht="15.95" customHeight="1">
      <c r="A30" s="273" t="s">
        <v>705</v>
      </c>
      <c r="B30" s="537"/>
      <c r="C30" s="2390" t="s">
        <v>706</v>
      </c>
      <c r="D30" s="2390"/>
      <c r="E30" s="2390"/>
      <c r="F30" s="2390"/>
      <c r="G30" s="2390"/>
      <c r="H30" s="2390"/>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7"/>
      <c r="AF30" s="537"/>
      <c r="AG30" s="281"/>
    </row>
    <row r="31" spans="1:37" s="286" customFormat="1" ht="15.95" customHeight="1">
      <c r="A31" s="297">
        <v>11</v>
      </c>
      <c r="B31" s="537"/>
      <c r="C31" s="2391" t="s">
        <v>264</v>
      </c>
      <c r="D31" s="2392"/>
      <c r="E31" s="2393"/>
      <c r="F31" s="609" t="str">
        <f>MID(★入力画面!$L$8&amp;"",1,1)</f>
        <v/>
      </c>
      <c r="G31" s="610" t="str">
        <f>MID(★入力画面!$L$8&amp;"",2,1)</f>
        <v/>
      </c>
      <c r="H31" s="610" t="str">
        <f>MID(★入力画面!$L$8&amp;"",3,1)</f>
        <v/>
      </c>
      <c r="I31" s="610" t="str">
        <f>MID(★入力画面!$L$8&amp;"",4,1)</f>
        <v/>
      </c>
      <c r="J31" s="610" t="str">
        <f>MID(★入力画面!$L$8&amp;"",5,1)</f>
        <v/>
      </c>
      <c r="K31" s="610" t="str">
        <f>MID(★入力画面!$L$8&amp;"",6,1)</f>
        <v/>
      </c>
      <c r="L31" s="610" t="str">
        <f>MID(★入力画面!$L$8&amp;"",7,1)</f>
        <v/>
      </c>
      <c r="M31" s="610" t="str">
        <f>MID(★入力画面!$L$8&amp;"",8,1)</f>
        <v/>
      </c>
      <c r="N31" s="610" t="str">
        <f>MID(★入力画面!$L$8&amp;"",9,1)</f>
        <v/>
      </c>
      <c r="O31" s="610" t="str">
        <f>MID(★入力画面!$L$8&amp;"",10,1)</f>
        <v/>
      </c>
      <c r="P31" s="610" t="str">
        <f>MID(★入力画面!$L$8&amp;"",11,1)</f>
        <v/>
      </c>
      <c r="Q31" s="610" t="str">
        <f>MID(★入力画面!$L$8&amp;"",12,1)</f>
        <v/>
      </c>
      <c r="R31" s="610" t="str">
        <f>MID(★入力画面!$L$8&amp;"",13,1)</f>
        <v/>
      </c>
      <c r="S31" s="610" t="str">
        <f>MID(★入力画面!$L$8&amp;"",14,1)</f>
        <v/>
      </c>
      <c r="T31" s="610" t="str">
        <f>MID(★入力画面!$L$8&amp;"",15,1)</f>
        <v/>
      </c>
      <c r="U31" s="610" t="str">
        <f>MID(★入力画面!$L$8&amp;"",16,1)</f>
        <v/>
      </c>
      <c r="V31" s="610" t="str">
        <f>MID(★入力画面!$L$8&amp;"",17,1)</f>
        <v/>
      </c>
      <c r="W31" s="610" t="str">
        <f>MID(★入力画面!$L$8&amp;"",18,1)</f>
        <v/>
      </c>
      <c r="X31" s="610" t="str">
        <f>MID(★入力画面!$L$8&amp;"",19,1)</f>
        <v/>
      </c>
      <c r="Y31" s="611" t="str">
        <f>MID(★入力画面!$L$8&amp;"",20,1)</f>
        <v/>
      </c>
      <c r="Z31" s="537"/>
      <c r="AA31" s="2369" t="s">
        <v>707</v>
      </c>
      <c r="AB31" s="2369"/>
      <c r="AC31" s="2369"/>
      <c r="AD31" s="2369"/>
      <c r="AE31" s="2369"/>
      <c r="AF31" s="537"/>
      <c r="AG31" s="281"/>
    </row>
    <row r="32" spans="1:37" s="286" customFormat="1" ht="15.95" customHeight="1">
      <c r="A32" s="281"/>
      <c r="B32" s="537"/>
      <c r="C32" s="2381"/>
      <c r="D32" s="2382"/>
      <c r="E32" s="2383"/>
      <c r="F32" s="612" t="str">
        <f>MID(★入力画面!$L$8&amp;"",21,1)</f>
        <v/>
      </c>
      <c r="G32" s="613" t="str">
        <f>MID(★入力画面!$L$8&amp;"",22,1)</f>
        <v/>
      </c>
      <c r="H32" s="613" t="str">
        <f>MID(★入力画面!$L$8&amp;"",23,1)</f>
        <v/>
      </c>
      <c r="I32" s="613" t="str">
        <f>MID(★入力画面!$L$8&amp;"",24,1)</f>
        <v/>
      </c>
      <c r="J32" s="613" t="str">
        <f>MID(★入力画面!$L$8&amp;"",25,1)</f>
        <v/>
      </c>
      <c r="K32" s="613" t="str">
        <f>MID(★入力画面!$L$8&amp;"",26,1)</f>
        <v/>
      </c>
      <c r="L32" s="613" t="str">
        <f>MID(★入力画面!$L$8&amp;"",27,1)</f>
        <v/>
      </c>
      <c r="M32" s="613" t="str">
        <f>MID(★入力画面!$L$8&amp;"",28,1)</f>
        <v/>
      </c>
      <c r="N32" s="613" t="str">
        <f>MID(★入力画面!$L$8&amp;"",29,1)</f>
        <v/>
      </c>
      <c r="O32" s="613" t="str">
        <f>MID(★入力画面!$L$8&amp;"",30,1)</f>
        <v/>
      </c>
      <c r="P32" s="613" t="str">
        <f>MID(★入力画面!$L$8&amp;"",31,1)</f>
        <v/>
      </c>
      <c r="Q32" s="613" t="str">
        <f>MID(★入力画面!$L$8&amp;"",32,1)</f>
        <v/>
      </c>
      <c r="R32" s="613" t="str">
        <f>MID(★入力画面!$L$8&amp;"",33,1)</f>
        <v/>
      </c>
      <c r="S32" s="613" t="str">
        <f>MID(★入力画面!$L$8&amp;"",34,1)</f>
        <v/>
      </c>
      <c r="T32" s="613" t="str">
        <f>MID(★入力画面!$L$8&amp;"",35,1)</f>
        <v/>
      </c>
      <c r="U32" s="613" t="str">
        <f>MID(★入力画面!$L$8&amp;"",36,1)</f>
        <v/>
      </c>
      <c r="V32" s="613" t="str">
        <f>MID(★入力画面!$L$8&amp;"",37,1)</f>
        <v/>
      </c>
      <c r="W32" s="613" t="str">
        <f>MID(★入力画面!$L$8&amp;"",38,1)</f>
        <v/>
      </c>
      <c r="X32" s="613" t="str">
        <f>MID(★入力画面!$L$8&amp;"",39,1)</f>
        <v/>
      </c>
      <c r="Y32" s="614" t="str">
        <f>MID(★入力画面!$L$8&amp;"",40,1)</f>
        <v/>
      </c>
      <c r="Z32" s="537"/>
      <c r="AA32" s="619" t="str">
        <f>IF(★入力画面!L99="☑","1",IF(★入力画面!L100="☑","2",""))</f>
        <v>1</v>
      </c>
      <c r="AB32" s="547" t="s">
        <v>449</v>
      </c>
      <c r="AC32" s="2365" t="s">
        <v>708</v>
      </c>
      <c r="AD32" s="2365"/>
      <c r="AE32" s="537"/>
      <c r="AF32" s="537"/>
      <c r="AG32" s="281"/>
    </row>
    <row r="33" spans="1:34" s="286" customFormat="1" ht="15.95" customHeight="1">
      <c r="A33" s="281"/>
      <c r="B33" s="537"/>
      <c r="C33" s="2391" t="s">
        <v>709</v>
      </c>
      <c r="D33" s="2392"/>
      <c r="E33" s="2393"/>
      <c r="F33" s="609" t="str">
        <f>MID(★入力画面!$L$11&amp;"",1,1)</f>
        <v/>
      </c>
      <c r="G33" s="610" t="str">
        <f>MID(★入力画面!$L$11&amp;"",2,1)</f>
        <v/>
      </c>
      <c r="H33" s="610" t="str">
        <f>MID(★入力画面!$L$11&amp;"",3,1)</f>
        <v/>
      </c>
      <c r="I33" s="610" t="str">
        <f>MID(★入力画面!$L$11&amp;"",4,1)</f>
        <v/>
      </c>
      <c r="J33" s="610" t="str">
        <f>MID(★入力画面!$L$11&amp;"",5,1)</f>
        <v/>
      </c>
      <c r="K33" s="610" t="str">
        <f>MID(★入力画面!$L$11&amp;"",6,1)</f>
        <v/>
      </c>
      <c r="L33" s="610" t="str">
        <f>MID(★入力画面!$L$11&amp;"",7,1)</f>
        <v/>
      </c>
      <c r="M33" s="610" t="str">
        <f>MID(★入力画面!$L$11&amp;"",8,1)</f>
        <v/>
      </c>
      <c r="N33" s="610" t="str">
        <f>MID(★入力画面!$L$11&amp;"",9,1)</f>
        <v/>
      </c>
      <c r="O33" s="610" t="str">
        <f>MID(★入力画面!$L$11&amp;"",10,1)</f>
        <v/>
      </c>
      <c r="P33" s="610" t="str">
        <f>MID(★入力画面!$L$11&amp;"",11,1)</f>
        <v/>
      </c>
      <c r="Q33" s="610" t="str">
        <f>MID(★入力画面!$L$11&amp;"",12,1)</f>
        <v/>
      </c>
      <c r="R33" s="610" t="str">
        <f>MID(★入力画面!$L$11&amp;"",13,1)</f>
        <v/>
      </c>
      <c r="S33" s="610" t="str">
        <f>MID(★入力画面!$L$11&amp;"",14,1)</f>
        <v/>
      </c>
      <c r="T33" s="610" t="str">
        <f>MID(★入力画面!$L$11&amp;"",15,1)</f>
        <v/>
      </c>
      <c r="U33" s="610" t="str">
        <f>MID(★入力画面!$L$11&amp;"",16,1)</f>
        <v/>
      </c>
      <c r="V33" s="610" t="str">
        <f>MID(★入力画面!$L$11&amp;"",17,1)</f>
        <v/>
      </c>
      <c r="W33" s="610" t="str">
        <f>MID(★入力画面!$L$11&amp;"",18,1)</f>
        <v/>
      </c>
      <c r="X33" s="610" t="str">
        <f>MID(★入力画面!$L$11&amp;"",19,1)</f>
        <v/>
      </c>
      <c r="Y33" s="615" t="str">
        <f>MID(★入力画面!$L$11&amp;"",20,1)</f>
        <v/>
      </c>
      <c r="Z33" s="542"/>
      <c r="AA33" s="542"/>
      <c r="AB33" s="547" t="s">
        <v>451</v>
      </c>
      <c r="AC33" s="2365" t="s">
        <v>710</v>
      </c>
      <c r="AD33" s="2365"/>
      <c r="AE33" s="540"/>
      <c r="AF33" s="540"/>
      <c r="AG33" s="284"/>
    </row>
    <row r="34" spans="1:34" s="286" customFormat="1" ht="15.95" customHeight="1">
      <c r="A34" s="281"/>
      <c r="B34" s="537"/>
      <c r="C34" s="2381" t="s">
        <v>711</v>
      </c>
      <c r="D34" s="2382"/>
      <c r="E34" s="2383"/>
      <c r="F34" s="612" t="str">
        <f>MID(★入力画面!$L$11&amp;"",21,1)</f>
        <v/>
      </c>
      <c r="G34" s="613" t="str">
        <f>MID(★入力画面!$L$11&amp;"",22,1)</f>
        <v/>
      </c>
      <c r="H34" s="613" t="str">
        <f>MID(★入力画面!$L$11&amp;"",23,1)</f>
        <v/>
      </c>
      <c r="I34" s="613" t="str">
        <f>MID(★入力画面!$L$11&amp;"",24,1)</f>
        <v/>
      </c>
      <c r="J34" s="613" t="str">
        <f>MID(★入力画面!$L$11&amp;"",25,1)</f>
        <v/>
      </c>
      <c r="K34" s="613" t="str">
        <f>MID(★入力画面!$L$11&amp;"",26,1)</f>
        <v/>
      </c>
      <c r="L34" s="613" t="str">
        <f>MID(★入力画面!$L$11&amp;"",27,1)</f>
        <v/>
      </c>
      <c r="M34" s="613" t="str">
        <f>MID(★入力画面!$L$11&amp;"",28,1)</f>
        <v/>
      </c>
      <c r="N34" s="613" t="str">
        <f>MID(★入力画面!$L$11&amp;"",29,1)</f>
        <v/>
      </c>
      <c r="O34" s="616" t="str">
        <f>MID(★入力画面!$L$11&amp;"",30,1)</f>
        <v/>
      </c>
      <c r="P34" s="616" t="str">
        <f>MID(★入力画面!$L$11&amp;"",31,1)</f>
        <v/>
      </c>
      <c r="Q34" s="616" t="str">
        <f>MID(★入力画面!$L$11&amp;"",32,1)</f>
        <v/>
      </c>
      <c r="R34" s="616" t="str">
        <f>MID(★入力画面!$L$11&amp;"",33,1)</f>
        <v/>
      </c>
      <c r="S34" s="616" t="str">
        <f>MID(★入力画面!$L$11&amp;"",34,1)</f>
        <v/>
      </c>
      <c r="T34" s="616" t="str">
        <f>MID(★入力画面!$L$11&amp;"",35,1)</f>
        <v/>
      </c>
      <c r="U34" s="617" t="str">
        <f>MID(★入力画面!$L$11&amp;"",36,1)</f>
        <v/>
      </c>
      <c r="V34" s="617" t="str">
        <f>MID(★入力画面!$L$11&amp;"",37,1)</f>
        <v/>
      </c>
      <c r="W34" s="617" t="str">
        <f>MID(★入力画面!$L$11&amp;"",38,1)</f>
        <v/>
      </c>
      <c r="X34" s="617" t="str">
        <f>MID(★入力画面!$L$11&amp;"",39,1)</f>
        <v/>
      </c>
      <c r="Y34" s="618" t="str">
        <f>MID(★入力画面!$L$11&amp;"",40,1)</f>
        <v/>
      </c>
      <c r="Z34" s="538"/>
      <c r="AA34" s="538"/>
      <c r="AB34" s="538"/>
      <c r="AC34" s="538"/>
      <c r="AD34" s="2365" t="s">
        <v>712</v>
      </c>
      <c r="AE34" s="2365"/>
      <c r="AF34" s="2365"/>
      <c r="AG34" s="281"/>
    </row>
    <row r="35" spans="1:34" s="286" customFormat="1" ht="15.95" customHeight="1">
      <c r="A35" s="281"/>
      <c r="B35" s="537"/>
      <c r="C35" s="537"/>
      <c r="D35" s="537"/>
      <c r="E35" s="537"/>
      <c r="F35" s="537"/>
      <c r="G35" s="537"/>
      <c r="H35" s="537"/>
      <c r="I35" s="537"/>
      <c r="J35" s="537"/>
      <c r="K35" s="537"/>
      <c r="L35" s="537"/>
      <c r="M35" s="537"/>
      <c r="N35" s="537"/>
      <c r="O35" s="540"/>
      <c r="P35" s="540"/>
      <c r="Q35" s="540"/>
      <c r="R35" s="540"/>
      <c r="S35" s="540"/>
      <c r="T35" s="540"/>
      <c r="U35" s="537"/>
      <c r="V35" s="537"/>
      <c r="W35" s="548"/>
      <c r="X35" s="548"/>
      <c r="Y35" s="538"/>
      <c r="Z35" s="538"/>
      <c r="AA35" s="538"/>
      <c r="AB35" s="538"/>
      <c r="AC35" s="538"/>
      <c r="AD35" s="549"/>
      <c r="AE35" s="550"/>
      <c r="AF35" s="537"/>
      <c r="AG35" s="281"/>
    </row>
    <row r="36" spans="1:34" s="286" customFormat="1" ht="15.95" customHeight="1">
      <c r="B36" s="537"/>
      <c r="C36" s="2369" t="s">
        <v>713</v>
      </c>
      <c r="D36" s="2369"/>
      <c r="E36" s="2369"/>
      <c r="F36" s="2369"/>
      <c r="G36" s="2369"/>
      <c r="H36" s="2369"/>
      <c r="I36" s="2369"/>
      <c r="J36" s="2369"/>
      <c r="K36" s="2369"/>
      <c r="L36" s="2369"/>
      <c r="M36" s="537"/>
      <c r="N36" s="537"/>
      <c r="O36" s="540"/>
      <c r="P36" s="540"/>
      <c r="Q36" s="540"/>
      <c r="R36" s="540"/>
      <c r="S36" s="540"/>
      <c r="T36" s="540"/>
      <c r="U36" s="540"/>
      <c r="V36" s="540"/>
      <c r="W36" s="540"/>
      <c r="X36" s="540"/>
      <c r="Y36" s="540"/>
      <c r="Z36" s="540"/>
      <c r="AA36" s="540"/>
      <c r="AB36" s="540"/>
      <c r="AC36" s="540"/>
      <c r="AD36" s="540"/>
      <c r="AE36" s="540"/>
      <c r="AF36" s="537"/>
      <c r="AG36" s="281"/>
    </row>
    <row r="37" spans="1:34" s="286" customFormat="1" ht="15.95" customHeight="1">
      <c r="A37" s="297">
        <v>12</v>
      </c>
      <c r="B37" s="537"/>
      <c r="C37" s="2384" t="s">
        <v>714</v>
      </c>
      <c r="D37" s="2385"/>
      <c r="E37" s="2385"/>
      <c r="F37" s="2385"/>
      <c r="G37" s="2385"/>
      <c r="H37" s="2386"/>
      <c r="I37" s="620" t="str">
        <f>LEFT(VLOOKUP(★入力画面!L57,★入力画面!AR612:AS618,2,FALSE),1)</f>
        <v xml:space="preserve"> </v>
      </c>
      <c r="J37" s="621" t="str">
        <f>RIGHT(VLOOKUP(★入力画面!L57,★入力画面!AR612:AS618,2,FALSE),1)</f>
        <v xml:space="preserve"> </v>
      </c>
      <c r="K37" s="537"/>
      <c r="L37" s="537"/>
      <c r="M37" s="537"/>
      <c r="N37" s="537"/>
      <c r="O37" s="2387" t="s">
        <v>326</v>
      </c>
      <c r="P37" s="2388"/>
      <c r="Q37" s="2389"/>
      <c r="R37" s="622" t="str">
        <f>LEFT(VLOOKUP(★入力画面!L58,★入力画面!AT606:AU669,2,FALSE),1)</f>
        <v xml:space="preserve"> </v>
      </c>
      <c r="S37" s="623" t="str">
        <f>RIGHT(VLOOKUP(★入力画面!L58,★入力画面!AT606:AU669,2,FALSE),1)</f>
        <v xml:space="preserve"> </v>
      </c>
      <c r="T37" s="545"/>
      <c r="U37" s="622" t="str">
        <f>IF(★入力画面!M59="","",LEFT(RIGHT("000000"&amp;★入力画面!M59,6),1))</f>
        <v/>
      </c>
      <c r="V37" s="624" t="str">
        <f>IF(★入力画面!M59="","",LEFT(RIGHT("000000"&amp;★入力画面!M59,5),1))</f>
        <v/>
      </c>
      <c r="W37" s="624" t="str">
        <f>IF(★入力画面!M59="","",LEFT(RIGHT("000000"&amp;★入力画面!M59,4),1))</f>
        <v/>
      </c>
      <c r="X37" s="624" t="str">
        <f>IF(★入力画面!M59="","",LEFT(RIGHT("000000"&amp;★入力画面!M59,3),1))</f>
        <v/>
      </c>
      <c r="Y37" s="624" t="str">
        <f>IF(★入力画面!M59="","",LEFT(RIGHT("000000"&amp;★入力画面!M59,2),1))</f>
        <v/>
      </c>
      <c r="Z37" s="623" t="str">
        <f>IF(★入力画面!M59="","",LEFT(RIGHT("000000"&amp;★入力画面!M59,1),1))</f>
        <v/>
      </c>
      <c r="AA37" s="545"/>
      <c r="AB37" s="551"/>
      <c r="AC37" s="540"/>
      <c r="AD37" s="540"/>
      <c r="AE37" s="540"/>
      <c r="AF37" s="537"/>
      <c r="AG37" s="281"/>
    </row>
    <row r="38" spans="1:34" s="286" customFormat="1" ht="15.95" customHeight="1">
      <c r="A38" s="281"/>
      <c r="B38" s="537"/>
      <c r="C38" s="2384" t="s">
        <v>264</v>
      </c>
      <c r="D38" s="2385"/>
      <c r="E38" s="2385"/>
      <c r="F38" s="2385"/>
      <c r="G38" s="2385"/>
      <c r="H38" s="2386"/>
      <c r="I38" s="620" t="str">
        <f>MID(★入力画面!$L$45&amp;"",1,1)</f>
        <v/>
      </c>
      <c r="J38" s="625" t="str">
        <f>MID(★入力画面!$L$45&amp;"",2,1)</f>
        <v/>
      </c>
      <c r="K38" s="625" t="str">
        <f>MID(★入力画面!$L$45&amp;"",3,1)</f>
        <v/>
      </c>
      <c r="L38" s="625" t="str">
        <f>MID(★入力画面!$L$45&amp;"",4,1)</f>
        <v/>
      </c>
      <c r="M38" s="625" t="str">
        <f>MID(★入力画面!$L$45&amp;"",5,1)</f>
        <v/>
      </c>
      <c r="N38" s="625" t="str">
        <f>MID(★入力画面!$L$45&amp;"",6,1)</f>
        <v/>
      </c>
      <c r="O38" s="625" t="str">
        <f>MID(★入力画面!$L$45&amp;"",7,1)</f>
        <v/>
      </c>
      <c r="P38" s="625" t="str">
        <f>MID(★入力画面!$L$45&amp;"",8,1)</f>
        <v/>
      </c>
      <c r="Q38" s="625" t="str">
        <f>MID(★入力画面!$L$45&amp;"",9,1)</f>
        <v/>
      </c>
      <c r="R38" s="625" t="str">
        <f>MID(★入力画面!$L$45&amp;"",10,1)</f>
        <v/>
      </c>
      <c r="S38" s="625" t="str">
        <f>MID(★入力画面!$L$45&amp;"",11,1)</f>
        <v/>
      </c>
      <c r="T38" s="625" t="str">
        <f>MID(★入力画面!$L$45&amp;"",12,1)</f>
        <v/>
      </c>
      <c r="U38" s="625" t="str">
        <f>MID(★入力画面!$L$45&amp;"",13,1)</f>
        <v/>
      </c>
      <c r="V38" s="625" t="str">
        <f>MID(★入力画面!$L$45&amp;"",14,1)</f>
        <v/>
      </c>
      <c r="W38" s="625" t="str">
        <f>MID(★入力画面!$L$45&amp;"",15,1)</f>
        <v/>
      </c>
      <c r="X38" s="625" t="str">
        <f>MID(★入力画面!$L$45&amp;"",16,1)</f>
        <v/>
      </c>
      <c r="Y38" s="625" t="str">
        <f>MID(★入力画面!$L$45&amp;"",17,1)</f>
        <v/>
      </c>
      <c r="Z38" s="625" t="str">
        <f>MID(★入力画面!$L$45&amp;"",18,1)</f>
        <v/>
      </c>
      <c r="AA38" s="625" t="str">
        <f>MID(★入力画面!$L$45&amp;"",19,1)</f>
        <v/>
      </c>
      <c r="AB38" s="623" t="str">
        <f>MID(★入力画面!$L$45&amp;"",20,1)</f>
        <v/>
      </c>
      <c r="AC38" s="603"/>
      <c r="AD38" s="540"/>
      <c r="AE38" s="540"/>
      <c r="AF38" s="537"/>
      <c r="AG38" s="281"/>
    </row>
    <row r="39" spans="1:34" s="286" customFormat="1" ht="15.95" customHeight="1">
      <c r="A39" s="281"/>
      <c r="B39" s="537"/>
      <c r="C39" s="2384" t="s">
        <v>715</v>
      </c>
      <c r="D39" s="2385"/>
      <c r="E39" s="2385"/>
      <c r="F39" s="2385"/>
      <c r="G39" s="2385"/>
      <c r="H39" s="2386"/>
      <c r="I39" s="626" t="str">
        <f>MID(★入力画面!$L$47&amp;"",1,1)</f>
        <v/>
      </c>
      <c r="J39" s="627" t="str">
        <f>MID(★入力画面!$L$47&amp;"",2,1)</f>
        <v/>
      </c>
      <c r="K39" s="627" t="str">
        <f>MID(★入力画面!$L$47&amp;"",3,1)</f>
        <v/>
      </c>
      <c r="L39" s="627" t="str">
        <f>MID(★入力画面!$L$47&amp;"",4,1)</f>
        <v/>
      </c>
      <c r="M39" s="627" t="str">
        <f>MID(★入力画面!$L$47&amp;"",5,1)</f>
        <v/>
      </c>
      <c r="N39" s="627" t="str">
        <f>MID(★入力画面!$L$47&amp;"",6,1)</f>
        <v/>
      </c>
      <c r="O39" s="627" t="str">
        <f>MID(★入力画面!$L$47&amp;"",7,1)</f>
        <v/>
      </c>
      <c r="P39" s="627" t="str">
        <f>MID(★入力画面!$L$47&amp;"",8,1)</f>
        <v/>
      </c>
      <c r="Q39" s="627" t="str">
        <f>MID(★入力画面!$L$47&amp;"",9,1)</f>
        <v/>
      </c>
      <c r="R39" s="627" t="str">
        <f>MID(★入力画面!$L$47&amp;"",10,1)</f>
        <v/>
      </c>
      <c r="S39" s="627" t="str">
        <f>MID(★入力画面!$L$47&amp;"",11,1)</f>
        <v/>
      </c>
      <c r="T39" s="627" t="str">
        <f>MID(★入力画面!$L$47&amp;"",12,1)</f>
        <v/>
      </c>
      <c r="U39" s="627" t="str">
        <f>MID(★入力画面!$L$47&amp;"",13,1)</f>
        <v/>
      </c>
      <c r="V39" s="627" t="str">
        <f>MID(★入力画面!$L$47&amp;"",14,1)</f>
        <v/>
      </c>
      <c r="W39" s="627" t="str">
        <f>MID(★入力画面!$L$47&amp;"",15,1)</f>
        <v/>
      </c>
      <c r="X39" s="627" t="str">
        <f>MID(★入力画面!$L$47&amp;"",16,1)</f>
        <v/>
      </c>
      <c r="Y39" s="627" t="str">
        <f>MID(★入力画面!$L$47&amp;"",17,1)</f>
        <v/>
      </c>
      <c r="Z39" s="627" t="str">
        <f>MID(★入力画面!$L$47&amp;"",18,1)</f>
        <v/>
      </c>
      <c r="AA39" s="627" t="str">
        <f>MID(★入力画面!$L$47&amp;"",19,1)</f>
        <v/>
      </c>
      <c r="AB39" s="628" t="str">
        <f>MID(★入力画面!$L$47&amp;"",20,1)</f>
        <v/>
      </c>
      <c r="AC39" s="537"/>
      <c r="AD39" s="2365" t="s">
        <v>712</v>
      </c>
      <c r="AE39" s="2365"/>
      <c r="AF39" s="2365"/>
      <c r="AG39" s="284"/>
    </row>
    <row r="40" spans="1:34" s="286" customFormat="1" ht="15.95" customHeight="1">
      <c r="A40" s="281"/>
      <c r="B40" s="537"/>
      <c r="C40" s="2384" t="s">
        <v>209</v>
      </c>
      <c r="D40" s="2385"/>
      <c r="E40" s="2385"/>
      <c r="F40" s="2385"/>
      <c r="G40" s="2385"/>
      <c r="H40" s="2386"/>
      <c r="I40" s="619" t="str">
        <f>IF(★入力画面!L49&amp;""="明治","M",IF(★入力画面!L49&amp;""="大正","T",IF(★入力画面!L49&amp;""="昭和","S",IF(★入力画面!L49&amp;""="平成","H",""))))</f>
        <v/>
      </c>
      <c r="J40" s="545" t="s">
        <v>686</v>
      </c>
      <c r="K40" s="620" t="str">
        <f>LEFT((RIGHT(★入力画面!O49&amp;"",2)),1)</f>
        <v/>
      </c>
      <c r="L40" s="621" t="str">
        <f>LEFT((RIGHT(★入力画面!O49&amp;"",1)),1)</f>
        <v/>
      </c>
      <c r="M40" s="540" t="s">
        <v>267</v>
      </c>
      <c r="N40" s="620" t="str">
        <f>LEFT((RIGHT(★入力画面!R49&amp;"",2)),1)</f>
        <v/>
      </c>
      <c r="O40" s="621" t="str">
        <f>LEFT((RIGHT(★入力画面!R49&amp;"",1)),1)</f>
        <v/>
      </c>
      <c r="P40" s="540" t="s">
        <v>273</v>
      </c>
      <c r="Q40" s="620" t="str">
        <f>LEFT((RIGHT(★入力画面!U49&amp;"",2)),1)</f>
        <v/>
      </c>
      <c r="R40" s="621" t="str">
        <f>LEFT((RIGHT(★入力画面!U49&amp;"",1)),1)</f>
        <v/>
      </c>
      <c r="S40" s="540" t="s">
        <v>355</v>
      </c>
      <c r="T40" s="537"/>
      <c r="U40" s="537"/>
      <c r="V40" s="537"/>
      <c r="W40" s="537"/>
      <c r="X40" s="537"/>
      <c r="Y40" s="537"/>
      <c r="Z40" s="537"/>
      <c r="AA40" s="537"/>
      <c r="AB40" s="537"/>
      <c r="AC40" s="537"/>
      <c r="AD40" s="549"/>
      <c r="AE40" s="550"/>
      <c r="AF40" s="537"/>
      <c r="AG40" s="281"/>
    </row>
    <row r="41" spans="1:34" s="286" customFormat="1" ht="24.75" customHeight="1">
      <c r="A41" s="281"/>
      <c r="B41" s="537"/>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281"/>
    </row>
    <row r="42" spans="1:34" s="286" customFormat="1" ht="15.95" customHeight="1">
      <c r="A42" s="281"/>
      <c r="B42" s="537"/>
      <c r="C42" s="2380" t="s">
        <v>716</v>
      </c>
      <c r="D42" s="2380"/>
      <c r="E42" s="2380"/>
      <c r="F42" s="2380"/>
      <c r="G42" s="2380"/>
      <c r="H42" s="2380"/>
      <c r="I42" s="2380"/>
      <c r="J42" s="2380"/>
      <c r="K42" s="2380"/>
      <c r="L42" s="2380"/>
      <c r="M42" s="2380"/>
      <c r="N42" s="2380"/>
      <c r="O42" s="2380"/>
      <c r="P42" s="537"/>
      <c r="Q42" s="537"/>
      <c r="R42" s="537"/>
      <c r="S42" s="2369" t="s">
        <v>717</v>
      </c>
      <c r="T42" s="2369"/>
      <c r="U42" s="2369"/>
      <c r="V42" s="2369"/>
      <c r="W42" s="2369"/>
      <c r="X42" s="2369"/>
      <c r="Y42" s="2369"/>
      <c r="Z42" s="2369"/>
      <c r="AA42" s="2369"/>
      <c r="AB42" s="2369"/>
      <c r="AC42" s="2369"/>
      <c r="AD42" s="2369"/>
      <c r="AE42" s="2369"/>
      <c r="AF42" s="2369"/>
      <c r="AG42" s="276"/>
    </row>
    <row r="43" spans="1:34" s="286" customFormat="1" ht="15.95" customHeight="1">
      <c r="A43" s="281"/>
      <c r="B43" s="537"/>
      <c r="C43" s="2380" t="s">
        <v>718</v>
      </c>
      <c r="D43" s="2380"/>
      <c r="E43" s="2380"/>
      <c r="F43" s="2380"/>
      <c r="G43" s="2380"/>
      <c r="H43" s="2380"/>
      <c r="I43" s="2380"/>
      <c r="J43" s="2380"/>
      <c r="K43" s="2380"/>
      <c r="L43" s="2380"/>
      <c r="M43" s="2380"/>
      <c r="N43" s="2380"/>
      <c r="O43" s="2380"/>
      <c r="P43" s="537"/>
      <c r="Q43" s="537"/>
      <c r="R43" s="537"/>
      <c r="S43" s="2369" t="s">
        <v>719</v>
      </c>
      <c r="T43" s="2369"/>
      <c r="U43" s="2369"/>
      <c r="V43" s="2369"/>
      <c r="W43" s="2369"/>
      <c r="X43" s="2369"/>
      <c r="Y43" s="2369"/>
      <c r="Z43" s="2369"/>
      <c r="AA43" s="2369"/>
      <c r="AB43" s="2369"/>
      <c r="AC43" s="2369"/>
      <c r="AD43" s="2369"/>
      <c r="AE43" s="2369"/>
      <c r="AF43" s="544"/>
      <c r="AG43" s="273"/>
    </row>
    <row r="44" spans="1:34" s="286" customFormat="1" ht="9" customHeight="1">
      <c r="A44" s="281"/>
      <c r="B44" s="537"/>
      <c r="C44" s="537"/>
      <c r="D44" s="537"/>
      <c r="E44" s="537"/>
      <c r="F44" s="537"/>
      <c r="G44" s="537"/>
      <c r="H44" s="537"/>
      <c r="I44" s="537"/>
      <c r="J44" s="537"/>
      <c r="K44" s="537"/>
      <c r="L44" s="537"/>
      <c r="M44" s="537"/>
      <c r="N44" s="537"/>
      <c r="O44" s="537"/>
      <c r="P44" s="545"/>
      <c r="Q44" s="537"/>
      <c r="R44" s="537"/>
      <c r="S44" s="537"/>
      <c r="T44" s="537"/>
      <c r="U44" s="537"/>
      <c r="V44" s="537"/>
      <c r="W44" s="537"/>
      <c r="X44" s="537"/>
      <c r="Y44" s="537"/>
      <c r="Z44" s="537"/>
      <c r="AA44" s="537"/>
      <c r="AB44" s="537"/>
      <c r="AC44" s="537"/>
      <c r="AD44" s="537"/>
      <c r="AE44" s="537"/>
      <c r="AF44" s="537"/>
      <c r="AG44" s="281"/>
    </row>
    <row r="45" spans="1:34" s="286" customFormat="1" ht="17.25" customHeight="1">
      <c r="A45" s="297">
        <v>13</v>
      </c>
      <c r="B45" s="537"/>
      <c r="C45" s="2370" t="s">
        <v>720</v>
      </c>
      <c r="D45" s="629" t="str">
        <f>IF(F45="","",LEFT(VLOOKUP(F45,★入力画面!U617:V632,2,FALSE),1))</f>
        <v>5</v>
      </c>
      <c r="E45" s="630" t="str">
        <f>IF(F45="","",RIGHT(VLOOKUP(F45,★入力画面!U617:V632,2,FALSE),1))</f>
        <v>0</v>
      </c>
      <c r="F45" s="2373" t="str">
        <f>IF(★入力画面!L107="▼選択","",★入力画面!L107)</f>
        <v>兼業なし</v>
      </c>
      <c r="G45" s="2374"/>
      <c r="H45" s="2374"/>
      <c r="I45" s="2374"/>
      <c r="J45" s="2374"/>
      <c r="K45" s="2374"/>
      <c r="L45" s="2374"/>
      <c r="M45" s="2374"/>
      <c r="N45" s="2375" t="s">
        <v>722</v>
      </c>
      <c r="O45" s="629" t="str">
        <f>IF(Q45="","",LEFT(VLOOKUP(Q45,★入力画面!Y617:Z625,2,FALSE),1))</f>
        <v>0</v>
      </c>
      <c r="P45" s="630" t="str">
        <f>IF(Q45="","",RIGHT(VLOOKUP(Q45,★入力画面!Y617:Z625,2,FALSE),1))</f>
        <v>5</v>
      </c>
      <c r="Q45" s="2367" t="str">
        <f>IF(★入力画面!L111="▼選択","",★入力画面!L111)</f>
        <v>(公社)全日本不動産協会</v>
      </c>
      <c r="R45" s="2368"/>
      <c r="S45" s="2368"/>
      <c r="T45" s="2368"/>
      <c r="U45" s="2368"/>
      <c r="V45" s="2368"/>
      <c r="W45" s="2368"/>
      <c r="X45" s="2368"/>
      <c r="Y45" s="2366" t="s">
        <v>724</v>
      </c>
      <c r="Z45" s="2366"/>
      <c r="AA45" s="631" t="str">
        <f>IF(★入力画面!AD111="","",★入力画面!AD111)</f>
        <v/>
      </c>
      <c r="AB45" s="552" t="s">
        <v>267</v>
      </c>
      <c r="AC45" s="631" t="str">
        <f>IF(★入力画面!AG111="","",★入力画面!AG111)</f>
        <v/>
      </c>
      <c r="AD45" s="552" t="s">
        <v>274</v>
      </c>
      <c r="AE45" s="631" t="str">
        <f>IF(★入力画面!AJ111="","",★入力画面!AJ111)</f>
        <v/>
      </c>
      <c r="AF45" s="552" t="s">
        <v>725</v>
      </c>
      <c r="AG45" s="299"/>
      <c r="AH45" s="300"/>
    </row>
    <row r="46" spans="1:34" s="286" customFormat="1" ht="17.25" customHeight="1">
      <c r="A46" s="281"/>
      <c r="B46" s="537"/>
      <c r="C46" s="2371"/>
      <c r="D46" s="629" t="str">
        <f>IF(F46="","",LEFT(VLOOKUP(F46,★入力画面!U617:V632,2,FALSE),1))</f>
        <v/>
      </c>
      <c r="E46" s="630" t="str">
        <f>IF(F46="","",RIGHT(VLOOKUP(F46,★入力画面!U617:V632,2,FALSE),1))</f>
        <v/>
      </c>
      <c r="F46" s="2378" t="str">
        <f>IF(★入力画面!L108="▼選択","",★入力画面!L108)</f>
        <v/>
      </c>
      <c r="G46" s="2379"/>
      <c r="H46" s="2379"/>
      <c r="I46" s="2379"/>
      <c r="J46" s="2379"/>
      <c r="K46" s="2379"/>
      <c r="L46" s="2379"/>
      <c r="M46" s="2379"/>
      <c r="N46" s="2376"/>
      <c r="O46" s="629" t="str">
        <f>IF(Q46="","",LEFT(VLOOKUP(Q46,★入力画面!Y617:Z625,2,FALSE),1))</f>
        <v/>
      </c>
      <c r="P46" s="630" t="str">
        <f>IF(Q46="","",RIGHT(VLOOKUP(Q46,★入力画面!Y617:Z625,2,FALSE),1))</f>
        <v/>
      </c>
      <c r="Q46" s="2367" t="str">
        <f>IF(★入力画面!L112="▼選択","",★入力画面!L112)</f>
        <v/>
      </c>
      <c r="R46" s="2368"/>
      <c r="S46" s="2368"/>
      <c r="T46" s="2368"/>
      <c r="U46" s="2368"/>
      <c r="V46" s="2368"/>
      <c r="W46" s="2368"/>
      <c r="X46" s="2368"/>
      <c r="Y46" s="2366" t="s">
        <v>724</v>
      </c>
      <c r="Z46" s="2366"/>
      <c r="AA46" s="631" t="str">
        <f>IF(★入力画面!AD112="","",★入力画面!AD112)</f>
        <v/>
      </c>
      <c r="AB46" s="552" t="s">
        <v>267</v>
      </c>
      <c r="AC46" s="631" t="str">
        <f>IF(★入力画面!AG112="","",★入力画面!AG112)</f>
        <v/>
      </c>
      <c r="AD46" s="552" t="s">
        <v>274</v>
      </c>
      <c r="AE46" s="631" t="str">
        <f>IF(★入力画面!AJ112="","",★入力画面!AJ112)</f>
        <v/>
      </c>
      <c r="AF46" s="552" t="s">
        <v>725</v>
      </c>
      <c r="AG46" s="299"/>
      <c r="AH46" s="300"/>
    </row>
    <row r="47" spans="1:34" s="286" customFormat="1" ht="17.25" customHeight="1">
      <c r="A47" s="281"/>
      <c r="B47" s="537"/>
      <c r="C47" s="2372"/>
      <c r="D47" s="629" t="str">
        <f>IF(F47="","",LEFT(VLOOKUP(F47,★入力画面!U617:V632,2,FALSE),1))</f>
        <v/>
      </c>
      <c r="E47" s="630" t="str">
        <f>IF(F47="","",RIGHT(VLOOKUP(F47,★入力画面!U617:V632,2,FALSE),1))</f>
        <v/>
      </c>
      <c r="F47" s="2378" t="str">
        <f>IF(★入力画面!L109="▼選択","",★入力画面!L109)</f>
        <v/>
      </c>
      <c r="G47" s="2379"/>
      <c r="H47" s="2379"/>
      <c r="I47" s="2379"/>
      <c r="J47" s="2379"/>
      <c r="K47" s="2379"/>
      <c r="L47" s="2379"/>
      <c r="M47" s="2379"/>
      <c r="N47" s="2376"/>
      <c r="O47" s="629" t="str">
        <f>IF(Q47="","",LEFT(VLOOKUP(Q47,★入力画面!Y617:Z625,2,FALSE),1))</f>
        <v/>
      </c>
      <c r="P47" s="630" t="str">
        <f>IF(Q47="","",RIGHT(VLOOKUP(Q47,★入力画面!Y617:Z625,2,FALSE),1))</f>
        <v/>
      </c>
      <c r="Q47" s="2367" t="str">
        <f>IF(★入力画面!L113="▼選択","",★入力画面!L113)</f>
        <v/>
      </c>
      <c r="R47" s="2368"/>
      <c r="S47" s="2368"/>
      <c r="T47" s="2368"/>
      <c r="U47" s="2368"/>
      <c r="V47" s="2368"/>
      <c r="W47" s="2368"/>
      <c r="X47" s="2368"/>
      <c r="Y47" s="2366" t="s">
        <v>724</v>
      </c>
      <c r="Z47" s="2366"/>
      <c r="AA47" s="631" t="str">
        <f>IF(★入力画面!AD113="","",★入力画面!AD113)</f>
        <v/>
      </c>
      <c r="AB47" s="552" t="s">
        <v>267</v>
      </c>
      <c r="AC47" s="631" t="str">
        <f>IF(★入力画面!AG113="","",★入力画面!AG113)</f>
        <v/>
      </c>
      <c r="AD47" s="552" t="s">
        <v>274</v>
      </c>
      <c r="AE47" s="631" t="str">
        <f>IF(★入力画面!AJ113="","",★入力画面!AJ113)</f>
        <v/>
      </c>
      <c r="AF47" s="552" t="s">
        <v>725</v>
      </c>
      <c r="AG47" s="299"/>
      <c r="AH47" s="300"/>
    </row>
    <row r="48" spans="1:34" s="286" customFormat="1" ht="17.25" customHeight="1">
      <c r="A48" s="281"/>
      <c r="B48" s="537"/>
      <c r="C48" s="553"/>
      <c r="D48" s="537"/>
      <c r="E48" s="537"/>
      <c r="F48" s="537"/>
      <c r="G48" s="537"/>
      <c r="H48" s="537"/>
      <c r="I48" s="537"/>
      <c r="J48" s="537"/>
      <c r="K48" s="537"/>
      <c r="L48" s="537"/>
      <c r="M48" s="537"/>
      <c r="N48" s="2376"/>
      <c r="O48" s="629" t="str">
        <f>IF(Q48="","",LEFT(VLOOKUP(Q48,★入力画面!Y617:Z625,2,FALSE),1))</f>
        <v/>
      </c>
      <c r="P48" s="630" t="str">
        <f>IF(Q48="","",RIGHT(VLOOKUP(Q48,★入力画面!Y617:Z625,2,FALSE),1))</f>
        <v/>
      </c>
      <c r="Q48" s="2367" t="str">
        <f>IF(★入力画面!L114="▼選択","",★入力画面!L114)</f>
        <v/>
      </c>
      <c r="R48" s="2368"/>
      <c r="S48" s="2368"/>
      <c r="T48" s="2368"/>
      <c r="U48" s="2368"/>
      <c r="V48" s="2368"/>
      <c r="W48" s="2368"/>
      <c r="X48" s="2368"/>
      <c r="Y48" s="2366" t="s">
        <v>724</v>
      </c>
      <c r="Z48" s="2366"/>
      <c r="AA48" s="631" t="str">
        <f>IF(★入力画面!AD114="","",★入力画面!AD114)</f>
        <v/>
      </c>
      <c r="AB48" s="552" t="s">
        <v>267</v>
      </c>
      <c r="AC48" s="631" t="str">
        <f>IF(★入力画面!AG114="","",★入力画面!AG114)</f>
        <v/>
      </c>
      <c r="AD48" s="552" t="s">
        <v>274</v>
      </c>
      <c r="AE48" s="631" t="str">
        <f>IF(★入力画面!AJ114="","",★入力画面!AJ114)</f>
        <v/>
      </c>
      <c r="AF48" s="552" t="s">
        <v>725</v>
      </c>
      <c r="AG48" s="299"/>
      <c r="AH48" s="300"/>
    </row>
    <row r="49" spans="1:34" s="286" customFormat="1" ht="17.25" customHeight="1">
      <c r="A49" s="281"/>
      <c r="B49" s="537"/>
      <c r="C49" s="553"/>
      <c r="D49" s="537"/>
      <c r="E49" s="537"/>
      <c r="F49" s="537"/>
      <c r="G49" s="537"/>
      <c r="H49" s="537"/>
      <c r="I49" s="537"/>
      <c r="J49" s="537"/>
      <c r="K49" s="537"/>
      <c r="L49" s="537"/>
      <c r="M49" s="537"/>
      <c r="N49" s="2377"/>
      <c r="O49" s="629" t="str">
        <f>IF(Q49="","",LEFT(VLOOKUP(Q49,★入力画面!Y617:Z625,2,FALSE),1))</f>
        <v/>
      </c>
      <c r="P49" s="630" t="str">
        <f>IF(Q49="","",RIGHT(VLOOKUP(Q49,★入力画面!Y617:Z625,2,FALSE),1))</f>
        <v/>
      </c>
      <c r="Q49" s="2367" t="str">
        <f>IF(★入力画面!L115="▼選択","",★入力画面!L115)</f>
        <v/>
      </c>
      <c r="R49" s="2368"/>
      <c r="S49" s="2368"/>
      <c r="T49" s="2368"/>
      <c r="U49" s="2368"/>
      <c r="V49" s="2368"/>
      <c r="W49" s="2368"/>
      <c r="X49" s="2368"/>
      <c r="Y49" s="2366" t="s">
        <v>724</v>
      </c>
      <c r="Z49" s="2366"/>
      <c r="AA49" s="631" t="str">
        <f>IF(★入力画面!AD115="","",★入力画面!AD115)</f>
        <v/>
      </c>
      <c r="AB49" s="552" t="s">
        <v>267</v>
      </c>
      <c r="AC49" s="631" t="str">
        <f>IF(★入力画面!AG115="","",★入力画面!AG115)</f>
        <v/>
      </c>
      <c r="AD49" s="552" t="s">
        <v>274</v>
      </c>
      <c r="AE49" s="631" t="str">
        <f>IF(★入力画面!AJ115="","",★入力画面!AJ115)</f>
        <v/>
      </c>
      <c r="AF49" s="552" t="s">
        <v>725</v>
      </c>
      <c r="AG49" s="299"/>
      <c r="AH49" s="300"/>
    </row>
    <row r="50" spans="1:34" s="286" customFormat="1" ht="15.75" customHeight="1">
      <c r="A50" s="281"/>
      <c r="B50" s="537"/>
      <c r="C50" s="2369" t="s">
        <v>732</v>
      </c>
      <c r="D50" s="2369"/>
      <c r="E50" s="2369"/>
      <c r="F50" s="2369"/>
      <c r="G50" s="2369"/>
      <c r="H50" s="2369"/>
      <c r="I50" s="2369"/>
      <c r="J50" s="537"/>
      <c r="K50" s="537"/>
      <c r="L50" s="537"/>
      <c r="M50" s="537"/>
      <c r="N50" s="537"/>
      <c r="O50" s="537"/>
      <c r="P50" s="545"/>
      <c r="Q50" s="537"/>
      <c r="R50" s="554"/>
      <c r="S50" s="537"/>
      <c r="T50" s="537"/>
      <c r="U50" s="537"/>
      <c r="V50" s="537"/>
      <c r="W50" s="537"/>
      <c r="X50" s="537"/>
      <c r="Y50" s="537"/>
      <c r="Z50" s="537"/>
      <c r="AA50" s="537"/>
      <c r="AB50" s="537"/>
      <c r="AC50" s="537"/>
      <c r="AD50" s="2365" t="s">
        <v>712</v>
      </c>
      <c r="AE50" s="2365"/>
      <c r="AF50" s="2365"/>
      <c r="AG50" s="281"/>
    </row>
    <row r="51" spans="1:34" s="286" customFormat="1" ht="15.95" customHeight="1">
      <c r="A51" s="281"/>
      <c r="B51" s="537"/>
      <c r="C51" s="632" t="str">
        <f>IF(★入力画面!L102="","",LEFT(RIGHT("          "&amp;★入力画面!L102,10),1))</f>
        <v/>
      </c>
      <c r="D51" s="620" t="str">
        <f>IF(★入力画面!L102="","",LEFT(RIGHT("          "&amp;★入力画面!L102,9),1))</f>
        <v/>
      </c>
      <c r="E51" s="625" t="str">
        <f>IF(★入力画面!L102="","",LEFT(RIGHT("          "&amp;★入力画面!L102,8),1))</f>
        <v/>
      </c>
      <c r="F51" s="633" t="str">
        <f>IF(★入力画面!L102="","",LEFT(RIGHT("          "&amp;★入力画面!L102,7),1))</f>
        <v/>
      </c>
      <c r="G51" s="620" t="str">
        <f>IF(★入力画面!L102="","",LEFT(RIGHT("          "&amp;★入力画面!L102,6),1))</f>
        <v/>
      </c>
      <c r="H51" s="625" t="str">
        <f>IF(★入力画面!L102="","",LEFT(RIGHT("          "&amp;★入力画面!L102,5),1))</f>
        <v/>
      </c>
      <c r="I51" s="621" t="str">
        <f>IF(★入力画面!L102="","",LEFT(RIGHT("          "&amp;★入力画面!L102,4),1))</f>
        <v/>
      </c>
      <c r="J51" s="634" t="str">
        <f>IF(★入力画面!L102="","",LEFT(RIGHT("          "&amp;★入力画面!L102,3),1))</f>
        <v/>
      </c>
      <c r="K51" s="625" t="str">
        <f>IF(★入力画面!L102="","",LEFT(RIGHT("          "&amp;★入力画面!L102,2),1))</f>
        <v/>
      </c>
      <c r="L51" s="621" t="str">
        <f>IF(★入力画面!L102="","",LEFT(RIGHT("          "&amp;★入力画面!L102,1),1))</f>
        <v/>
      </c>
      <c r="M51" s="555"/>
      <c r="N51" s="537"/>
      <c r="O51" s="537"/>
      <c r="P51" s="545"/>
      <c r="Q51" s="537"/>
      <c r="R51" s="537"/>
      <c r="S51" s="537"/>
      <c r="T51" s="537"/>
      <c r="U51" s="537"/>
      <c r="V51" s="537"/>
      <c r="W51" s="537"/>
      <c r="X51" s="537"/>
      <c r="Y51" s="537"/>
      <c r="Z51" s="537"/>
      <c r="AA51" s="537"/>
      <c r="AB51" s="537"/>
      <c r="AC51" s="537"/>
      <c r="AD51" s="549"/>
      <c r="AE51" s="550"/>
      <c r="AF51" s="537"/>
      <c r="AG51" s="284"/>
    </row>
    <row r="52" spans="1:34" s="283" customFormat="1">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row>
    <row r="53" spans="1:34">
      <c r="B53" s="539"/>
      <c r="C53" s="539"/>
      <c r="D53" s="539"/>
      <c r="E53" s="539"/>
      <c r="F53" s="539"/>
      <c r="G53" s="539"/>
      <c r="H53" s="539"/>
      <c r="I53" s="539"/>
      <c r="J53" s="539"/>
      <c r="K53" s="539"/>
      <c r="L53" s="539"/>
      <c r="M53" s="539"/>
      <c r="N53" s="539"/>
      <c r="O53" s="539"/>
      <c r="P53" s="539"/>
      <c r="Q53" s="539"/>
      <c r="R53" s="539"/>
      <c r="S53" s="539"/>
      <c r="T53" s="539"/>
      <c r="U53" s="539"/>
      <c r="V53" s="539"/>
      <c r="W53" s="539"/>
      <c r="X53" s="539"/>
      <c r="Y53" s="539"/>
      <c r="Z53" s="539"/>
      <c r="AA53" s="539"/>
      <c r="AB53" s="539"/>
      <c r="AC53" s="539"/>
      <c r="AD53" s="539"/>
      <c r="AE53" s="539"/>
      <c r="AF53" s="539"/>
    </row>
    <row r="54" spans="1:34" hidden="1"/>
    <row r="55" spans="1:34" hidden="1"/>
    <row r="56" spans="1:34" hidden="1">
      <c r="J56" s="275" t="s">
        <v>723</v>
      </c>
      <c r="K56" s="301" t="s">
        <v>733</v>
      </c>
      <c r="W56" s="275" t="s">
        <v>734</v>
      </c>
      <c r="X56" s="301" t="s">
        <v>735</v>
      </c>
      <c r="Y56" s="275" t="s">
        <v>734</v>
      </c>
    </row>
    <row r="57" spans="1:34" hidden="1">
      <c r="J57" s="275" t="s">
        <v>727</v>
      </c>
      <c r="K57" s="301" t="s">
        <v>736</v>
      </c>
      <c r="W57" s="275" t="s">
        <v>737</v>
      </c>
      <c r="X57" s="301" t="s">
        <v>733</v>
      </c>
      <c r="Y57" s="275" t="s">
        <v>737</v>
      </c>
    </row>
    <row r="58" spans="1:34" hidden="1">
      <c r="J58" s="275" t="s">
        <v>729</v>
      </c>
      <c r="K58" s="301" t="s">
        <v>738</v>
      </c>
      <c r="W58" s="275" t="s">
        <v>739</v>
      </c>
      <c r="X58" s="301" t="s">
        <v>740</v>
      </c>
      <c r="Y58" s="275" t="s">
        <v>741</v>
      </c>
    </row>
    <row r="59" spans="1:34" hidden="1">
      <c r="J59" s="275" t="s">
        <v>730</v>
      </c>
      <c r="K59" s="301" t="s">
        <v>742</v>
      </c>
      <c r="W59" s="275" t="s">
        <v>743</v>
      </c>
      <c r="X59" s="301" t="s">
        <v>744</v>
      </c>
      <c r="Y59" s="275" t="s">
        <v>743</v>
      </c>
    </row>
    <row r="60" spans="1:34" hidden="1">
      <c r="J60" s="275" t="s">
        <v>745</v>
      </c>
      <c r="K60" s="301" t="s">
        <v>746</v>
      </c>
      <c r="W60" s="275" t="s">
        <v>747</v>
      </c>
      <c r="X60" s="301" t="s">
        <v>736</v>
      </c>
      <c r="Y60" s="275" t="s">
        <v>747</v>
      </c>
    </row>
    <row r="61" spans="1:34" hidden="1">
      <c r="J61" s="275" t="s">
        <v>731</v>
      </c>
      <c r="K61" s="301" t="s">
        <v>611</v>
      </c>
      <c r="W61" s="275" t="s">
        <v>748</v>
      </c>
      <c r="X61" s="301" t="s">
        <v>738</v>
      </c>
      <c r="Y61" s="275" t="s">
        <v>748</v>
      </c>
    </row>
    <row r="62" spans="1:34" hidden="1">
      <c r="J62" s="275" t="s">
        <v>749</v>
      </c>
      <c r="K62" s="301" t="s">
        <v>750</v>
      </c>
      <c r="W62" s="275" t="s">
        <v>728</v>
      </c>
      <c r="X62" s="301" t="s">
        <v>751</v>
      </c>
      <c r="Y62" s="275" t="s">
        <v>728</v>
      </c>
    </row>
    <row r="63" spans="1:34" hidden="1">
      <c r="J63" s="275" t="s">
        <v>752</v>
      </c>
      <c r="K63" s="301" t="s">
        <v>753</v>
      </c>
      <c r="W63" s="275" t="s">
        <v>726</v>
      </c>
      <c r="X63" s="301" t="s">
        <v>754</v>
      </c>
      <c r="Y63" s="275" t="s">
        <v>726</v>
      </c>
    </row>
    <row r="64" spans="1:34" hidden="1">
      <c r="W64" s="275" t="s">
        <v>755</v>
      </c>
      <c r="X64" s="301" t="s">
        <v>756</v>
      </c>
      <c r="Y64" s="275" t="s">
        <v>755</v>
      </c>
    </row>
    <row r="65" spans="23:25" hidden="1">
      <c r="W65" s="275" t="s">
        <v>757</v>
      </c>
      <c r="X65" s="301" t="s">
        <v>742</v>
      </c>
      <c r="Y65" s="275" t="s">
        <v>757</v>
      </c>
    </row>
    <row r="66" spans="23:25" hidden="1">
      <c r="W66" s="275" t="s">
        <v>758</v>
      </c>
      <c r="X66" s="301" t="s">
        <v>746</v>
      </c>
      <c r="Y66" s="275" t="s">
        <v>758</v>
      </c>
    </row>
    <row r="67" spans="23:25" hidden="1">
      <c r="W67" s="275" t="s">
        <v>721</v>
      </c>
      <c r="X67" s="301" t="s">
        <v>611</v>
      </c>
      <c r="Y67" s="275" t="s">
        <v>721</v>
      </c>
    </row>
    <row r="68" spans="23:25" hidden="1">
      <c r="W68" s="275" t="s">
        <v>759</v>
      </c>
      <c r="X68" s="301" t="s">
        <v>750</v>
      </c>
      <c r="Y68" s="275" t="s">
        <v>759</v>
      </c>
    </row>
    <row r="69" spans="23:25" hidden="1">
      <c r="W69" s="275" t="s">
        <v>760</v>
      </c>
      <c r="X69" s="301" t="s">
        <v>753</v>
      </c>
      <c r="Y69" s="275" t="s">
        <v>760</v>
      </c>
    </row>
    <row r="70" spans="23:25" hidden="1">
      <c r="W70" s="275" t="s">
        <v>761</v>
      </c>
      <c r="X70" s="301" t="s">
        <v>762</v>
      </c>
      <c r="Y70" s="275" t="s">
        <v>761</v>
      </c>
    </row>
    <row r="71" spans="23:25" hidden="1"/>
    <row r="72" spans="23:25" hidden="1"/>
    <row r="73" spans="23:25" hidden="1">
      <c r="W73" s="275" t="str">
        <f>IF(F46&amp;""="","",F46)</f>
        <v/>
      </c>
    </row>
    <row r="74" spans="23:25" hidden="1">
      <c r="W74" s="275" t="str">
        <f>IF(F47&amp;""="","",F47)</f>
        <v/>
      </c>
    </row>
  </sheetData>
  <sheetProtection algorithmName="SHA-512" hashValue="vGZ7UYoMWKlNt+4DFyi18sl6dE4u4Qxt6QvlD4sP1xIravjurapcFVzSS9i5dBQcIilfwacGuiaLhWKdW8Up6g==" saltValue="WBO/34DPxM4u5uCQlAhVIA==" spinCount="100000" sheet="1" objects="1" scenarios="1"/>
  <mergeCells count="85">
    <mergeCell ref="X9:Y9"/>
    <mergeCell ref="T22:U22"/>
    <mergeCell ref="A2:B2"/>
    <mergeCell ref="AD2:AF2"/>
    <mergeCell ref="A3:I3"/>
    <mergeCell ref="A4:AF4"/>
    <mergeCell ref="A5:AF5"/>
    <mergeCell ref="U15:AE15"/>
    <mergeCell ref="J10:J11"/>
    <mergeCell ref="L12:N12"/>
    <mergeCell ref="O12:S12"/>
    <mergeCell ref="O13:S13"/>
    <mergeCell ref="U13:V13"/>
    <mergeCell ref="X13:Y13"/>
    <mergeCell ref="O14:S14"/>
    <mergeCell ref="O15:S15"/>
    <mergeCell ref="U14:AE14"/>
    <mergeCell ref="U12:AE12"/>
    <mergeCell ref="O17:S17"/>
    <mergeCell ref="U17:AC17"/>
    <mergeCell ref="O18:W18"/>
    <mergeCell ref="O19:S19"/>
    <mergeCell ref="T19:V19"/>
    <mergeCell ref="W19:Y19"/>
    <mergeCell ref="AA19:AC19"/>
    <mergeCell ref="O20:S20"/>
    <mergeCell ref="T20:V20"/>
    <mergeCell ref="W20:Y20"/>
    <mergeCell ref="AA20:AC20"/>
    <mergeCell ref="C21:H21"/>
    <mergeCell ref="J21:P21"/>
    <mergeCell ref="R21:X21"/>
    <mergeCell ref="P23:AF23"/>
    <mergeCell ref="C24:E24"/>
    <mergeCell ref="P24:U25"/>
    <mergeCell ref="V24:Y24"/>
    <mergeCell ref="Z24:AF25"/>
    <mergeCell ref="C25:D25"/>
    <mergeCell ref="F25:G25"/>
    <mergeCell ref="X25:Y25"/>
    <mergeCell ref="F26:I26"/>
    <mergeCell ref="P26:U26"/>
    <mergeCell ref="V26:AF26"/>
    <mergeCell ref="F27:G27"/>
    <mergeCell ref="P27:U28"/>
    <mergeCell ref="V27:AF27"/>
    <mergeCell ref="V28:AF28"/>
    <mergeCell ref="C30:H30"/>
    <mergeCell ref="C31:E32"/>
    <mergeCell ref="AA31:AE31"/>
    <mergeCell ref="AC32:AD32"/>
    <mergeCell ref="C33:E33"/>
    <mergeCell ref="AC33:AD33"/>
    <mergeCell ref="C38:H38"/>
    <mergeCell ref="C39:H39"/>
    <mergeCell ref="AD39:AF39"/>
    <mergeCell ref="C40:H40"/>
    <mergeCell ref="C42:O42"/>
    <mergeCell ref="S42:AF42"/>
    <mergeCell ref="C34:E34"/>
    <mergeCell ref="AD34:AF34"/>
    <mergeCell ref="C36:L36"/>
    <mergeCell ref="C37:H37"/>
    <mergeCell ref="O37:Q37"/>
    <mergeCell ref="Y46:Z46"/>
    <mergeCell ref="F47:M47"/>
    <mergeCell ref="Q47:X47"/>
    <mergeCell ref="C43:O43"/>
    <mergeCell ref="S43:AE43"/>
    <mergeCell ref="C10:H10"/>
    <mergeCell ref="C11:H11"/>
    <mergeCell ref="AD50:AF50"/>
    <mergeCell ref="Y47:Z47"/>
    <mergeCell ref="Q48:X48"/>
    <mergeCell ref="Y48:Z48"/>
    <mergeCell ref="Q49:X49"/>
    <mergeCell ref="Y49:Z49"/>
    <mergeCell ref="C50:I50"/>
    <mergeCell ref="C45:C47"/>
    <mergeCell ref="F45:M45"/>
    <mergeCell ref="N45:N49"/>
    <mergeCell ref="Q45:X45"/>
    <mergeCell ref="Y45:Z45"/>
    <mergeCell ref="F46:M46"/>
    <mergeCell ref="Q46:X46"/>
  </mergeCells>
  <phoneticPr fontId="116"/>
  <dataValidations disablePrompts="1" count="2">
    <dataValidation type="list" allowBlank="1" showInputMessage="1" showErrorMessage="1" sqref="WVN983085:WVU983087 JB45:JI47 SX45:TE47 ACT45:ADA47 AMP45:AMW47 AWL45:AWS47 BGH45:BGO47 BQD45:BQK47 BZZ45:CAG47 CJV45:CKC47 CTR45:CTY47 DDN45:DDU47 DNJ45:DNQ47 DXF45:DXM47 EHB45:EHI47 EQX45:ERE47 FAT45:FBA47 FKP45:FKW47 FUL45:FUS47 GEH45:GEO47 GOD45:GOK47 GXZ45:GYG47 HHV45:HIC47 HRR45:HRY47 IBN45:IBU47 ILJ45:ILQ47 IVF45:IVM47 JFB45:JFI47 JOX45:JPE47 JYT45:JZA47 KIP45:KIW47 KSL45:KSS47 LCH45:LCO47 LMD45:LMK47 LVZ45:LWG47 MFV45:MGC47 MPR45:MPY47 MZN45:MZU47 NJJ45:NJQ47 NTF45:NTM47 ODB45:ODI47 OMX45:ONE47 OWT45:OXA47 PGP45:PGW47 PQL45:PQS47 QAH45:QAO47 QKD45:QKK47 QTZ45:QUG47 RDV45:REC47 RNR45:RNY47 RXN45:RXU47 SHJ45:SHQ47 SRF45:SRM47 TBB45:TBI47 TKX45:TLE47 TUT45:TVA47 UEP45:UEW47 UOL45:UOS47 UYH45:UYO47 VID45:VIK47 VRZ45:VSG47 WBV45:WCC47 WLR45:WLY47 WVN45:WVU47 F65581:M65583 JB65581:JI65583 SX65581:TE65583 ACT65581:ADA65583 AMP65581:AMW65583 AWL65581:AWS65583 BGH65581:BGO65583 BQD65581:BQK65583 BZZ65581:CAG65583 CJV65581:CKC65583 CTR65581:CTY65583 DDN65581:DDU65583 DNJ65581:DNQ65583 DXF65581:DXM65583 EHB65581:EHI65583 EQX65581:ERE65583 FAT65581:FBA65583 FKP65581:FKW65583 FUL65581:FUS65583 GEH65581:GEO65583 GOD65581:GOK65583 GXZ65581:GYG65583 HHV65581:HIC65583 HRR65581:HRY65583 IBN65581:IBU65583 ILJ65581:ILQ65583 IVF65581:IVM65583 JFB65581:JFI65583 JOX65581:JPE65583 JYT65581:JZA65583 KIP65581:KIW65583 KSL65581:KSS65583 LCH65581:LCO65583 LMD65581:LMK65583 LVZ65581:LWG65583 MFV65581:MGC65583 MPR65581:MPY65583 MZN65581:MZU65583 NJJ65581:NJQ65583 NTF65581:NTM65583 ODB65581:ODI65583 OMX65581:ONE65583 OWT65581:OXA65583 PGP65581:PGW65583 PQL65581:PQS65583 QAH65581:QAO65583 QKD65581:QKK65583 QTZ65581:QUG65583 RDV65581:REC65583 RNR65581:RNY65583 RXN65581:RXU65583 SHJ65581:SHQ65583 SRF65581:SRM65583 TBB65581:TBI65583 TKX65581:TLE65583 TUT65581:TVA65583 UEP65581:UEW65583 UOL65581:UOS65583 UYH65581:UYO65583 VID65581:VIK65583 VRZ65581:VSG65583 WBV65581:WCC65583 WLR65581:WLY65583 WVN65581:WVU65583 F131117:M131119 JB131117:JI131119 SX131117:TE131119 ACT131117:ADA131119 AMP131117:AMW131119 AWL131117:AWS131119 BGH131117:BGO131119 BQD131117:BQK131119 BZZ131117:CAG131119 CJV131117:CKC131119 CTR131117:CTY131119 DDN131117:DDU131119 DNJ131117:DNQ131119 DXF131117:DXM131119 EHB131117:EHI131119 EQX131117:ERE131119 FAT131117:FBA131119 FKP131117:FKW131119 FUL131117:FUS131119 GEH131117:GEO131119 GOD131117:GOK131119 GXZ131117:GYG131119 HHV131117:HIC131119 HRR131117:HRY131119 IBN131117:IBU131119 ILJ131117:ILQ131119 IVF131117:IVM131119 JFB131117:JFI131119 JOX131117:JPE131119 JYT131117:JZA131119 KIP131117:KIW131119 KSL131117:KSS131119 LCH131117:LCO131119 LMD131117:LMK131119 LVZ131117:LWG131119 MFV131117:MGC131119 MPR131117:MPY131119 MZN131117:MZU131119 NJJ131117:NJQ131119 NTF131117:NTM131119 ODB131117:ODI131119 OMX131117:ONE131119 OWT131117:OXA131119 PGP131117:PGW131119 PQL131117:PQS131119 QAH131117:QAO131119 QKD131117:QKK131119 QTZ131117:QUG131119 RDV131117:REC131119 RNR131117:RNY131119 RXN131117:RXU131119 SHJ131117:SHQ131119 SRF131117:SRM131119 TBB131117:TBI131119 TKX131117:TLE131119 TUT131117:TVA131119 UEP131117:UEW131119 UOL131117:UOS131119 UYH131117:UYO131119 VID131117:VIK131119 VRZ131117:VSG131119 WBV131117:WCC131119 WLR131117:WLY131119 WVN131117:WVU131119 F196653:M196655 JB196653:JI196655 SX196653:TE196655 ACT196653:ADA196655 AMP196653:AMW196655 AWL196653:AWS196655 BGH196653:BGO196655 BQD196653:BQK196655 BZZ196653:CAG196655 CJV196653:CKC196655 CTR196653:CTY196655 DDN196653:DDU196655 DNJ196653:DNQ196655 DXF196653:DXM196655 EHB196653:EHI196655 EQX196653:ERE196655 FAT196653:FBA196655 FKP196653:FKW196655 FUL196653:FUS196655 GEH196653:GEO196655 GOD196653:GOK196655 GXZ196653:GYG196655 HHV196653:HIC196655 HRR196653:HRY196655 IBN196653:IBU196655 ILJ196653:ILQ196655 IVF196653:IVM196655 JFB196653:JFI196655 JOX196653:JPE196655 JYT196653:JZA196655 KIP196653:KIW196655 KSL196653:KSS196655 LCH196653:LCO196655 LMD196653:LMK196655 LVZ196653:LWG196655 MFV196653:MGC196655 MPR196653:MPY196655 MZN196653:MZU196655 NJJ196653:NJQ196655 NTF196653:NTM196655 ODB196653:ODI196655 OMX196653:ONE196655 OWT196653:OXA196655 PGP196653:PGW196655 PQL196653:PQS196655 QAH196653:QAO196655 QKD196653:QKK196655 QTZ196653:QUG196655 RDV196653:REC196655 RNR196653:RNY196655 RXN196653:RXU196655 SHJ196653:SHQ196655 SRF196653:SRM196655 TBB196653:TBI196655 TKX196653:TLE196655 TUT196653:TVA196655 UEP196653:UEW196655 UOL196653:UOS196655 UYH196653:UYO196655 VID196653:VIK196655 VRZ196653:VSG196655 WBV196653:WCC196655 WLR196653:WLY196655 WVN196653:WVU196655 F262189:M262191 JB262189:JI262191 SX262189:TE262191 ACT262189:ADA262191 AMP262189:AMW262191 AWL262189:AWS262191 BGH262189:BGO262191 BQD262189:BQK262191 BZZ262189:CAG262191 CJV262189:CKC262191 CTR262189:CTY262191 DDN262189:DDU262191 DNJ262189:DNQ262191 DXF262189:DXM262191 EHB262189:EHI262191 EQX262189:ERE262191 FAT262189:FBA262191 FKP262189:FKW262191 FUL262189:FUS262191 GEH262189:GEO262191 GOD262189:GOK262191 GXZ262189:GYG262191 HHV262189:HIC262191 HRR262189:HRY262191 IBN262189:IBU262191 ILJ262189:ILQ262191 IVF262189:IVM262191 JFB262189:JFI262191 JOX262189:JPE262191 JYT262189:JZA262191 KIP262189:KIW262191 KSL262189:KSS262191 LCH262189:LCO262191 LMD262189:LMK262191 LVZ262189:LWG262191 MFV262189:MGC262191 MPR262189:MPY262191 MZN262189:MZU262191 NJJ262189:NJQ262191 NTF262189:NTM262191 ODB262189:ODI262191 OMX262189:ONE262191 OWT262189:OXA262191 PGP262189:PGW262191 PQL262189:PQS262191 QAH262189:QAO262191 QKD262189:QKK262191 QTZ262189:QUG262191 RDV262189:REC262191 RNR262189:RNY262191 RXN262189:RXU262191 SHJ262189:SHQ262191 SRF262189:SRM262191 TBB262189:TBI262191 TKX262189:TLE262191 TUT262189:TVA262191 UEP262189:UEW262191 UOL262189:UOS262191 UYH262189:UYO262191 VID262189:VIK262191 VRZ262189:VSG262191 WBV262189:WCC262191 WLR262189:WLY262191 WVN262189:WVU262191 F327725:M327727 JB327725:JI327727 SX327725:TE327727 ACT327725:ADA327727 AMP327725:AMW327727 AWL327725:AWS327727 BGH327725:BGO327727 BQD327725:BQK327727 BZZ327725:CAG327727 CJV327725:CKC327727 CTR327725:CTY327727 DDN327725:DDU327727 DNJ327725:DNQ327727 DXF327725:DXM327727 EHB327725:EHI327727 EQX327725:ERE327727 FAT327725:FBA327727 FKP327725:FKW327727 FUL327725:FUS327727 GEH327725:GEO327727 GOD327725:GOK327727 GXZ327725:GYG327727 HHV327725:HIC327727 HRR327725:HRY327727 IBN327725:IBU327727 ILJ327725:ILQ327727 IVF327725:IVM327727 JFB327725:JFI327727 JOX327725:JPE327727 JYT327725:JZA327727 KIP327725:KIW327727 KSL327725:KSS327727 LCH327725:LCO327727 LMD327725:LMK327727 LVZ327725:LWG327727 MFV327725:MGC327727 MPR327725:MPY327727 MZN327725:MZU327727 NJJ327725:NJQ327727 NTF327725:NTM327727 ODB327725:ODI327727 OMX327725:ONE327727 OWT327725:OXA327727 PGP327725:PGW327727 PQL327725:PQS327727 QAH327725:QAO327727 QKD327725:QKK327727 QTZ327725:QUG327727 RDV327725:REC327727 RNR327725:RNY327727 RXN327725:RXU327727 SHJ327725:SHQ327727 SRF327725:SRM327727 TBB327725:TBI327727 TKX327725:TLE327727 TUT327725:TVA327727 UEP327725:UEW327727 UOL327725:UOS327727 UYH327725:UYO327727 VID327725:VIK327727 VRZ327725:VSG327727 WBV327725:WCC327727 WLR327725:WLY327727 WVN327725:WVU327727 F393261:M393263 JB393261:JI393263 SX393261:TE393263 ACT393261:ADA393263 AMP393261:AMW393263 AWL393261:AWS393263 BGH393261:BGO393263 BQD393261:BQK393263 BZZ393261:CAG393263 CJV393261:CKC393263 CTR393261:CTY393263 DDN393261:DDU393263 DNJ393261:DNQ393263 DXF393261:DXM393263 EHB393261:EHI393263 EQX393261:ERE393263 FAT393261:FBA393263 FKP393261:FKW393263 FUL393261:FUS393263 GEH393261:GEO393263 GOD393261:GOK393263 GXZ393261:GYG393263 HHV393261:HIC393263 HRR393261:HRY393263 IBN393261:IBU393263 ILJ393261:ILQ393263 IVF393261:IVM393263 JFB393261:JFI393263 JOX393261:JPE393263 JYT393261:JZA393263 KIP393261:KIW393263 KSL393261:KSS393263 LCH393261:LCO393263 LMD393261:LMK393263 LVZ393261:LWG393263 MFV393261:MGC393263 MPR393261:MPY393263 MZN393261:MZU393263 NJJ393261:NJQ393263 NTF393261:NTM393263 ODB393261:ODI393263 OMX393261:ONE393263 OWT393261:OXA393263 PGP393261:PGW393263 PQL393261:PQS393263 QAH393261:QAO393263 QKD393261:QKK393263 QTZ393261:QUG393263 RDV393261:REC393263 RNR393261:RNY393263 RXN393261:RXU393263 SHJ393261:SHQ393263 SRF393261:SRM393263 TBB393261:TBI393263 TKX393261:TLE393263 TUT393261:TVA393263 UEP393261:UEW393263 UOL393261:UOS393263 UYH393261:UYO393263 VID393261:VIK393263 VRZ393261:VSG393263 WBV393261:WCC393263 WLR393261:WLY393263 WVN393261:WVU393263 F458797:M458799 JB458797:JI458799 SX458797:TE458799 ACT458797:ADA458799 AMP458797:AMW458799 AWL458797:AWS458799 BGH458797:BGO458799 BQD458797:BQK458799 BZZ458797:CAG458799 CJV458797:CKC458799 CTR458797:CTY458799 DDN458797:DDU458799 DNJ458797:DNQ458799 DXF458797:DXM458799 EHB458797:EHI458799 EQX458797:ERE458799 FAT458797:FBA458799 FKP458797:FKW458799 FUL458797:FUS458799 GEH458797:GEO458799 GOD458797:GOK458799 GXZ458797:GYG458799 HHV458797:HIC458799 HRR458797:HRY458799 IBN458797:IBU458799 ILJ458797:ILQ458799 IVF458797:IVM458799 JFB458797:JFI458799 JOX458797:JPE458799 JYT458797:JZA458799 KIP458797:KIW458799 KSL458797:KSS458799 LCH458797:LCO458799 LMD458797:LMK458799 LVZ458797:LWG458799 MFV458797:MGC458799 MPR458797:MPY458799 MZN458797:MZU458799 NJJ458797:NJQ458799 NTF458797:NTM458799 ODB458797:ODI458799 OMX458797:ONE458799 OWT458797:OXA458799 PGP458797:PGW458799 PQL458797:PQS458799 QAH458797:QAO458799 QKD458797:QKK458799 QTZ458797:QUG458799 RDV458797:REC458799 RNR458797:RNY458799 RXN458797:RXU458799 SHJ458797:SHQ458799 SRF458797:SRM458799 TBB458797:TBI458799 TKX458797:TLE458799 TUT458797:TVA458799 UEP458797:UEW458799 UOL458797:UOS458799 UYH458797:UYO458799 VID458797:VIK458799 VRZ458797:VSG458799 WBV458797:WCC458799 WLR458797:WLY458799 WVN458797:WVU458799 F524333:M524335 JB524333:JI524335 SX524333:TE524335 ACT524333:ADA524335 AMP524333:AMW524335 AWL524333:AWS524335 BGH524333:BGO524335 BQD524333:BQK524335 BZZ524333:CAG524335 CJV524333:CKC524335 CTR524333:CTY524335 DDN524333:DDU524335 DNJ524333:DNQ524335 DXF524333:DXM524335 EHB524333:EHI524335 EQX524333:ERE524335 FAT524333:FBA524335 FKP524333:FKW524335 FUL524333:FUS524335 GEH524333:GEO524335 GOD524333:GOK524335 GXZ524333:GYG524335 HHV524333:HIC524335 HRR524333:HRY524335 IBN524333:IBU524335 ILJ524333:ILQ524335 IVF524333:IVM524335 JFB524333:JFI524335 JOX524333:JPE524335 JYT524333:JZA524335 KIP524333:KIW524335 KSL524333:KSS524335 LCH524333:LCO524335 LMD524333:LMK524335 LVZ524333:LWG524335 MFV524333:MGC524335 MPR524333:MPY524335 MZN524333:MZU524335 NJJ524333:NJQ524335 NTF524333:NTM524335 ODB524333:ODI524335 OMX524333:ONE524335 OWT524333:OXA524335 PGP524333:PGW524335 PQL524333:PQS524335 QAH524333:QAO524335 QKD524333:QKK524335 QTZ524333:QUG524335 RDV524333:REC524335 RNR524333:RNY524335 RXN524333:RXU524335 SHJ524333:SHQ524335 SRF524333:SRM524335 TBB524333:TBI524335 TKX524333:TLE524335 TUT524333:TVA524335 UEP524333:UEW524335 UOL524333:UOS524335 UYH524333:UYO524335 VID524333:VIK524335 VRZ524333:VSG524335 WBV524333:WCC524335 WLR524333:WLY524335 WVN524333:WVU524335 F589869:M589871 JB589869:JI589871 SX589869:TE589871 ACT589869:ADA589871 AMP589869:AMW589871 AWL589869:AWS589871 BGH589869:BGO589871 BQD589869:BQK589871 BZZ589869:CAG589871 CJV589869:CKC589871 CTR589869:CTY589871 DDN589869:DDU589871 DNJ589869:DNQ589871 DXF589869:DXM589871 EHB589869:EHI589871 EQX589869:ERE589871 FAT589869:FBA589871 FKP589869:FKW589871 FUL589869:FUS589871 GEH589869:GEO589871 GOD589869:GOK589871 GXZ589869:GYG589871 HHV589869:HIC589871 HRR589869:HRY589871 IBN589869:IBU589871 ILJ589869:ILQ589871 IVF589869:IVM589871 JFB589869:JFI589871 JOX589869:JPE589871 JYT589869:JZA589871 KIP589869:KIW589871 KSL589869:KSS589871 LCH589869:LCO589871 LMD589869:LMK589871 LVZ589869:LWG589871 MFV589869:MGC589871 MPR589869:MPY589871 MZN589869:MZU589871 NJJ589869:NJQ589871 NTF589869:NTM589871 ODB589869:ODI589871 OMX589869:ONE589871 OWT589869:OXA589871 PGP589869:PGW589871 PQL589869:PQS589871 QAH589869:QAO589871 QKD589869:QKK589871 QTZ589869:QUG589871 RDV589869:REC589871 RNR589869:RNY589871 RXN589869:RXU589871 SHJ589869:SHQ589871 SRF589869:SRM589871 TBB589869:TBI589871 TKX589869:TLE589871 TUT589869:TVA589871 UEP589869:UEW589871 UOL589869:UOS589871 UYH589869:UYO589871 VID589869:VIK589871 VRZ589869:VSG589871 WBV589869:WCC589871 WLR589869:WLY589871 WVN589869:WVU589871 F655405:M655407 JB655405:JI655407 SX655405:TE655407 ACT655405:ADA655407 AMP655405:AMW655407 AWL655405:AWS655407 BGH655405:BGO655407 BQD655405:BQK655407 BZZ655405:CAG655407 CJV655405:CKC655407 CTR655405:CTY655407 DDN655405:DDU655407 DNJ655405:DNQ655407 DXF655405:DXM655407 EHB655405:EHI655407 EQX655405:ERE655407 FAT655405:FBA655407 FKP655405:FKW655407 FUL655405:FUS655407 GEH655405:GEO655407 GOD655405:GOK655407 GXZ655405:GYG655407 HHV655405:HIC655407 HRR655405:HRY655407 IBN655405:IBU655407 ILJ655405:ILQ655407 IVF655405:IVM655407 JFB655405:JFI655407 JOX655405:JPE655407 JYT655405:JZA655407 KIP655405:KIW655407 KSL655405:KSS655407 LCH655405:LCO655407 LMD655405:LMK655407 LVZ655405:LWG655407 MFV655405:MGC655407 MPR655405:MPY655407 MZN655405:MZU655407 NJJ655405:NJQ655407 NTF655405:NTM655407 ODB655405:ODI655407 OMX655405:ONE655407 OWT655405:OXA655407 PGP655405:PGW655407 PQL655405:PQS655407 QAH655405:QAO655407 QKD655405:QKK655407 QTZ655405:QUG655407 RDV655405:REC655407 RNR655405:RNY655407 RXN655405:RXU655407 SHJ655405:SHQ655407 SRF655405:SRM655407 TBB655405:TBI655407 TKX655405:TLE655407 TUT655405:TVA655407 UEP655405:UEW655407 UOL655405:UOS655407 UYH655405:UYO655407 VID655405:VIK655407 VRZ655405:VSG655407 WBV655405:WCC655407 WLR655405:WLY655407 WVN655405:WVU655407 F720941:M720943 JB720941:JI720943 SX720941:TE720943 ACT720941:ADA720943 AMP720941:AMW720943 AWL720941:AWS720943 BGH720941:BGO720943 BQD720941:BQK720943 BZZ720941:CAG720943 CJV720941:CKC720943 CTR720941:CTY720943 DDN720941:DDU720943 DNJ720941:DNQ720943 DXF720941:DXM720943 EHB720941:EHI720943 EQX720941:ERE720943 FAT720941:FBA720943 FKP720941:FKW720943 FUL720941:FUS720943 GEH720941:GEO720943 GOD720941:GOK720943 GXZ720941:GYG720943 HHV720941:HIC720943 HRR720941:HRY720943 IBN720941:IBU720943 ILJ720941:ILQ720943 IVF720941:IVM720943 JFB720941:JFI720943 JOX720941:JPE720943 JYT720941:JZA720943 KIP720941:KIW720943 KSL720941:KSS720943 LCH720941:LCO720943 LMD720941:LMK720943 LVZ720941:LWG720943 MFV720941:MGC720943 MPR720941:MPY720943 MZN720941:MZU720943 NJJ720941:NJQ720943 NTF720941:NTM720943 ODB720941:ODI720943 OMX720941:ONE720943 OWT720941:OXA720943 PGP720941:PGW720943 PQL720941:PQS720943 QAH720941:QAO720943 QKD720941:QKK720943 QTZ720941:QUG720943 RDV720941:REC720943 RNR720941:RNY720943 RXN720941:RXU720943 SHJ720941:SHQ720943 SRF720941:SRM720943 TBB720941:TBI720943 TKX720941:TLE720943 TUT720941:TVA720943 UEP720941:UEW720943 UOL720941:UOS720943 UYH720941:UYO720943 VID720941:VIK720943 VRZ720941:VSG720943 WBV720941:WCC720943 WLR720941:WLY720943 WVN720941:WVU720943 F786477:M786479 JB786477:JI786479 SX786477:TE786479 ACT786477:ADA786479 AMP786477:AMW786479 AWL786477:AWS786479 BGH786477:BGO786479 BQD786477:BQK786479 BZZ786477:CAG786479 CJV786477:CKC786479 CTR786477:CTY786479 DDN786477:DDU786479 DNJ786477:DNQ786479 DXF786477:DXM786479 EHB786477:EHI786479 EQX786477:ERE786479 FAT786477:FBA786479 FKP786477:FKW786479 FUL786477:FUS786479 GEH786477:GEO786479 GOD786477:GOK786479 GXZ786477:GYG786479 HHV786477:HIC786479 HRR786477:HRY786479 IBN786477:IBU786479 ILJ786477:ILQ786479 IVF786477:IVM786479 JFB786477:JFI786479 JOX786477:JPE786479 JYT786477:JZA786479 KIP786477:KIW786479 KSL786477:KSS786479 LCH786477:LCO786479 LMD786477:LMK786479 LVZ786477:LWG786479 MFV786477:MGC786479 MPR786477:MPY786479 MZN786477:MZU786479 NJJ786477:NJQ786479 NTF786477:NTM786479 ODB786477:ODI786479 OMX786477:ONE786479 OWT786477:OXA786479 PGP786477:PGW786479 PQL786477:PQS786479 QAH786477:QAO786479 QKD786477:QKK786479 QTZ786477:QUG786479 RDV786477:REC786479 RNR786477:RNY786479 RXN786477:RXU786479 SHJ786477:SHQ786479 SRF786477:SRM786479 TBB786477:TBI786479 TKX786477:TLE786479 TUT786477:TVA786479 UEP786477:UEW786479 UOL786477:UOS786479 UYH786477:UYO786479 VID786477:VIK786479 VRZ786477:VSG786479 WBV786477:WCC786479 WLR786477:WLY786479 WVN786477:WVU786479 F852013:M852015 JB852013:JI852015 SX852013:TE852015 ACT852013:ADA852015 AMP852013:AMW852015 AWL852013:AWS852015 BGH852013:BGO852015 BQD852013:BQK852015 BZZ852013:CAG852015 CJV852013:CKC852015 CTR852013:CTY852015 DDN852013:DDU852015 DNJ852013:DNQ852015 DXF852013:DXM852015 EHB852013:EHI852015 EQX852013:ERE852015 FAT852013:FBA852015 FKP852013:FKW852015 FUL852013:FUS852015 GEH852013:GEO852015 GOD852013:GOK852015 GXZ852013:GYG852015 HHV852013:HIC852015 HRR852013:HRY852015 IBN852013:IBU852015 ILJ852013:ILQ852015 IVF852013:IVM852015 JFB852013:JFI852015 JOX852013:JPE852015 JYT852013:JZA852015 KIP852013:KIW852015 KSL852013:KSS852015 LCH852013:LCO852015 LMD852013:LMK852015 LVZ852013:LWG852015 MFV852013:MGC852015 MPR852013:MPY852015 MZN852013:MZU852015 NJJ852013:NJQ852015 NTF852013:NTM852015 ODB852013:ODI852015 OMX852013:ONE852015 OWT852013:OXA852015 PGP852013:PGW852015 PQL852013:PQS852015 QAH852013:QAO852015 QKD852013:QKK852015 QTZ852013:QUG852015 RDV852013:REC852015 RNR852013:RNY852015 RXN852013:RXU852015 SHJ852013:SHQ852015 SRF852013:SRM852015 TBB852013:TBI852015 TKX852013:TLE852015 TUT852013:TVA852015 UEP852013:UEW852015 UOL852013:UOS852015 UYH852013:UYO852015 VID852013:VIK852015 VRZ852013:VSG852015 WBV852013:WCC852015 WLR852013:WLY852015 WVN852013:WVU852015 F917549:M917551 JB917549:JI917551 SX917549:TE917551 ACT917549:ADA917551 AMP917549:AMW917551 AWL917549:AWS917551 BGH917549:BGO917551 BQD917549:BQK917551 BZZ917549:CAG917551 CJV917549:CKC917551 CTR917549:CTY917551 DDN917549:DDU917551 DNJ917549:DNQ917551 DXF917549:DXM917551 EHB917549:EHI917551 EQX917549:ERE917551 FAT917549:FBA917551 FKP917549:FKW917551 FUL917549:FUS917551 GEH917549:GEO917551 GOD917549:GOK917551 GXZ917549:GYG917551 HHV917549:HIC917551 HRR917549:HRY917551 IBN917549:IBU917551 ILJ917549:ILQ917551 IVF917549:IVM917551 JFB917549:JFI917551 JOX917549:JPE917551 JYT917549:JZA917551 KIP917549:KIW917551 KSL917549:KSS917551 LCH917549:LCO917551 LMD917549:LMK917551 LVZ917549:LWG917551 MFV917549:MGC917551 MPR917549:MPY917551 MZN917549:MZU917551 NJJ917549:NJQ917551 NTF917549:NTM917551 ODB917549:ODI917551 OMX917549:ONE917551 OWT917549:OXA917551 PGP917549:PGW917551 PQL917549:PQS917551 QAH917549:QAO917551 QKD917549:QKK917551 QTZ917549:QUG917551 RDV917549:REC917551 RNR917549:RNY917551 RXN917549:RXU917551 SHJ917549:SHQ917551 SRF917549:SRM917551 TBB917549:TBI917551 TKX917549:TLE917551 TUT917549:TVA917551 UEP917549:UEW917551 UOL917549:UOS917551 UYH917549:UYO917551 VID917549:VIK917551 VRZ917549:VSG917551 WBV917549:WCC917551 WLR917549:WLY917551 WVN917549:WVU917551 F983085:M983087 JB983085:JI983087 SX983085:TE983087 ACT983085:ADA983087 AMP983085:AMW983087 AWL983085:AWS983087 BGH983085:BGO983087 BQD983085:BQK983087 BZZ983085:CAG983087 CJV983085:CKC983087 CTR983085:CTY983087 DDN983085:DDU983087 DNJ983085:DNQ983087 DXF983085:DXM983087 EHB983085:EHI983087 EQX983085:ERE983087 FAT983085:FBA983087 FKP983085:FKW983087 FUL983085:FUS983087 GEH983085:GEO983087 GOD983085:GOK983087 GXZ983085:GYG983087 HHV983085:HIC983087 HRR983085:HRY983087 IBN983085:IBU983087 ILJ983085:ILQ983087 IVF983085:IVM983087 JFB983085:JFI983087 JOX983085:JPE983087 JYT983085:JZA983087 KIP983085:KIW983087 KSL983085:KSS983087 LCH983085:LCO983087 LMD983085:LMK983087 LVZ983085:LWG983087 MFV983085:MGC983087 MPR983085:MPY983087 MZN983085:MZU983087 NJJ983085:NJQ983087 NTF983085:NTM983087 ODB983085:ODI983087 OMX983085:ONE983087 OWT983085:OXA983087 PGP983085:PGW983087 PQL983085:PQS983087 QAH983085:QAO983087 QKD983085:QKK983087 QTZ983085:QUG983087 RDV983085:REC983087 RNR983085:RNY983087 RXN983085:RXU983087 SHJ983085:SHQ983087 SRF983085:SRM983087 TBB983085:TBI983087 TKX983085:TLE983087 TUT983085:TVA983087 UEP983085:UEW983087 UOL983085:UOS983087 UYH983085:UYO983087 VID983085:VIK983087 VRZ983085:VSG983087 WBV983085:WCC983087 WLR983085:WLY983087" xr:uid="{B84AE402-B6E7-4329-8844-136C2C13B9E6}">
      <formula1>$W$55:$W$70</formula1>
    </dataValidation>
    <dataValidation type="list" allowBlank="1" showInputMessage="1" showErrorMessage="1" sqref="WVY983085:WVY983089 JM45:JM49 TI45:TI49 ADE45:ADE49 ANA45:ANA49 AWW45:AWW49 BGS45:BGS49 BQO45:BQO49 CAK45:CAK49 CKG45:CKG49 CUC45:CUC49 DDY45:DDY49 DNU45:DNU49 DXQ45:DXQ49 EHM45:EHM49 ERI45:ERI49 FBE45:FBE49 FLA45:FLA49 FUW45:FUW49 GES45:GES49 GOO45:GOO49 GYK45:GYK49 HIG45:HIG49 HSC45:HSC49 IBY45:IBY49 ILU45:ILU49 IVQ45:IVQ49 JFM45:JFM49 JPI45:JPI49 JZE45:JZE49 KJA45:KJA49 KSW45:KSW49 LCS45:LCS49 LMO45:LMO49 LWK45:LWK49 MGG45:MGG49 MQC45:MQC49 MZY45:MZY49 NJU45:NJU49 NTQ45:NTQ49 ODM45:ODM49 ONI45:ONI49 OXE45:OXE49 PHA45:PHA49 PQW45:PQW49 QAS45:QAS49 QKO45:QKO49 QUK45:QUK49 REG45:REG49 ROC45:ROC49 RXY45:RXY49 SHU45:SHU49 SRQ45:SRQ49 TBM45:TBM49 TLI45:TLI49 TVE45:TVE49 UFA45:UFA49 UOW45:UOW49 UYS45:UYS49 VIO45:VIO49 VSK45:VSK49 WCG45:WCG49 WMC45:WMC49 WVY45:WVY49 Q65581:Q65585 JM65581:JM65585 TI65581:TI65585 ADE65581:ADE65585 ANA65581:ANA65585 AWW65581:AWW65585 BGS65581:BGS65585 BQO65581:BQO65585 CAK65581:CAK65585 CKG65581:CKG65585 CUC65581:CUC65585 DDY65581:DDY65585 DNU65581:DNU65585 DXQ65581:DXQ65585 EHM65581:EHM65585 ERI65581:ERI65585 FBE65581:FBE65585 FLA65581:FLA65585 FUW65581:FUW65585 GES65581:GES65585 GOO65581:GOO65585 GYK65581:GYK65585 HIG65581:HIG65585 HSC65581:HSC65585 IBY65581:IBY65585 ILU65581:ILU65585 IVQ65581:IVQ65585 JFM65581:JFM65585 JPI65581:JPI65585 JZE65581:JZE65585 KJA65581:KJA65585 KSW65581:KSW65585 LCS65581:LCS65585 LMO65581:LMO65585 LWK65581:LWK65585 MGG65581:MGG65585 MQC65581:MQC65585 MZY65581:MZY65585 NJU65581:NJU65585 NTQ65581:NTQ65585 ODM65581:ODM65585 ONI65581:ONI65585 OXE65581:OXE65585 PHA65581:PHA65585 PQW65581:PQW65585 QAS65581:QAS65585 QKO65581:QKO65585 QUK65581:QUK65585 REG65581:REG65585 ROC65581:ROC65585 RXY65581:RXY65585 SHU65581:SHU65585 SRQ65581:SRQ65585 TBM65581:TBM65585 TLI65581:TLI65585 TVE65581:TVE65585 UFA65581:UFA65585 UOW65581:UOW65585 UYS65581:UYS65585 VIO65581:VIO65585 VSK65581:VSK65585 WCG65581:WCG65585 WMC65581:WMC65585 WVY65581:WVY65585 Q131117:Q131121 JM131117:JM131121 TI131117:TI131121 ADE131117:ADE131121 ANA131117:ANA131121 AWW131117:AWW131121 BGS131117:BGS131121 BQO131117:BQO131121 CAK131117:CAK131121 CKG131117:CKG131121 CUC131117:CUC131121 DDY131117:DDY131121 DNU131117:DNU131121 DXQ131117:DXQ131121 EHM131117:EHM131121 ERI131117:ERI131121 FBE131117:FBE131121 FLA131117:FLA131121 FUW131117:FUW131121 GES131117:GES131121 GOO131117:GOO131121 GYK131117:GYK131121 HIG131117:HIG131121 HSC131117:HSC131121 IBY131117:IBY131121 ILU131117:ILU131121 IVQ131117:IVQ131121 JFM131117:JFM131121 JPI131117:JPI131121 JZE131117:JZE131121 KJA131117:KJA131121 KSW131117:KSW131121 LCS131117:LCS131121 LMO131117:LMO131121 LWK131117:LWK131121 MGG131117:MGG131121 MQC131117:MQC131121 MZY131117:MZY131121 NJU131117:NJU131121 NTQ131117:NTQ131121 ODM131117:ODM131121 ONI131117:ONI131121 OXE131117:OXE131121 PHA131117:PHA131121 PQW131117:PQW131121 QAS131117:QAS131121 QKO131117:QKO131121 QUK131117:QUK131121 REG131117:REG131121 ROC131117:ROC131121 RXY131117:RXY131121 SHU131117:SHU131121 SRQ131117:SRQ131121 TBM131117:TBM131121 TLI131117:TLI131121 TVE131117:TVE131121 UFA131117:UFA131121 UOW131117:UOW131121 UYS131117:UYS131121 VIO131117:VIO131121 VSK131117:VSK131121 WCG131117:WCG131121 WMC131117:WMC131121 WVY131117:WVY131121 Q196653:Q196657 JM196653:JM196657 TI196653:TI196657 ADE196653:ADE196657 ANA196653:ANA196657 AWW196653:AWW196657 BGS196653:BGS196657 BQO196653:BQO196657 CAK196653:CAK196657 CKG196653:CKG196657 CUC196653:CUC196657 DDY196653:DDY196657 DNU196653:DNU196657 DXQ196653:DXQ196657 EHM196653:EHM196657 ERI196653:ERI196657 FBE196653:FBE196657 FLA196653:FLA196657 FUW196653:FUW196657 GES196653:GES196657 GOO196653:GOO196657 GYK196653:GYK196657 HIG196653:HIG196657 HSC196653:HSC196657 IBY196653:IBY196657 ILU196653:ILU196657 IVQ196653:IVQ196657 JFM196653:JFM196657 JPI196653:JPI196657 JZE196653:JZE196657 KJA196653:KJA196657 KSW196653:KSW196657 LCS196653:LCS196657 LMO196653:LMO196657 LWK196653:LWK196657 MGG196653:MGG196657 MQC196653:MQC196657 MZY196653:MZY196657 NJU196653:NJU196657 NTQ196653:NTQ196657 ODM196653:ODM196657 ONI196653:ONI196657 OXE196653:OXE196657 PHA196653:PHA196657 PQW196653:PQW196657 QAS196653:QAS196657 QKO196653:QKO196657 QUK196653:QUK196657 REG196653:REG196657 ROC196653:ROC196657 RXY196653:RXY196657 SHU196653:SHU196657 SRQ196653:SRQ196657 TBM196653:TBM196657 TLI196653:TLI196657 TVE196653:TVE196657 UFA196653:UFA196657 UOW196653:UOW196657 UYS196653:UYS196657 VIO196653:VIO196657 VSK196653:VSK196657 WCG196653:WCG196657 WMC196653:WMC196657 WVY196653:WVY196657 Q262189:Q262193 JM262189:JM262193 TI262189:TI262193 ADE262189:ADE262193 ANA262189:ANA262193 AWW262189:AWW262193 BGS262189:BGS262193 BQO262189:BQO262193 CAK262189:CAK262193 CKG262189:CKG262193 CUC262189:CUC262193 DDY262189:DDY262193 DNU262189:DNU262193 DXQ262189:DXQ262193 EHM262189:EHM262193 ERI262189:ERI262193 FBE262189:FBE262193 FLA262189:FLA262193 FUW262189:FUW262193 GES262189:GES262193 GOO262189:GOO262193 GYK262189:GYK262193 HIG262189:HIG262193 HSC262189:HSC262193 IBY262189:IBY262193 ILU262189:ILU262193 IVQ262189:IVQ262193 JFM262189:JFM262193 JPI262189:JPI262193 JZE262189:JZE262193 KJA262189:KJA262193 KSW262189:KSW262193 LCS262189:LCS262193 LMO262189:LMO262193 LWK262189:LWK262193 MGG262189:MGG262193 MQC262189:MQC262193 MZY262189:MZY262193 NJU262189:NJU262193 NTQ262189:NTQ262193 ODM262189:ODM262193 ONI262189:ONI262193 OXE262189:OXE262193 PHA262189:PHA262193 PQW262189:PQW262193 QAS262189:QAS262193 QKO262189:QKO262193 QUK262189:QUK262193 REG262189:REG262193 ROC262189:ROC262193 RXY262189:RXY262193 SHU262189:SHU262193 SRQ262189:SRQ262193 TBM262189:TBM262193 TLI262189:TLI262193 TVE262189:TVE262193 UFA262189:UFA262193 UOW262189:UOW262193 UYS262189:UYS262193 VIO262189:VIO262193 VSK262189:VSK262193 WCG262189:WCG262193 WMC262189:WMC262193 WVY262189:WVY262193 Q327725:Q327729 JM327725:JM327729 TI327725:TI327729 ADE327725:ADE327729 ANA327725:ANA327729 AWW327725:AWW327729 BGS327725:BGS327729 BQO327725:BQO327729 CAK327725:CAK327729 CKG327725:CKG327729 CUC327725:CUC327729 DDY327725:DDY327729 DNU327725:DNU327729 DXQ327725:DXQ327729 EHM327725:EHM327729 ERI327725:ERI327729 FBE327725:FBE327729 FLA327725:FLA327729 FUW327725:FUW327729 GES327725:GES327729 GOO327725:GOO327729 GYK327725:GYK327729 HIG327725:HIG327729 HSC327725:HSC327729 IBY327725:IBY327729 ILU327725:ILU327729 IVQ327725:IVQ327729 JFM327725:JFM327729 JPI327725:JPI327729 JZE327725:JZE327729 KJA327725:KJA327729 KSW327725:KSW327729 LCS327725:LCS327729 LMO327725:LMO327729 LWK327725:LWK327729 MGG327725:MGG327729 MQC327725:MQC327729 MZY327725:MZY327729 NJU327725:NJU327729 NTQ327725:NTQ327729 ODM327725:ODM327729 ONI327725:ONI327729 OXE327725:OXE327729 PHA327725:PHA327729 PQW327725:PQW327729 QAS327725:QAS327729 QKO327725:QKO327729 QUK327725:QUK327729 REG327725:REG327729 ROC327725:ROC327729 RXY327725:RXY327729 SHU327725:SHU327729 SRQ327725:SRQ327729 TBM327725:TBM327729 TLI327725:TLI327729 TVE327725:TVE327729 UFA327725:UFA327729 UOW327725:UOW327729 UYS327725:UYS327729 VIO327725:VIO327729 VSK327725:VSK327729 WCG327725:WCG327729 WMC327725:WMC327729 WVY327725:WVY327729 Q393261:Q393265 JM393261:JM393265 TI393261:TI393265 ADE393261:ADE393265 ANA393261:ANA393265 AWW393261:AWW393265 BGS393261:BGS393265 BQO393261:BQO393265 CAK393261:CAK393265 CKG393261:CKG393265 CUC393261:CUC393265 DDY393261:DDY393265 DNU393261:DNU393265 DXQ393261:DXQ393265 EHM393261:EHM393265 ERI393261:ERI393265 FBE393261:FBE393265 FLA393261:FLA393265 FUW393261:FUW393265 GES393261:GES393265 GOO393261:GOO393265 GYK393261:GYK393265 HIG393261:HIG393265 HSC393261:HSC393265 IBY393261:IBY393265 ILU393261:ILU393265 IVQ393261:IVQ393265 JFM393261:JFM393265 JPI393261:JPI393265 JZE393261:JZE393265 KJA393261:KJA393265 KSW393261:KSW393265 LCS393261:LCS393265 LMO393261:LMO393265 LWK393261:LWK393265 MGG393261:MGG393265 MQC393261:MQC393265 MZY393261:MZY393265 NJU393261:NJU393265 NTQ393261:NTQ393265 ODM393261:ODM393265 ONI393261:ONI393265 OXE393261:OXE393265 PHA393261:PHA393265 PQW393261:PQW393265 QAS393261:QAS393265 QKO393261:QKO393265 QUK393261:QUK393265 REG393261:REG393265 ROC393261:ROC393265 RXY393261:RXY393265 SHU393261:SHU393265 SRQ393261:SRQ393265 TBM393261:TBM393265 TLI393261:TLI393265 TVE393261:TVE393265 UFA393261:UFA393265 UOW393261:UOW393265 UYS393261:UYS393265 VIO393261:VIO393265 VSK393261:VSK393265 WCG393261:WCG393265 WMC393261:WMC393265 WVY393261:WVY393265 Q458797:Q458801 JM458797:JM458801 TI458797:TI458801 ADE458797:ADE458801 ANA458797:ANA458801 AWW458797:AWW458801 BGS458797:BGS458801 BQO458797:BQO458801 CAK458797:CAK458801 CKG458797:CKG458801 CUC458797:CUC458801 DDY458797:DDY458801 DNU458797:DNU458801 DXQ458797:DXQ458801 EHM458797:EHM458801 ERI458797:ERI458801 FBE458797:FBE458801 FLA458797:FLA458801 FUW458797:FUW458801 GES458797:GES458801 GOO458797:GOO458801 GYK458797:GYK458801 HIG458797:HIG458801 HSC458797:HSC458801 IBY458797:IBY458801 ILU458797:ILU458801 IVQ458797:IVQ458801 JFM458797:JFM458801 JPI458797:JPI458801 JZE458797:JZE458801 KJA458797:KJA458801 KSW458797:KSW458801 LCS458797:LCS458801 LMO458797:LMO458801 LWK458797:LWK458801 MGG458797:MGG458801 MQC458797:MQC458801 MZY458797:MZY458801 NJU458797:NJU458801 NTQ458797:NTQ458801 ODM458797:ODM458801 ONI458797:ONI458801 OXE458797:OXE458801 PHA458797:PHA458801 PQW458797:PQW458801 QAS458797:QAS458801 QKO458797:QKO458801 QUK458797:QUK458801 REG458797:REG458801 ROC458797:ROC458801 RXY458797:RXY458801 SHU458797:SHU458801 SRQ458797:SRQ458801 TBM458797:TBM458801 TLI458797:TLI458801 TVE458797:TVE458801 UFA458797:UFA458801 UOW458797:UOW458801 UYS458797:UYS458801 VIO458797:VIO458801 VSK458797:VSK458801 WCG458797:WCG458801 WMC458797:WMC458801 WVY458797:WVY458801 Q524333:Q524337 JM524333:JM524337 TI524333:TI524337 ADE524333:ADE524337 ANA524333:ANA524337 AWW524333:AWW524337 BGS524333:BGS524337 BQO524333:BQO524337 CAK524333:CAK524337 CKG524333:CKG524337 CUC524333:CUC524337 DDY524333:DDY524337 DNU524333:DNU524337 DXQ524333:DXQ524337 EHM524333:EHM524337 ERI524333:ERI524337 FBE524333:FBE524337 FLA524333:FLA524337 FUW524333:FUW524337 GES524333:GES524337 GOO524333:GOO524337 GYK524333:GYK524337 HIG524333:HIG524337 HSC524333:HSC524337 IBY524333:IBY524337 ILU524333:ILU524337 IVQ524333:IVQ524337 JFM524333:JFM524337 JPI524333:JPI524337 JZE524333:JZE524337 KJA524333:KJA524337 KSW524333:KSW524337 LCS524333:LCS524337 LMO524333:LMO524337 LWK524333:LWK524337 MGG524333:MGG524337 MQC524333:MQC524337 MZY524333:MZY524337 NJU524333:NJU524337 NTQ524333:NTQ524337 ODM524333:ODM524337 ONI524333:ONI524337 OXE524333:OXE524337 PHA524333:PHA524337 PQW524333:PQW524337 QAS524333:QAS524337 QKO524333:QKO524337 QUK524333:QUK524337 REG524333:REG524337 ROC524333:ROC524337 RXY524333:RXY524337 SHU524333:SHU524337 SRQ524333:SRQ524337 TBM524333:TBM524337 TLI524333:TLI524337 TVE524333:TVE524337 UFA524333:UFA524337 UOW524333:UOW524337 UYS524333:UYS524337 VIO524333:VIO524337 VSK524333:VSK524337 WCG524333:WCG524337 WMC524333:WMC524337 WVY524333:WVY524337 Q589869:Q589873 JM589869:JM589873 TI589869:TI589873 ADE589869:ADE589873 ANA589869:ANA589873 AWW589869:AWW589873 BGS589869:BGS589873 BQO589869:BQO589873 CAK589869:CAK589873 CKG589869:CKG589873 CUC589869:CUC589873 DDY589869:DDY589873 DNU589869:DNU589873 DXQ589869:DXQ589873 EHM589869:EHM589873 ERI589869:ERI589873 FBE589869:FBE589873 FLA589869:FLA589873 FUW589869:FUW589873 GES589869:GES589873 GOO589869:GOO589873 GYK589869:GYK589873 HIG589869:HIG589873 HSC589869:HSC589873 IBY589869:IBY589873 ILU589869:ILU589873 IVQ589869:IVQ589873 JFM589869:JFM589873 JPI589869:JPI589873 JZE589869:JZE589873 KJA589869:KJA589873 KSW589869:KSW589873 LCS589869:LCS589873 LMO589869:LMO589873 LWK589869:LWK589873 MGG589869:MGG589873 MQC589869:MQC589873 MZY589869:MZY589873 NJU589869:NJU589873 NTQ589869:NTQ589873 ODM589869:ODM589873 ONI589869:ONI589873 OXE589869:OXE589873 PHA589869:PHA589873 PQW589869:PQW589873 QAS589869:QAS589873 QKO589869:QKO589873 QUK589869:QUK589873 REG589869:REG589873 ROC589869:ROC589873 RXY589869:RXY589873 SHU589869:SHU589873 SRQ589869:SRQ589873 TBM589869:TBM589873 TLI589869:TLI589873 TVE589869:TVE589873 UFA589869:UFA589873 UOW589869:UOW589873 UYS589869:UYS589873 VIO589869:VIO589873 VSK589869:VSK589873 WCG589869:WCG589873 WMC589869:WMC589873 WVY589869:WVY589873 Q655405:Q655409 JM655405:JM655409 TI655405:TI655409 ADE655405:ADE655409 ANA655405:ANA655409 AWW655405:AWW655409 BGS655405:BGS655409 BQO655405:BQO655409 CAK655405:CAK655409 CKG655405:CKG655409 CUC655405:CUC655409 DDY655405:DDY655409 DNU655405:DNU655409 DXQ655405:DXQ655409 EHM655405:EHM655409 ERI655405:ERI655409 FBE655405:FBE655409 FLA655405:FLA655409 FUW655405:FUW655409 GES655405:GES655409 GOO655405:GOO655409 GYK655405:GYK655409 HIG655405:HIG655409 HSC655405:HSC655409 IBY655405:IBY655409 ILU655405:ILU655409 IVQ655405:IVQ655409 JFM655405:JFM655409 JPI655405:JPI655409 JZE655405:JZE655409 KJA655405:KJA655409 KSW655405:KSW655409 LCS655405:LCS655409 LMO655405:LMO655409 LWK655405:LWK655409 MGG655405:MGG655409 MQC655405:MQC655409 MZY655405:MZY655409 NJU655405:NJU655409 NTQ655405:NTQ655409 ODM655405:ODM655409 ONI655405:ONI655409 OXE655405:OXE655409 PHA655405:PHA655409 PQW655405:PQW655409 QAS655405:QAS655409 QKO655405:QKO655409 QUK655405:QUK655409 REG655405:REG655409 ROC655405:ROC655409 RXY655405:RXY655409 SHU655405:SHU655409 SRQ655405:SRQ655409 TBM655405:TBM655409 TLI655405:TLI655409 TVE655405:TVE655409 UFA655405:UFA655409 UOW655405:UOW655409 UYS655405:UYS655409 VIO655405:VIO655409 VSK655405:VSK655409 WCG655405:WCG655409 WMC655405:WMC655409 WVY655405:WVY655409 Q720941:Q720945 JM720941:JM720945 TI720941:TI720945 ADE720941:ADE720945 ANA720941:ANA720945 AWW720941:AWW720945 BGS720941:BGS720945 BQO720941:BQO720945 CAK720941:CAK720945 CKG720941:CKG720945 CUC720941:CUC720945 DDY720941:DDY720945 DNU720941:DNU720945 DXQ720941:DXQ720945 EHM720941:EHM720945 ERI720941:ERI720945 FBE720941:FBE720945 FLA720941:FLA720945 FUW720941:FUW720945 GES720941:GES720945 GOO720941:GOO720945 GYK720941:GYK720945 HIG720941:HIG720945 HSC720941:HSC720945 IBY720941:IBY720945 ILU720941:ILU720945 IVQ720941:IVQ720945 JFM720941:JFM720945 JPI720941:JPI720945 JZE720941:JZE720945 KJA720941:KJA720945 KSW720941:KSW720945 LCS720941:LCS720945 LMO720941:LMO720945 LWK720941:LWK720945 MGG720941:MGG720945 MQC720941:MQC720945 MZY720941:MZY720945 NJU720941:NJU720945 NTQ720941:NTQ720945 ODM720941:ODM720945 ONI720941:ONI720945 OXE720941:OXE720945 PHA720941:PHA720945 PQW720941:PQW720945 QAS720941:QAS720945 QKO720941:QKO720945 QUK720941:QUK720945 REG720941:REG720945 ROC720941:ROC720945 RXY720941:RXY720945 SHU720941:SHU720945 SRQ720941:SRQ720945 TBM720941:TBM720945 TLI720941:TLI720945 TVE720941:TVE720945 UFA720941:UFA720945 UOW720941:UOW720945 UYS720941:UYS720945 VIO720941:VIO720945 VSK720941:VSK720945 WCG720941:WCG720945 WMC720941:WMC720945 WVY720941:WVY720945 Q786477:Q786481 JM786477:JM786481 TI786477:TI786481 ADE786477:ADE786481 ANA786477:ANA786481 AWW786477:AWW786481 BGS786477:BGS786481 BQO786477:BQO786481 CAK786477:CAK786481 CKG786477:CKG786481 CUC786477:CUC786481 DDY786477:DDY786481 DNU786477:DNU786481 DXQ786477:DXQ786481 EHM786477:EHM786481 ERI786477:ERI786481 FBE786477:FBE786481 FLA786477:FLA786481 FUW786477:FUW786481 GES786477:GES786481 GOO786477:GOO786481 GYK786477:GYK786481 HIG786477:HIG786481 HSC786477:HSC786481 IBY786477:IBY786481 ILU786477:ILU786481 IVQ786477:IVQ786481 JFM786477:JFM786481 JPI786477:JPI786481 JZE786477:JZE786481 KJA786477:KJA786481 KSW786477:KSW786481 LCS786477:LCS786481 LMO786477:LMO786481 LWK786477:LWK786481 MGG786477:MGG786481 MQC786477:MQC786481 MZY786477:MZY786481 NJU786477:NJU786481 NTQ786477:NTQ786481 ODM786477:ODM786481 ONI786477:ONI786481 OXE786477:OXE786481 PHA786477:PHA786481 PQW786477:PQW786481 QAS786477:QAS786481 QKO786477:QKO786481 QUK786477:QUK786481 REG786477:REG786481 ROC786477:ROC786481 RXY786477:RXY786481 SHU786477:SHU786481 SRQ786477:SRQ786481 TBM786477:TBM786481 TLI786477:TLI786481 TVE786477:TVE786481 UFA786477:UFA786481 UOW786477:UOW786481 UYS786477:UYS786481 VIO786477:VIO786481 VSK786477:VSK786481 WCG786477:WCG786481 WMC786477:WMC786481 WVY786477:WVY786481 Q852013:Q852017 JM852013:JM852017 TI852013:TI852017 ADE852013:ADE852017 ANA852013:ANA852017 AWW852013:AWW852017 BGS852013:BGS852017 BQO852013:BQO852017 CAK852013:CAK852017 CKG852013:CKG852017 CUC852013:CUC852017 DDY852013:DDY852017 DNU852013:DNU852017 DXQ852013:DXQ852017 EHM852013:EHM852017 ERI852013:ERI852017 FBE852013:FBE852017 FLA852013:FLA852017 FUW852013:FUW852017 GES852013:GES852017 GOO852013:GOO852017 GYK852013:GYK852017 HIG852013:HIG852017 HSC852013:HSC852017 IBY852013:IBY852017 ILU852013:ILU852017 IVQ852013:IVQ852017 JFM852013:JFM852017 JPI852013:JPI852017 JZE852013:JZE852017 KJA852013:KJA852017 KSW852013:KSW852017 LCS852013:LCS852017 LMO852013:LMO852017 LWK852013:LWK852017 MGG852013:MGG852017 MQC852013:MQC852017 MZY852013:MZY852017 NJU852013:NJU852017 NTQ852013:NTQ852017 ODM852013:ODM852017 ONI852013:ONI852017 OXE852013:OXE852017 PHA852013:PHA852017 PQW852013:PQW852017 QAS852013:QAS852017 QKO852013:QKO852017 QUK852013:QUK852017 REG852013:REG852017 ROC852013:ROC852017 RXY852013:RXY852017 SHU852013:SHU852017 SRQ852013:SRQ852017 TBM852013:TBM852017 TLI852013:TLI852017 TVE852013:TVE852017 UFA852013:UFA852017 UOW852013:UOW852017 UYS852013:UYS852017 VIO852013:VIO852017 VSK852013:VSK852017 WCG852013:WCG852017 WMC852013:WMC852017 WVY852013:WVY852017 Q917549:Q917553 JM917549:JM917553 TI917549:TI917553 ADE917549:ADE917553 ANA917549:ANA917553 AWW917549:AWW917553 BGS917549:BGS917553 BQO917549:BQO917553 CAK917549:CAK917553 CKG917549:CKG917553 CUC917549:CUC917553 DDY917549:DDY917553 DNU917549:DNU917553 DXQ917549:DXQ917553 EHM917549:EHM917553 ERI917549:ERI917553 FBE917549:FBE917553 FLA917549:FLA917553 FUW917549:FUW917553 GES917549:GES917553 GOO917549:GOO917553 GYK917549:GYK917553 HIG917549:HIG917553 HSC917549:HSC917553 IBY917549:IBY917553 ILU917549:ILU917553 IVQ917549:IVQ917553 JFM917549:JFM917553 JPI917549:JPI917553 JZE917549:JZE917553 KJA917549:KJA917553 KSW917549:KSW917553 LCS917549:LCS917553 LMO917549:LMO917553 LWK917549:LWK917553 MGG917549:MGG917553 MQC917549:MQC917553 MZY917549:MZY917553 NJU917549:NJU917553 NTQ917549:NTQ917553 ODM917549:ODM917553 ONI917549:ONI917553 OXE917549:OXE917553 PHA917549:PHA917553 PQW917549:PQW917553 QAS917549:QAS917553 QKO917549:QKO917553 QUK917549:QUK917553 REG917549:REG917553 ROC917549:ROC917553 RXY917549:RXY917553 SHU917549:SHU917553 SRQ917549:SRQ917553 TBM917549:TBM917553 TLI917549:TLI917553 TVE917549:TVE917553 UFA917549:UFA917553 UOW917549:UOW917553 UYS917549:UYS917553 VIO917549:VIO917553 VSK917549:VSK917553 WCG917549:WCG917553 WMC917549:WMC917553 WVY917549:WVY917553 Q983085:Q983089 JM983085:JM983089 TI983085:TI983089 ADE983085:ADE983089 ANA983085:ANA983089 AWW983085:AWW983089 BGS983085:BGS983089 BQO983085:BQO983089 CAK983085:CAK983089 CKG983085:CKG983089 CUC983085:CUC983089 DDY983085:DDY983089 DNU983085:DNU983089 DXQ983085:DXQ983089 EHM983085:EHM983089 ERI983085:ERI983089 FBE983085:FBE983089 FLA983085:FLA983089 FUW983085:FUW983089 GES983085:GES983089 GOO983085:GOO983089 GYK983085:GYK983089 HIG983085:HIG983089 HSC983085:HSC983089 IBY983085:IBY983089 ILU983085:ILU983089 IVQ983085:IVQ983089 JFM983085:JFM983089 JPI983085:JPI983089 JZE983085:JZE983089 KJA983085:KJA983089 KSW983085:KSW983089 LCS983085:LCS983089 LMO983085:LMO983089 LWK983085:LWK983089 MGG983085:MGG983089 MQC983085:MQC983089 MZY983085:MZY983089 NJU983085:NJU983089 NTQ983085:NTQ983089 ODM983085:ODM983089 ONI983085:ONI983089 OXE983085:OXE983089 PHA983085:PHA983089 PQW983085:PQW983089 QAS983085:QAS983089 QKO983085:QKO983089 QUK983085:QUK983089 REG983085:REG983089 ROC983085:ROC983089 RXY983085:RXY983089 SHU983085:SHU983089 SRQ983085:SRQ983089 TBM983085:TBM983089 TLI983085:TLI983089 TVE983085:TVE983089 UFA983085:UFA983089 UOW983085:UOW983089 UYS983085:UYS983089 VIO983085:VIO983089 VSK983085:VSK983089 WCG983085:WCG983089 WMC983085:WMC983089" xr:uid="{8165BB63-7B78-4514-85D1-E584BDD7B1AA}">
      <formula1>$J$56:$J$63</formula1>
    </dataValidation>
  </dataValidations>
  <pageMargins left="0.59055118110236227" right="0.59055118110236227" top="0.59055118110236227" bottom="0.59055118110236227" header="0.51181102362204722" footer="0.51181102362204722"/>
  <pageSetup paperSize="9" scale="99" orientation="portrait" blackAndWhite="1"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37B32-E0AB-4DDD-BBFE-6D470CC460D4}">
  <sheetPr codeName="Sheet5">
    <tabColor rgb="FF00B0F0"/>
    <pageSetUpPr fitToPage="1"/>
  </sheetPr>
  <dimension ref="A2:AF48"/>
  <sheetViews>
    <sheetView zoomScaleNormal="100" zoomScaleSheetLayoutView="100" workbookViewId="0"/>
  </sheetViews>
  <sheetFormatPr defaultRowHeight="13.5"/>
  <cols>
    <col min="1" max="1" width="2.875" style="275" customWidth="1"/>
    <col min="2" max="2" width="1.75" style="275" customWidth="1"/>
    <col min="3" max="3" width="3" style="275" customWidth="1"/>
    <col min="4" max="4" width="3.125" style="275" customWidth="1"/>
    <col min="5" max="32" width="2.875" style="275" customWidth="1"/>
    <col min="33" max="33" width="1.5" style="275" customWidth="1"/>
    <col min="34" max="34" width="2.875" style="275" customWidth="1"/>
    <col min="35" max="120" width="9" style="275" customWidth="1"/>
    <col min="121" max="256" width="9" style="275"/>
    <col min="257" max="257" width="2.875" style="275" customWidth="1"/>
    <col min="258" max="258" width="1.75" style="275" customWidth="1"/>
    <col min="259" max="259" width="3" style="275" customWidth="1"/>
    <col min="260" max="260" width="3.125" style="275" customWidth="1"/>
    <col min="261" max="288" width="2.875" style="275" customWidth="1"/>
    <col min="289" max="289" width="1.5" style="275" customWidth="1"/>
    <col min="290" max="290" width="2.875" style="275" customWidth="1"/>
    <col min="291" max="512" width="9" style="275"/>
    <col min="513" max="513" width="2.875" style="275" customWidth="1"/>
    <col min="514" max="514" width="1.75" style="275" customWidth="1"/>
    <col min="515" max="515" width="3" style="275" customWidth="1"/>
    <col min="516" max="516" width="3.125" style="275" customWidth="1"/>
    <col min="517" max="544" width="2.875" style="275" customWidth="1"/>
    <col min="545" max="545" width="1.5" style="275" customWidth="1"/>
    <col min="546" max="546" width="2.875" style="275" customWidth="1"/>
    <col min="547" max="768" width="9" style="275"/>
    <col min="769" max="769" width="2.875" style="275" customWidth="1"/>
    <col min="770" max="770" width="1.75" style="275" customWidth="1"/>
    <col min="771" max="771" width="3" style="275" customWidth="1"/>
    <col min="772" max="772" width="3.125" style="275" customWidth="1"/>
    <col min="773" max="800" width="2.875" style="275" customWidth="1"/>
    <col min="801" max="801" width="1.5" style="275" customWidth="1"/>
    <col min="802" max="802" width="2.875" style="275" customWidth="1"/>
    <col min="803" max="1024" width="9" style="275"/>
    <col min="1025" max="1025" width="2.875" style="275" customWidth="1"/>
    <col min="1026" max="1026" width="1.75" style="275" customWidth="1"/>
    <col min="1027" max="1027" width="3" style="275" customWidth="1"/>
    <col min="1028" max="1028" width="3.125" style="275" customWidth="1"/>
    <col min="1029" max="1056" width="2.875" style="275" customWidth="1"/>
    <col min="1057" max="1057" width="1.5" style="275" customWidth="1"/>
    <col min="1058" max="1058" width="2.875" style="275" customWidth="1"/>
    <col min="1059" max="1280" width="9" style="275"/>
    <col min="1281" max="1281" width="2.875" style="275" customWidth="1"/>
    <col min="1282" max="1282" width="1.75" style="275" customWidth="1"/>
    <col min="1283" max="1283" width="3" style="275" customWidth="1"/>
    <col min="1284" max="1284" width="3.125" style="275" customWidth="1"/>
    <col min="1285" max="1312" width="2.875" style="275" customWidth="1"/>
    <col min="1313" max="1313" width="1.5" style="275" customWidth="1"/>
    <col min="1314" max="1314" width="2.875" style="275" customWidth="1"/>
    <col min="1315" max="1536" width="9" style="275"/>
    <col min="1537" max="1537" width="2.875" style="275" customWidth="1"/>
    <col min="1538" max="1538" width="1.75" style="275" customWidth="1"/>
    <col min="1539" max="1539" width="3" style="275" customWidth="1"/>
    <col min="1540" max="1540" width="3.125" style="275" customWidth="1"/>
    <col min="1541" max="1568" width="2.875" style="275" customWidth="1"/>
    <col min="1569" max="1569" width="1.5" style="275" customWidth="1"/>
    <col min="1570" max="1570" width="2.875" style="275" customWidth="1"/>
    <col min="1571" max="1792" width="9" style="275"/>
    <col min="1793" max="1793" width="2.875" style="275" customWidth="1"/>
    <col min="1794" max="1794" width="1.75" style="275" customWidth="1"/>
    <col min="1795" max="1795" width="3" style="275" customWidth="1"/>
    <col min="1796" max="1796" width="3.125" style="275" customWidth="1"/>
    <col min="1797" max="1824" width="2.875" style="275" customWidth="1"/>
    <col min="1825" max="1825" width="1.5" style="275" customWidth="1"/>
    <col min="1826" max="1826" width="2.875" style="275" customWidth="1"/>
    <col min="1827" max="2048" width="9" style="275"/>
    <col min="2049" max="2049" width="2.875" style="275" customWidth="1"/>
    <col min="2050" max="2050" width="1.75" style="275" customWidth="1"/>
    <col min="2051" max="2051" width="3" style="275" customWidth="1"/>
    <col min="2052" max="2052" width="3.125" style="275" customWidth="1"/>
    <col min="2053" max="2080" width="2.875" style="275" customWidth="1"/>
    <col min="2081" max="2081" width="1.5" style="275" customWidth="1"/>
    <col min="2082" max="2082" width="2.875" style="275" customWidth="1"/>
    <col min="2083" max="2304" width="9" style="275"/>
    <col min="2305" max="2305" width="2.875" style="275" customWidth="1"/>
    <col min="2306" max="2306" width="1.75" style="275" customWidth="1"/>
    <col min="2307" max="2307" width="3" style="275" customWidth="1"/>
    <col min="2308" max="2308" width="3.125" style="275" customWidth="1"/>
    <col min="2309" max="2336" width="2.875" style="275" customWidth="1"/>
    <col min="2337" max="2337" width="1.5" style="275" customWidth="1"/>
    <col min="2338" max="2338" width="2.875" style="275" customWidth="1"/>
    <col min="2339" max="2560" width="9" style="275"/>
    <col min="2561" max="2561" width="2.875" style="275" customWidth="1"/>
    <col min="2562" max="2562" width="1.75" style="275" customWidth="1"/>
    <col min="2563" max="2563" width="3" style="275" customWidth="1"/>
    <col min="2564" max="2564" width="3.125" style="275" customWidth="1"/>
    <col min="2565" max="2592" width="2.875" style="275" customWidth="1"/>
    <col min="2593" max="2593" width="1.5" style="275" customWidth="1"/>
    <col min="2594" max="2594" width="2.875" style="275" customWidth="1"/>
    <col min="2595" max="2816" width="9" style="275"/>
    <col min="2817" max="2817" width="2.875" style="275" customWidth="1"/>
    <col min="2818" max="2818" width="1.75" style="275" customWidth="1"/>
    <col min="2819" max="2819" width="3" style="275" customWidth="1"/>
    <col min="2820" max="2820" width="3.125" style="275" customWidth="1"/>
    <col min="2821" max="2848" width="2.875" style="275" customWidth="1"/>
    <col min="2849" max="2849" width="1.5" style="275" customWidth="1"/>
    <col min="2850" max="2850" width="2.875" style="275" customWidth="1"/>
    <col min="2851" max="3072" width="9" style="275"/>
    <col min="3073" max="3073" width="2.875" style="275" customWidth="1"/>
    <col min="3074" max="3074" width="1.75" style="275" customWidth="1"/>
    <col min="3075" max="3075" width="3" style="275" customWidth="1"/>
    <col min="3076" max="3076" width="3.125" style="275" customWidth="1"/>
    <col min="3077" max="3104" width="2.875" style="275" customWidth="1"/>
    <col min="3105" max="3105" width="1.5" style="275" customWidth="1"/>
    <col min="3106" max="3106" width="2.875" style="275" customWidth="1"/>
    <col min="3107" max="3328" width="9" style="275"/>
    <col min="3329" max="3329" width="2.875" style="275" customWidth="1"/>
    <col min="3330" max="3330" width="1.75" style="275" customWidth="1"/>
    <col min="3331" max="3331" width="3" style="275" customWidth="1"/>
    <col min="3332" max="3332" width="3.125" style="275" customWidth="1"/>
    <col min="3333" max="3360" width="2.875" style="275" customWidth="1"/>
    <col min="3361" max="3361" width="1.5" style="275" customWidth="1"/>
    <col min="3362" max="3362" width="2.875" style="275" customWidth="1"/>
    <col min="3363" max="3584" width="9" style="275"/>
    <col min="3585" max="3585" width="2.875" style="275" customWidth="1"/>
    <col min="3586" max="3586" width="1.75" style="275" customWidth="1"/>
    <col min="3587" max="3587" width="3" style="275" customWidth="1"/>
    <col min="3588" max="3588" width="3.125" style="275" customWidth="1"/>
    <col min="3589" max="3616" width="2.875" style="275" customWidth="1"/>
    <col min="3617" max="3617" width="1.5" style="275" customWidth="1"/>
    <col min="3618" max="3618" width="2.875" style="275" customWidth="1"/>
    <col min="3619" max="3840" width="9" style="275"/>
    <col min="3841" max="3841" width="2.875" style="275" customWidth="1"/>
    <col min="3842" max="3842" width="1.75" style="275" customWidth="1"/>
    <col min="3843" max="3843" width="3" style="275" customWidth="1"/>
    <col min="3844" max="3844" width="3.125" style="275" customWidth="1"/>
    <col min="3845" max="3872" width="2.875" style="275" customWidth="1"/>
    <col min="3873" max="3873" width="1.5" style="275" customWidth="1"/>
    <col min="3874" max="3874" width="2.875" style="275" customWidth="1"/>
    <col min="3875" max="4096" width="9" style="275"/>
    <col min="4097" max="4097" width="2.875" style="275" customWidth="1"/>
    <col min="4098" max="4098" width="1.75" style="275" customWidth="1"/>
    <col min="4099" max="4099" width="3" style="275" customWidth="1"/>
    <col min="4100" max="4100" width="3.125" style="275" customWidth="1"/>
    <col min="4101" max="4128" width="2.875" style="275" customWidth="1"/>
    <col min="4129" max="4129" width="1.5" style="275" customWidth="1"/>
    <col min="4130" max="4130" width="2.875" style="275" customWidth="1"/>
    <col min="4131" max="4352" width="9" style="275"/>
    <col min="4353" max="4353" width="2.875" style="275" customWidth="1"/>
    <col min="4354" max="4354" width="1.75" style="275" customWidth="1"/>
    <col min="4355" max="4355" width="3" style="275" customWidth="1"/>
    <col min="4356" max="4356" width="3.125" style="275" customWidth="1"/>
    <col min="4357" max="4384" width="2.875" style="275" customWidth="1"/>
    <col min="4385" max="4385" width="1.5" style="275" customWidth="1"/>
    <col min="4386" max="4386" width="2.875" style="275" customWidth="1"/>
    <col min="4387" max="4608" width="9" style="275"/>
    <col min="4609" max="4609" width="2.875" style="275" customWidth="1"/>
    <col min="4610" max="4610" width="1.75" style="275" customWidth="1"/>
    <col min="4611" max="4611" width="3" style="275" customWidth="1"/>
    <col min="4612" max="4612" width="3.125" style="275" customWidth="1"/>
    <col min="4613" max="4640" width="2.875" style="275" customWidth="1"/>
    <col min="4641" max="4641" width="1.5" style="275" customWidth="1"/>
    <col min="4642" max="4642" width="2.875" style="275" customWidth="1"/>
    <col min="4643" max="4864" width="9" style="275"/>
    <col min="4865" max="4865" width="2.875" style="275" customWidth="1"/>
    <col min="4866" max="4866" width="1.75" style="275" customWidth="1"/>
    <col min="4867" max="4867" width="3" style="275" customWidth="1"/>
    <col min="4868" max="4868" width="3.125" style="275" customWidth="1"/>
    <col min="4869" max="4896" width="2.875" style="275" customWidth="1"/>
    <col min="4897" max="4897" width="1.5" style="275" customWidth="1"/>
    <col min="4898" max="4898" width="2.875" style="275" customWidth="1"/>
    <col min="4899" max="5120" width="9" style="275"/>
    <col min="5121" max="5121" width="2.875" style="275" customWidth="1"/>
    <col min="5122" max="5122" width="1.75" style="275" customWidth="1"/>
    <col min="5123" max="5123" width="3" style="275" customWidth="1"/>
    <col min="5124" max="5124" width="3.125" style="275" customWidth="1"/>
    <col min="5125" max="5152" width="2.875" style="275" customWidth="1"/>
    <col min="5153" max="5153" width="1.5" style="275" customWidth="1"/>
    <col min="5154" max="5154" width="2.875" style="275" customWidth="1"/>
    <col min="5155" max="5376" width="9" style="275"/>
    <col min="5377" max="5377" width="2.875" style="275" customWidth="1"/>
    <col min="5378" max="5378" width="1.75" style="275" customWidth="1"/>
    <col min="5379" max="5379" width="3" style="275" customWidth="1"/>
    <col min="5380" max="5380" width="3.125" style="275" customWidth="1"/>
    <col min="5381" max="5408" width="2.875" style="275" customWidth="1"/>
    <col min="5409" max="5409" width="1.5" style="275" customWidth="1"/>
    <col min="5410" max="5410" width="2.875" style="275" customWidth="1"/>
    <col min="5411" max="5632" width="9" style="275"/>
    <col min="5633" max="5633" width="2.875" style="275" customWidth="1"/>
    <col min="5634" max="5634" width="1.75" style="275" customWidth="1"/>
    <col min="5635" max="5635" width="3" style="275" customWidth="1"/>
    <col min="5636" max="5636" width="3.125" style="275" customWidth="1"/>
    <col min="5637" max="5664" width="2.875" style="275" customWidth="1"/>
    <col min="5665" max="5665" width="1.5" style="275" customWidth="1"/>
    <col min="5666" max="5666" width="2.875" style="275" customWidth="1"/>
    <col min="5667" max="5888" width="9" style="275"/>
    <col min="5889" max="5889" width="2.875" style="275" customWidth="1"/>
    <col min="5890" max="5890" width="1.75" style="275" customWidth="1"/>
    <col min="5891" max="5891" width="3" style="275" customWidth="1"/>
    <col min="5892" max="5892" width="3.125" style="275" customWidth="1"/>
    <col min="5893" max="5920" width="2.875" style="275" customWidth="1"/>
    <col min="5921" max="5921" width="1.5" style="275" customWidth="1"/>
    <col min="5922" max="5922" width="2.875" style="275" customWidth="1"/>
    <col min="5923" max="6144" width="9" style="275"/>
    <col min="6145" max="6145" width="2.875" style="275" customWidth="1"/>
    <col min="6146" max="6146" width="1.75" style="275" customWidth="1"/>
    <col min="6147" max="6147" width="3" style="275" customWidth="1"/>
    <col min="6148" max="6148" width="3.125" style="275" customWidth="1"/>
    <col min="6149" max="6176" width="2.875" style="275" customWidth="1"/>
    <col min="6177" max="6177" width="1.5" style="275" customWidth="1"/>
    <col min="6178" max="6178" width="2.875" style="275" customWidth="1"/>
    <col min="6179" max="6400" width="9" style="275"/>
    <col min="6401" max="6401" width="2.875" style="275" customWidth="1"/>
    <col min="6402" max="6402" width="1.75" style="275" customWidth="1"/>
    <col min="6403" max="6403" width="3" style="275" customWidth="1"/>
    <col min="6404" max="6404" width="3.125" style="275" customWidth="1"/>
    <col min="6405" max="6432" width="2.875" style="275" customWidth="1"/>
    <col min="6433" max="6433" width="1.5" style="275" customWidth="1"/>
    <col min="6434" max="6434" width="2.875" style="275" customWidth="1"/>
    <col min="6435" max="6656" width="9" style="275"/>
    <col min="6657" max="6657" width="2.875" style="275" customWidth="1"/>
    <col min="6658" max="6658" width="1.75" style="275" customWidth="1"/>
    <col min="6659" max="6659" width="3" style="275" customWidth="1"/>
    <col min="6660" max="6660" width="3.125" style="275" customWidth="1"/>
    <col min="6661" max="6688" width="2.875" style="275" customWidth="1"/>
    <col min="6689" max="6689" width="1.5" style="275" customWidth="1"/>
    <col min="6690" max="6690" width="2.875" style="275" customWidth="1"/>
    <col min="6691" max="6912" width="9" style="275"/>
    <col min="6913" max="6913" width="2.875" style="275" customWidth="1"/>
    <col min="6914" max="6914" width="1.75" style="275" customWidth="1"/>
    <col min="6915" max="6915" width="3" style="275" customWidth="1"/>
    <col min="6916" max="6916" width="3.125" style="275" customWidth="1"/>
    <col min="6917" max="6944" width="2.875" style="275" customWidth="1"/>
    <col min="6945" max="6945" width="1.5" style="275" customWidth="1"/>
    <col min="6946" max="6946" width="2.875" style="275" customWidth="1"/>
    <col min="6947" max="7168" width="9" style="275"/>
    <col min="7169" max="7169" width="2.875" style="275" customWidth="1"/>
    <col min="7170" max="7170" width="1.75" style="275" customWidth="1"/>
    <col min="7171" max="7171" width="3" style="275" customWidth="1"/>
    <col min="7172" max="7172" width="3.125" style="275" customWidth="1"/>
    <col min="7173" max="7200" width="2.875" style="275" customWidth="1"/>
    <col min="7201" max="7201" width="1.5" style="275" customWidth="1"/>
    <col min="7202" max="7202" width="2.875" style="275" customWidth="1"/>
    <col min="7203" max="7424" width="9" style="275"/>
    <col min="7425" max="7425" width="2.875" style="275" customWidth="1"/>
    <col min="7426" max="7426" width="1.75" style="275" customWidth="1"/>
    <col min="7427" max="7427" width="3" style="275" customWidth="1"/>
    <col min="7428" max="7428" width="3.125" style="275" customWidth="1"/>
    <col min="7429" max="7456" width="2.875" style="275" customWidth="1"/>
    <col min="7457" max="7457" width="1.5" style="275" customWidth="1"/>
    <col min="7458" max="7458" width="2.875" style="275" customWidth="1"/>
    <col min="7459" max="7680" width="9" style="275"/>
    <col min="7681" max="7681" width="2.875" style="275" customWidth="1"/>
    <col min="7682" max="7682" width="1.75" style="275" customWidth="1"/>
    <col min="7683" max="7683" width="3" style="275" customWidth="1"/>
    <col min="7684" max="7684" width="3.125" style="275" customWidth="1"/>
    <col min="7685" max="7712" width="2.875" style="275" customWidth="1"/>
    <col min="7713" max="7713" width="1.5" style="275" customWidth="1"/>
    <col min="7714" max="7714" width="2.875" style="275" customWidth="1"/>
    <col min="7715" max="7936" width="9" style="275"/>
    <col min="7937" max="7937" width="2.875" style="275" customWidth="1"/>
    <col min="7938" max="7938" width="1.75" style="275" customWidth="1"/>
    <col min="7939" max="7939" width="3" style="275" customWidth="1"/>
    <col min="7940" max="7940" width="3.125" style="275" customWidth="1"/>
    <col min="7941" max="7968" width="2.875" style="275" customWidth="1"/>
    <col min="7969" max="7969" width="1.5" style="275" customWidth="1"/>
    <col min="7970" max="7970" width="2.875" style="275" customWidth="1"/>
    <col min="7971" max="8192" width="9" style="275"/>
    <col min="8193" max="8193" width="2.875" style="275" customWidth="1"/>
    <col min="8194" max="8194" width="1.75" style="275" customWidth="1"/>
    <col min="8195" max="8195" width="3" style="275" customWidth="1"/>
    <col min="8196" max="8196" width="3.125" style="275" customWidth="1"/>
    <col min="8197" max="8224" width="2.875" style="275" customWidth="1"/>
    <col min="8225" max="8225" width="1.5" style="275" customWidth="1"/>
    <col min="8226" max="8226" width="2.875" style="275" customWidth="1"/>
    <col min="8227" max="8448" width="9" style="275"/>
    <col min="8449" max="8449" width="2.875" style="275" customWidth="1"/>
    <col min="8450" max="8450" width="1.75" style="275" customWidth="1"/>
    <col min="8451" max="8451" width="3" style="275" customWidth="1"/>
    <col min="8452" max="8452" width="3.125" style="275" customWidth="1"/>
    <col min="8453" max="8480" width="2.875" style="275" customWidth="1"/>
    <col min="8481" max="8481" width="1.5" style="275" customWidth="1"/>
    <col min="8482" max="8482" width="2.875" style="275" customWidth="1"/>
    <col min="8483" max="8704" width="9" style="275"/>
    <col min="8705" max="8705" width="2.875" style="275" customWidth="1"/>
    <col min="8706" max="8706" width="1.75" style="275" customWidth="1"/>
    <col min="8707" max="8707" width="3" style="275" customWidth="1"/>
    <col min="8708" max="8708" width="3.125" style="275" customWidth="1"/>
    <col min="8709" max="8736" width="2.875" style="275" customWidth="1"/>
    <col min="8737" max="8737" width="1.5" style="275" customWidth="1"/>
    <col min="8738" max="8738" width="2.875" style="275" customWidth="1"/>
    <col min="8739" max="8960" width="9" style="275"/>
    <col min="8961" max="8961" width="2.875" style="275" customWidth="1"/>
    <col min="8962" max="8962" width="1.75" style="275" customWidth="1"/>
    <col min="8963" max="8963" width="3" style="275" customWidth="1"/>
    <col min="8964" max="8964" width="3.125" style="275" customWidth="1"/>
    <col min="8965" max="8992" width="2.875" style="275" customWidth="1"/>
    <col min="8993" max="8993" width="1.5" style="275" customWidth="1"/>
    <col min="8994" max="8994" width="2.875" style="275" customWidth="1"/>
    <col min="8995" max="9216" width="9" style="275"/>
    <col min="9217" max="9217" width="2.875" style="275" customWidth="1"/>
    <col min="9218" max="9218" width="1.75" style="275" customWidth="1"/>
    <col min="9219" max="9219" width="3" style="275" customWidth="1"/>
    <col min="9220" max="9220" width="3.125" style="275" customWidth="1"/>
    <col min="9221" max="9248" width="2.875" style="275" customWidth="1"/>
    <col min="9249" max="9249" width="1.5" style="275" customWidth="1"/>
    <col min="9250" max="9250" width="2.875" style="275" customWidth="1"/>
    <col min="9251" max="9472" width="9" style="275"/>
    <col min="9473" max="9473" width="2.875" style="275" customWidth="1"/>
    <col min="9474" max="9474" width="1.75" style="275" customWidth="1"/>
    <col min="9475" max="9475" width="3" style="275" customWidth="1"/>
    <col min="9476" max="9476" width="3.125" style="275" customWidth="1"/>
    <col min="9477" max="9504" width="2.875" style="275" customWidth="1"/>
    <col min="9505" max="9505" width="1.5" style="275" customWidth="1"/>
    <col min="9506" max="9506" width="2.875" style="275" customWidth="1"/>
    <col min="9507" max="9728" width="9" style="275"/>
    <col min="9729" max="9729" width="2.875" style="275" customWidth="1"/>
    <col min="9730" max="9730" width="1.75" style="275" customWidth="1"/>
    <col min="9731" max="9731" width="3" style="275" customWidth="1"/>
    <col min="9732" max="9732" width="3.125" style="275" customWidth="1"/>
    <col min="9733" max="9760" width="2.875" style="275" customWidth="1"/>
    <col min="9761" max="9761" width="1.5" style="275" customWidth="1"/>
    <col min="9762" max="9762" width="2.875" style="275" customWidth="1"/>
    <col min="9763" max="9984" width="9" style="275"/>
    <col min="9985" max="9985" width="2.875" style="275" customWidth="1"/>
    <col min="9986" max="9986" width="1.75" style="275" customWidth="1"/>
    <col min="9987" max="9987" width="3" style="275" customWidth="1"/>
    <col min="9988" max="9988" width="3.125" style="275" customWidth="1"/>
    <col min="9989" max="10016" width="2.875" style="275" customWidth="1"/>
    <col min="10017" max="10017" width="1.5" style="275" customWidth="1"/>
    <col min="10018" max="10018" width="2.875" style="275" customWidth="1"/>
    <col min="10019" max="10240" width="9" style="275"/>
    <col min="10241" max="10241" width="2.875" style="275" customWidth="1"/>
    <col min="10242" max="10242" width="1.75" style="275" customWidth="1"/>
    <col min="10243" max="10243" width="3" style="275" customWidth="1"/>
    <col min="10244" max="10244" width="3.125" style="275" customWidth="1"/>
    <col min="10245" max="10272" width="2.875" style="275" customWidth="1"/>
    <col min="10273" max="10273" width="1.5" style="275" customWidth="1"/>
    <col min="10274" max="10274" width="2.875" style="275" customWidth="1"/>
    <col min="10275" max="10496" width="9" style="275"/>
    <col min="10497" max="10497" width="2.875" style="275" customWidth="1"/>
    <col min="10498" max="10498" width="1.75" style="275" customWidth="1"/>
    <col min="10499" max="10499" width="3" style="275" customWidth="1"/>
    <col min="10500" max="10500" width="3.125" style="275" customWidth="1"/>
    <col min="10501" max="10528" width="2.875" style="275" customWidth="1"/>
    <col min="10529" max="10529" width="1.5" style="275" customWidth="1"/>
    <col min="10530" max="10530" width="2.875" style="275" customWidth="1"/>
    <col min="10531" max="10752" width="9" style="275"/>
    <col min="10753" max="10753" width="2.875" style="275" customWidth="1"/>
    <col min="10754" max="10754" width="1.75" style="275" customWidth="1"/>
    <col min="10755" max="10755" width="3" style="275" customWidth="1"/>
    <col min="10756" max="10756" width="3.125" style="275" customWidth="1"/>
    <col min="10757" max="10784" width="2.875" style="275" customWidth="1"/>
    <col min="10785" max="10785" width="1.5" style="275" customWidth="1"/>
    <col min="10786" max="10786" width="2.875" style="275" customWidth="1"/>
    <col min="10787" max="11008" width="9" style="275"/>
    <col min="11009" max="11009" width="2.875" style="275" customWidth="1"/>
    <col min="11010" max="11010" width="1.75" style="275" customWidth="1"/>
    <col min="11011" max="11011" width="3" style="275" customWidth="1"/>
    <col min="11012" max="11012" width="3.125" style="275" customWidth="1"/>
    <col min="11013" max="11040" width="2.875" style="275" customWidth="1"/>
    <col min="11041" max="11041" width="1.5" style="275" customWidth="1"/>
    <col min="11042" max="11042" width="2.875" style="275" customWidth="1"/>
    <col min="11043" max="11264" width="9" style="275"/>
    <col min="11265" max="11265" width="2.875" style="275" customWidth="1"/>
    <col min="11266" max="11266" width="1.75" style="275" customWidth="1"/>
    <col min="11267" max="11267" width="3" style="275" customWidth="1"/>
    <col min="11268" max="11268" width="3.125" style="275" customWidth="1"/>
    <col min="11269" max="11296" width="2.875" style="275" customWidth="1"/>
    <col min="11297" max="11297" width="1.5" style="275" customWidth="1"/>
    <col min="11298" max="11298" width="2.875" style="275" customWidth="1"/>
    <col min="11299" max="11520" width="9" style="275"/>
    <col min="11521" max="11521" width="2.875" style="275" customWidth="1"/>
    <col min="11522" max="11522" width="1.75" style="275" customWidth="1"/>
    <col min="11523" max="11523" width="3" style="275" customWidth="1"/>
    <col min="11524" max="11524" width="3.125" style="275" customWidth="1"/>
    <col min="11525" max="11552" width="2.875" style="275" customWidth="1"/>
    <col min="11553" max="11553" width="1.5" style="275" customWidth="1"/>
    <col min="11554" max="11554" width="2.875" style="275" customWidth="1"/>
    <col min="11555" max="11776" width="9" style="275"/>
    <col min="11777" max="11777" width="2.875" style="275" customWidth="1"/>
    <col min="11778" max="11778" width="1.75" style="275" customWidth="1"/>
    <col min="11779" max="11779" width="3" style="275" customWidth="1"/>
    <col min="11780" max="11780" width="3.125" style="275" customWidth="1"/>
    <col min="11781" max="11808" width="2.875" style="275" customWidth="1"/>
    <col min="11809" max="11809" width="1.5" style="275" customWidth="1"/>
    <col min="11810" max="11810" width="2.875" style="275" customWidth="1"/>
    <col min="11811" max="12032" width="9" style="275"/>
    <col min="12033" max="12033" width="2.875" style="275" customWidth="1"/>
    <col min="12034" max="12034" width="1.75" style="275" customWidth="1"/>
    <col min="12035" max="12035" width="3" style="275" customWidth="1"/>
    <col min="12036" max="12036" width="3.125" style="275" customWidth="1"/>
    <col min="12037" max="12064" width="2.875" style="275" customWidth="1"/>
    <col min="12065" max="12065" width="1.5" style="275" customWidth="1"/>
    <col min="12066" max="12066" width="2.875" style="275" customWidth="1"/>
    <col min="12067" max="12288" width="9" style="275"/>
    <col min="12289" max="12289" width="2.875" style="275" customWidth="1"/>
    <col min="12290" max="12290" width="1.75" style="275" customWidth="1"/>
    <col min="12291" max="12291" width="3" style="275" customWidth="1"/>
    <col min="12292" max="12292" width="3.125" style="275" customWidth="1"/>
    <col min="12293" max="12320" width="2.875" style="275" customWidth="1"/>
    <col min="12321" max="12321" width="1.5" style="275" customWidth="1"/>
    <col min="12322" max="12322" width="2.875" style="275" customWidth="1"/>
    <col min="12323" max="12544" width="9" style="275"/>
    <col min="12545" max="12545" width="2.875" style="275" customWidth="1"/>
    <col min="12546" max="12546" width="1.75" style="275" customWidth="1"/>
    <col min="12547" max="12547" width="3" style="275" customWidth="1"/>
    <col min="12548" max="12548" width="3.125" style="275" customWidth="1"/>
    <col min="12549" max="12576" width="2.875" style="275" customWidth="1"/>
    <col min="12577" max="12577" width="1.5" style="275" customWidth="1"/>
    <col min="12578" max="12578" width="2.875" style="275" customWidth="1"/>
    <col min="12579" max="12800" width="9" style="275"/>
    <col min="12801" max="12801" width="2.875" style="275" customWidth="1"/>
    <col min="12802" max="12802" width="1.75" style="275" customWidth="1"/>
    <col min="12803" max="12803" width="3" style="275" customWidth="1"/>
    <col min="12804" max="12804" width="3.125" style="275" customWidth="1"/>
    <col min="12805" max="12832" width="2.875" style="275" customWidth="1"/>
    <col min="12833" max="12833" width="1.5" style="275" customWidth="1"/>
    <col min="12834" max="12834" width="2.875" style="275" customWidth="1"/>
    <col min="12835" max="13056" width="9" style="275"/>
    <col min="13057" max="13057" width="2.875" style="275" customWidth="1"/>
    <col min="13058" max="13058" width="1.75" style="275" customWidth="1"/>
    <col min="13059" max="13059" width="3" style="275" customWidth="1"/>
    <col min="13060" max="13060" width="3.125" style="275" customWidth="1"/>
    <col min="13061" max="13088" width="2.875" style="275" customWidth="1"/>
    <col min="13089" max="13089" width="1.5" style="275" customWidth="1"/>
    <col min="13090" max="13090" width="2.875" style="275" customWidth="1"/>
    <col min="13091" max="13312" width="9" style="275"/>
    <col min="13313" max="13313" width="2.875" style="275" customWidth="1"/>
    <col min="13314" max="13314" width="1.75" style="275" customWidth="1"/>
    <col min="13315" max="13315" width="3" style="275" customWidth="1"/>
    <col min="13316" max="13316" width="3.125" style="275" customWidth="1"/>
    <col min="13317" max="13344" width="2.875" style="275" customWidth="1"/>
    <col min="13345" max="13345" width="1.5" style="275" customWidth="1"/>
    <col min="13346" max="13346" width="2.875" style="275" customWidth="1"/>
    <col min="13347" max="13568" width="9" style="275"/>
    <col min="13569" max="13569" width="2.875" style="275" customWidth="1"/>
    <col min="13570" max="13570" width="1.75" style="275" customWidth="1"/>
    <col min="13571" max="13571" width="3" style="275" customWidth="1"/>
    <col min="13572" max="13572" width="3.125" style="275" customWidth="1"/>
    <col min="13573" max="13600" width="2.875" style="275" customWidth="1"/>
    <col min="13601" max="13601" width="1.5" style="275" customWidth="1"/>
    <col min="13602" max="13602" width="2.875" style="275" customWidth="1"/>
    <col min="13603" max="13824" width="9" style="275"/>
    <col min="13825" max="13825" width="2.875" style="275" customWidth="1"/>
    <col min="13826" max="13826" width="1.75" style="275" customWidth="1"/>
    <col min="13827" max="13827" width="3" style="275" customWidth="1"/>
    <col min="13828" max="13828" width="3.125" style="275" customWidth="1"/>
    <col min="13829" max="13856" width="2.875" style="275" customWidth="1"/>
    <col min="13857" max="13857" width="1.5" style="275" customWidth="1"/>
    <col min="13858" max="13858" width="2.875" style="275" customWidth="1"/>
    <col min="13859" max="14080" width="9" style="275"/>
    <col min="14081" max="14081" width="2.875" style="275" customWidth="1"/>
    <col min="14082" max="14082" width="1.75" style="275" customWidth="1"/>
    <col min="14083" max="14083" width="3" style="275" customWidth="1"/>
    <col min="14084" max="14084" width="3.125" style="275" customWidth="1"/>
    <col min="14085" max="14112" width="2.875" style="275" customWidth="1"/>
    <col min="14113" max="14113" width="1.5" style="275" customWidth="1"/>
    <col min="14114" max="14114" width="2.875" style="275" customWidth="1"/>
    <col min="14115" max="14336" width="9" style="275"/>
    <col min="14337" max="14337" width="2.875" style="275" customWidth="1"/>
    <col min="14338" max="14338" width="1.75" style="275" customWidth="1"/>
    <col min="14339" max="14339" width="3" style="275" customWidth="1"/>
    <col min="14340" max="14340" width="3.125" style="275" customWidth="1"/>
    <col min="14341" max="14368" width="2.875" style="275" customWidth="1"/>
    <col min="14369" max="14369" width="1.5" style="275" customWidth="1"/>
    <col min="14370" max="14370" width="2.875" style="275" customWidth="1"/>
    <col min="14371" max="14592" width="9" style="275"/>
    <col min="14593" max="14593" width="2.875" style="275" customWidth="1"/>
    <col min="14594" max="14594" width="1.75" style="275" customWidth="1"/>
    <col min="14595" max="14595" width="3" style="275" customWidth="1"/>
    <col min="14596" max="14596" width="3.125" style="275" customWidth="1"/>
    <col min="14597" max="14624" width="2.875" style="275" customWidth="1"/>
    <col min="14625" max="14625" width="1.5" style="275" customWidth="1"/>
    <col min="14626" max="14626" width="2.875" style="275" customWidth="1"/>
    <col min="14627" max="14848" width="9" style="275"/>
    <col min="14849" max="14849" width="2.875" style="275" customWidth="1"/>
    <col min="14850" max="14850" width="1.75" style="275" customWidth="1"/>
    <col min="14851" max="14851" width="3" style="275" customWidth="1"/>
    <col min="14852" max="14852" width="3.125" style="275" customWidth="1"/>
    <col min="14853" max="14880" width="2.875" style="275" customWidth="1"/>
    <col min="14881" max="14881" width="1.5" style="275" customWidth="1"/>
    <col min="14882" max="14882" width="2.875" style="275" customWidth="1"/>
    <col min="14883" max="15104" width="9" style="275"/>
    <col min="15105" max="15105" width="2.875" style="275" customWidth="1"/>
    <col min="15106" max="15106" width="1.75" style="275" customWidth="1"/>
    <col min="15107" max="15107" width="3" style="275" customWidth="1"/>
    <col min="15108" max="15108" width="3.125" style="275" customWidth="1"/>
    <col min="15109" max="15136" width="2.875" style="275" customWidth="1"/>
    <col min="15137" max="15137" width="1.5" style="275" customWidth="1"/>
    <col min="15138" max="15138" width="2.875" style="275" customWidth="1"/>
    <col min="15139" max="15360" width="9" style="275"/>
    <col min="15361" max="15361" width="2.875" style="275" customWidth="1"/>
    <col min="15362" max="15362" width="1.75" style="275" customWidth="1"/>
    <col min="15363" max="15363" width="3" style="275" customWidth="1"/>
    <col min="15364" max="15364" width="3.125" style="275" customWidth="1"/>
    <col min="15365" max="15392" width="2.875" style="275" customWidth="1"/>
    <col min="15393" max="15393" width="1.5" style="275" customWidth="1"/>
    <col min="15394" max="15394" width="2.875" style="275" customWidth="1"/>
    <col min="15395" max="15616" width="9" style="275"/>
    <col min="15617" max="15617" width="2.875" style="275" customWidth="1"/>
    <col min="15618" max="15618" width="1.75" style="275" customWidth="1"/>
    <col min="15619" max="15619" width="3" style="275" customWidth="1"/>
    <col min="15620" max="15620" width="3.125" style="275" customWidth="1"/>
    <col min="15621" max="15648" width="2.875" style="275" customWidth="1"/>
    <col min="15649" max="15649" width="1.5" style="275" customWidth="1"/>
    <col min="15650" max="15650" width="2.875" style="275" customWidth="1"/>
    <col min="15651" max="15872" width="9" style="275"/>
    <col min="15873" max="15873" width="2.875" style="275" customWidth="1"/>
    <col min="15874" max="15874" width="1.75" style="275" customWidth="1"/>
    <col min="15875" max="15875" width="3" style="275" customWidth="1"/>
    <col min="15876" max="15876" width="3.125" style="275" customWidth="1"/>
    <col min="15877" max="15904" width="2.875" style="275" customWidth="1"/>
    <col min="15905" max="15905" width="1.5" style="275" customWidth="1"/>
    <col min="15906" max="15906" width="2.875" style="275" customWidth="1"/>
    <col min="15907" max="16128" width="9" style="275"/>
    <col min="16129" max="16129" width="2.875" style="275" customWidth="1"/>
    <col min="16130" max="16130" width="1.75" style="275" customWidth="1"/>
    <col min="16131" max="16131" width="3" style="275" customWidth="1"/>
    <col min="16132" max="16132" width="3.125" style="275" customWidth="1"/>
    <col min="16133" max="16160" width="2.875" style="275" customWidth="1"/>
    <col min="16161" max="16161" width="1.5" style="275" customWidth="1"/>
    <col min="16162" max="16162" width="2.875" style="275" customWidth="1"/>
    <col min="16163" max="16384" width="9" style="275"/>
  </cols>
  <sheetData>
    <row r="2" spans="1:32" s="286" customFormat="1" ht="15.95" customHeight="1">
      <c r="A2" s="2437" t="s">
        <v>763</v>
      </c>
      <c r="B2" s="2438"/>
      <c r="C2" s="2438"/>
      <c r="D2" s="2438"/>
      <c r="E2" s="2438"/>
      <c r="F2" s="2438"/>
      <c r="G2" s="2438"/>
      <c r="H2" s="2438"/>
      <c r="I2" s="2438"/>
      <c r="J2" s="2438"/>
      <c r="K2" s="2438"/>
      <c r="L2" s="2438"/>
      <c r="M2" s="2438"/>
      <c r="N2" s="2438"/>
      <c r="O2" s="2438"/>
      <c r="P2" s="2438"/>
      <c r="Q2" s="2438"/>
      <c r="R2" s="2438"/>
      <c r="S2" s="2438"/>
      <c r="T2" s="2438"/>
      <c r="U2" s="2438"/>
      <c r="V2" s="2438"/>
      <c r="W2" s="2438"/>
      <c r="X2" s="2438"/>
      <c r="Y2" s="2438"/>
      <c r="Z2" s="2438"/>
    </row>
    <row r="3" spans="1:32" s="286" customFormat="1" ht="15.95" customHeight="1"/>
    <row r="4" spans="1:32" ht="15.95" customHeight="1">
      <c r="B4" s="286"/>
      <c r="D4" s="302" t="s">
        <v>401</v>
      </c>
      <c r="E4" s="283"/>
      <c r="F4" s="283"/>
      <c r="G4" s="283"/>
      <c r="H4" s="283"/>
      <c r="I4" s="283"/>
      <c r="J4" s="283"/>
      <c r="K4" s="302" t="s">
        <v>764</v>
      </c>
      <c r="L4" s="283"/>
      <c r="M4" s="283"/>
      <c r="N4" s="283"/>
      <c r="O4" s="283"/>
      <c r="P4" s="283"/>
      <c r="V4" s="287"/>
      <c r="AC4" s="286"/>
      <c r="AD4" s="303">
        <v>1</v>
      </c>
      <c r="AE4" s="304">
        <v>2</v>
      </c>
      <c r="AF4" s="305">
        <v>0</v>
      </c>
    </row>
    <row r="5" spans="1:32" ht="15.95" customHeight="1">
      <c r="C5" s="306"/>
      <c r="D5" s="307"/>
      <c r="E5" s="307"/>
      <c r="F5" s="307"/>
      <c r="G5" s="307"/>
      <c r="H5" s="308"/>
      <c r="J5" s="476" t="str">
        <f>IF(★入力画面!$L$130="▼選択","",LEFT(VLOOKUP(★入力画面!$L$130,★入力画面!$C$605:$D$653,2,FALSE),1))</f>
        <v/>
      </c>
      <c r="K5" s="477" t="str">
        <f>IF(★入力画面!$L$130="▼選択","",RIGHT(VLOOKUP(★入力画面!$L$130,★入力画面!$C$605:$D$653,2,FALSE),1))</f>
        <v/>
      </c>
      <c r="L5" s="2439" t="str">
        <f>IF(★入力画面!$R$130="","",★入力画面!$R$130)</f>
        <v>(   )</v>
      </c>
      <c r="M5" s="2440"/>
      <c r="N5" s="476" t="str">
        <f>LEFT((RIGHT("     "&amp;★入力画面!$V$130,6)),1)</f>
        <v xml:space="preserve"> </v>
      </c>
      <c r="O5" s="478" t="str">
        <f>LEFT((RIGHT("     "&amp;★入力画面!$V$130,5)),1)</f>
        <v xml:space="preserve"> </v>
      </c>
      <c r="P5" s="480" t="str">
        <f>LEFT((RIGHT("     "&amp;★入力画面!$V$130,4)),1)</f>
        <v xml:space="preserve"> </v>
      </c>
      <c r="Q5" s="478" t="str">
        <f>LEFT((RIGHT("     "&amp;★入力画面!$V$130,3)),1)</f>
        <v xml:space="preserve"> </v>
      </c>
      <c r="R5" s="478" t="str">
        <f>LEFT((RIGHT("     "&amp;★入力画面!$V$130,2)),1)</f>
        <v xml:space="preserve"> </v>
      </c>
      <c r="S5" s="477" t="str">
        <f>LEFT((RIGHT("     "&amp;★入力画面!$V$130,1)),1)</f>
        <v xml:space="preserve"> </v>
      </c>
      <c r="T5" s="309"/>
      <c r="U5" s="309"/>
      <c r="V5" s="309"/>
      <c r="W5" s="309"/>
      <c r="X5" s="309"/>
      <c r="Y5" s="310"/>
      <c r="Z5" s="309"/>
      <c r="AA5" s="309"/>
      <c r="AB5" s="309"/>
      <c r="AC5" s="309"/>
      <c r="AD5" s="309"/>
      <c r="AE5" s="309"/>
      <c r="AF5" s="309"/>
    </row>
    <row r="6" spans="1:32" ht="15.95" customHeight="1">
      <c r="P6" s="311"/>
      <c r="T6" s="309"/>
      <c r="U6" s="309"/>
      <c r="V6" s="309"/>
      <c r="W6" s="309"/>
      <c r="X6" s="309"/>
      <c r="Y6" s="309"/>
      <c r="Z6" s="309"/>
      <c r="AA6" s="309"/>
      <c r="AB6" s="309"/>
      <c r="AC6" s="309"/>
      <c r="AD6" s="309"/>
      <c r="AE6" s="309"/>
      <c r="AF6" s="309"/>
    </row>
    <row r="7" spans="1:32" ht="15.95" customHeight="1">
      <c r="A7" s="283" t="s">
        <v>705</v>
      </c>
      <c r="C7" s="283" t="s">
        <v>765</v>
      </c>
      <c r="D7" s="283"/>
      <c r="E7" s="283"/>
      <c r="F7" s="283"/>
      <c r="G7" s="283"/>
      <c r="H7" s="283"/>
      <c r="I7" s="283"/>
      <c r="J7" s="283"/>
      <c r="K7" s="283"/>
      <c r="L7" s="283"/>
      <c r="M7" s="283"/>
      <c r="N7" s="283"/>
      <c r="O7" s="283"/>
      <c r="P7" s="312"/>
      <c r="Q7" s="283"/>
      <c r="R7" s="283"/>
      <c r="S7" s="283"/>
      <c r="T7" s="313"/>
      <c r="U7" s="313"/>
      <c r="V7" s="313"/>
      <c r="W7" s="313"/>
      <c r="X7" s="313"/>
      <c r="Y7" s="313"/>
      <c r="Z7" s="313"/>
      <c r="AA7" s="313"/>
      <c r="AB7" s="313"/>
      <c r="AC7" s="313"/>
      <c r="AD7" s="313"/>
      <c r="AE7" s="313"/>
      <c r="AF7" s="309"/>
    </row>
    <row r="8" spans="1:32" ht="15.95" customHeight="1">
      <c r="A8" s="314">
        <v>21</v>
      </c>
      <c r="B8" s="283"/>
      <c r="C8" s="315"/>
      <c r="D8" s="2434" t="s">
        <v>766</v>
      </c>
      <c r="E8" s="2434"/>
      <c r="F8" s="2434"/>
      <c r="G8" s="2434"/>
      <c r="H8" s="2434"/>
      <c r="I8" s="2434"/>
      <c r="J8" s="316"/>
      <c r="K8" s="635" t="str">
        <f>LEFT(VLOOKUP(★入力画面!L197,★入力画面!AG617:AH628,2,FALSE),1)</f>
        <v xml:space="preserve"> </v>
      </c>
      <c r="L8" s="636" t="str">
        <f>RIGHT(VLOOKUP(★入力画面!L197,★入力画面!AG617:AH628,2,FALSE),1)</f>
        <v xml:space="preserve"> </v>
      </c>
      <c r="M8" s="283"/>
      <c r="N8" s="283"/>
      <c r="O8" s="283"/>
      <c r="P8" s="2431" t="s">
        <v>326</v>
      </c>
      <c r="Q8" s="2432"/>
      <c r="R8" s="2432"/>
      <c r="S8" s="2433"/>
      <c r="T8" s="635" t="str">
        <f>LEFT(VLOOKUP(★入力画面!L198,★入力画面!AT$606:AU$669,2,FALSE),1)</f>
        <v xml:space="preserve"> </v>
      </c>
      <c r="U8" s="636" t="str">
        <f>RIGHT(VLOOKUP(★入力画面!L198,★入力画面!AT$606:AU$669,2,FALSE),1)</f>
        <v xml:space="preserve"> </v>
      </c>
      <c r="V8" s="313"/>
      <c r="W8" s="635" t="str">
        <f>IF(★入力画面!M199="","",LEFT(RIGHT("000000"&amp;★入力画面!M199,6),1))</f>
        <v/>
      </c>
      <c r="X8" s="637" t="str">
        <f>IF(★入力画面!M199="","",LEFT(RIGHT("000000"&amp;★入力画面!M199,5),1))</f>
        <v/>
      </c>
      <c r="Y8" s="637" t="str">
        <f>IF(★入力画面!M199="","",LEFT(RIGHT("000000"&amp;★入力画面!M199,4),1))</f>
        <v/>
      </c>
      <c r="Z8" s="637" t="str">
        <f>IF(★入力画面!M199="","",LEFT(RIGHT("000000"&amp;★入力画面!M199,3),1))</f>
        <v/>
      </c>
      <c r="AA8" s="637" t="str">
        <f>IF(★入力画面!M199="","",LEFT(RIGHT("000000"&amp;★入力画面!M199,2),1))</f>
        <v/>
      </c>
      <c r="AB8" s="636" t="str">
        <f>IF(★入力画面!M199="","",LEFT(RIGHT("000000"&amp;★入力画面!M199,1),1))</f>
        <v/>
      </c>
      <c r="AC8" s="313"/>
      <c r="AD8" s="475"/>
      <c r="AE8" s="313"/>
      <c r="AF8" s="309"/>
    </row>
    <row r="9" spans="1:32" ht="15.95" customHeight="1">
      <c r="A9" s="283"/>
      <c r="B9" s="283"/>
      <c r="C9" s="315"/>
      <c r="D9" s="2434" t="s">
        <v>264</v>
      </c>
      <c r="E9" s="2434"/>
      <c r="F9" s="2434"/>
      <c r="G9" s="2434"/>
      <c r="H9" s="2434"/>
      <c r="I9" s="2434"/>
      <c r="J9" s="316"/>
      <c r="K9" s="635" t="str">
        <f>MID(★入力画面!$L193&amp;"",1,1)</f>
        <v/>
      </c>
      <c r="L9" s="637" t="str">
        <f>MID(★入力画面!$L193&amp;"",2,1)</f>
        <v/>
      </c>
      <c r="M9" s="637" t="str">
        <f>MID(★入力画面!$L193&amp;"",3,1)</f>
        <v/>
      </c>
      <c r="N9" s="637" t="str">
        <f>MID(★入力画面!$L193&amp;"",4,1)</f>
        <v/>
      </c>
      <c r="O9" s="637" t="str">
        <f>MID(★入力画面!$L193&amp;"",5,1)</f>
        <v/>
      </c>
      <c r="P9" s="637" t="str">
        <f>MID(★入力画面!$L193&amp;"",6,1)</f>
        <v/>
      </c>
      <c r="Q9" s="637" t="str">
        <f>MID(★入力画面!$L193&amp;"",7,1)</f>
        <v/>
      </c>
      <c r="R9" s="637" t="str">
        <f>MID(★入力画面!$L193&amp;"",8,1)</f>
        <v/>
      </c>
      <c r="S9" s="637" t="str">
        <f>MID(★入力画面!$L193&amp;"",9,1)</f>
        <v/>
      </c>
      <c r="T9" s="637" t="str">
        <f>MID(★入力画面!$L193&amp;"",10,1)</f>
        <v/>
      </c>
      <c r="U9" s="637" t="str">
        <f>MID(★入力画面!$L193&amp;"",11,1)</f>
        <v/>
      </c>
      <c r="V9" s="637" t="str">
        <f>MID(★入力画面!$L193&amp;"",12,1)</f>
        <v/>
      </c>
      <c r="W9" s="637" t="str">
        <f>MID(★入力画面!$L193&amp;"",13,1)</f>
        <v/>
      </c>
      <c r="X9" s="637" t="str">
        <f>MID(★入力画面!$L193&amp;"",14,1)</f>
        <v/>
      </c>
      <c r="Y9" s="637" t="str">
        <f>MID(★入力画面!$L193&amp;"",15,1)</f>
        <v/>
      </c>
      <c r="Z9" s="637" t="str">
        <f>MID(★入力画面!$L193&amp;"",16,1)</f>
        <v/>
      </c>
      <c r="AA9" s="637" t="str">
        <f>MID(★入力画面!$L193&amp;"",17,1)</f>
        <v/>
      </c>
      <c r="AB9" s="637" t="str">
        <f>MID(★入力画面!$L193&amp;"",18,1)</f>
        <v/>
      </c>
      <c r="AC9" s="637" t="str">
        <f>MID(★入力画面!$L193&amp;"",19,1)</f>
        <v/>
      </c>
      <c r="AD9" s="638" t="str">
        <f>MID(★入力画面!$L193&amp;"",20,1)</f>
        <v/>
      </c>
      <c r="AE9" s="313"/>
      <c r="AF9" s="309"/>
    </row>
    <row r="10" spans="1:32" ht="15.95" customHeight="1">
      <c r="A10" s="283"/>
      <c r="B10" s="283"/>
      <c r="C10" s="323"/>
      <c r="D10" s="2434" t="s">
        <v>204</v>
      </c>
      <c r="E10" s="2434"/>
      <c r="F10" s="2434"/>
      <c r="G10" s="2434"/>
      <c r="H10" s="2434"/>
      <c r="I10" s="2434"/>
      <c r="J10" s="324"/>
      <c r="K10" s="635" t="str">
        <f>MID(★入力画面!$L195&amp;"",1,1)</f>
        <v/>
      </c>
      <c r="L10" s="637" t="str">
        <f>MID(★入力画面!$L195&amp;"",2,1)</f>
        <v/>
      </c>
      <c r="M10" s="637" t="str">
        <f>MID(★入力画面!$L195&amp;"",3,1)</f>
        <v/>
      </c>
      <c r="N10" s="637" t="str">
        <f>MID(★入力画面!$L195&amp;"",4,1)</f>
        <v/>
      </c>
      <c r="O10" s="637" t="str">
        <f>MID(★入力画面!$L195&amp;"",5,1)</f>
        <v/>
      </c>
      <c r="P10" s="637" t="str">
        <f>MID(★入力画面!$L195&amp;"",6,1)</f>
        <v/>
      </c>
      <c r="Q10" s="637" t="str">
        <f>MID(★入力画面!$L195&amp;"",7,1)</f>
        <v/>
      </c>
      <c r="R10" s="637" t="str">
        <f>MID(★入力画面!$L195&amp;"",8,1)</f>
        <v/>
      </c>
      <c r="S10" s="637" t="str">
        <f>MID(★入力画面!$L195&amp;"",9,1)</f>
        <v/>
      </c>
      <c r="T10" s="637" t="str">
        <f>MID(★入力画面!$L195&amp;"",10,1)</f>
        <v/>
      </c>
      <c r="U10" s="637" t="str">
        <f>MID(★入力画面!$L195&amp;"",11,1)</f>
        <v/>
      </c>
      <c r="V10" s="637" t="str">
        <f>MID(★入力画面!$L195&amp;"",12,1)</f>
        <v/>
      </c>
      <c r="W10" s="637" t="str">
        <f>MID(★入力画面!$L195&amp;"",13,1)</f>
        <v/>
      </c>
      <c r="X10" s="637" t="str">
        <f>MID(★入力画面!$L195&amp;"",14,1)</f>
        <v/>
      </c>
      <c r="Y10" s="637" t="str">
        <f>MID(★入力画面!$L195&amp;"",15,1)</f>
        <v/>
      </c>
      <c r="Z10" s="637" t="str">
        <f>MID(★入力画面!$L195&amp;"",16,1)</f>
        <v/>
      </c>
      <c r="AA10" s="637" t="str">
        <f>MID(★入力画面!$L195&amp;"",17,1)</f>
        <v/>
      </c>
      <c r="AB10" s="637" t="str">
        <f>MID(★入力画面!$L195&amp;"",18,1)</f>
        <v/>
      </c>
      <c r="AC10" s="637" t="str">
        <f>MID(★入力画面!$L195&amp;"",19,1)</f>
        <v/>
      </c>
      <c r="AD10" s="636" t="str">
        <f>MID(★入力画面!$L195&amp;"",20,1)</f>
        <v/>
      </c>
      <c r="AE10" s="302" t="s">
        <v>712</v>
      </c>
      <c r="AF10" s="325"/>
    </row>
    <row r="11" spans="1:32" ht="15.95" customHeight="1">
      <c r="A11" s="283"/>
      <c r="B11" s="283"/>
      <c r="C11" s="315"/>
      <c r="D11" s="2434" t="s">
        <v>209</v>
      </c>
      <c r="E11" s="2434"/>
      <c r="F11" s="2434"/>
      <c r="G11" s="2434"/>
      <c r="H11" s="2434"/>
      <c r="I11" s="2434"/>
      <c r="J11" s="316"/>
      <c r="K11" s="639" t="str">
        <f>IF(★入力画面!L201&amp;""="明治","M",IF(★入力画面!L201&amp;""="大正","T",IF(★入力画面!L201&amp;""="昭和","S",IF(★入力画面!L201&amp;""="平成","H",""))))</f>
        <v/>
      </c>
      <c r="L11" s="283"/>
      <c r="M11" s="635" t="str">
        <f>LEFT((RIGHT(★入力画面!O201&amp;"",2)),1)</f>
        <v/>
      </c>
      <c r="N11" s="636" t="str">
        <f>LEFT((RIGHT(★入力画面!O201&amp;"",1)),1)</f>
        <v/>
      </c>
      <c r="O11" s="283" t="s">
        <v>267</v>
      </c>
      <c r="P11" s="635" t="str">
        <f>LEFT((RIGHT(★入力画面!R201&amp;"",2)),1)</f>
        <v/>
      </c>
      <c r="Q11" s="636" t="str">
        <f>LEFT((RIGHT(★入力画面!R201&amp;"",1)),1)</f>
        <v/>
      </c>
      <c r="R11" s="283" t="s">
        <v>273</v>
      </c>
      <c r="S11" s="635" t="str">
        <f>LEFT((RIGHT(★入力画面!U201&amp;"",2)),1)</f>
        <v/>
      </c>
      <c r="T11" s="636" t="str">
        <f>LEFT((RIGHT(★入力画面!U201&amp;"",1)),1)</f>
        <v/>
      </c>
      <c r="U11" s="283" t="s">
        <v>269</v>
      </c>
      <c r="V11" s="283"/>
      <c r="W11" s="283"/>
      <c r="X11" s="283"/>
      <c r="Y11" s="283"/>
      <c r="Z11" s="283"/>
      <c r="AA11" s="283"/>
      <c r="AB11" s="283"/>
      <c r="AC11" s="283"/>
      <c r="AD11" s="283"/>
      <c r="AE11" s="283"/>
      <c r="AF11" s="326"/>
    </row>
    <row r="12" spans="1:32" ht="15.95" customHeight="1">
      <c r="A12" s="283"/>
      <c r="B12" s="283"/>
      <c r="C12" s="283"/>
      <c r="D12" s="2435"/>
      <c r="E12" s="2435"/>
      <c r="F12" s="2435"/>
      <c r="G12" s="2435"/>
      <c r="H12" s="2435"/>
      <c r="I12" s="2435"/>
      <c r="J12" s="283"/>
      <c r="K12" s="283"/>
      <c r="L12" s="283"/>
      <c r="M12" s="283"/>
      <c r="N12" s="283"/>
      <c r="O12" s="283"/>
      <c r="P12" s="283"/>
      <c r="Q12" s="283"/>
      <c r="R12" s="283"/>
      <c r="S12" s="283"/>
      <c r="T12" s="283"/>
      <c r="U12" s="283"/>
      <c r="V12" s="283"/>
      <c r="W12" s="283"/>
      <c r="X12" s="283"/>
      <c r="Y12" s="283"/>
      <c r="Z12" s="283"/>
      <c r="AA12" s="283"/>
      <c r="AB12" s="283"/>
      <c r="AC12" s="283"/>
      <c r="AD12" s="283"/>
      <c r="AE12" s="283"/>
    </row>
    <row r="13" spans="1:32" ht="15.95" customHeight="1">
      <c r="A13" s="283"/>
      <c r="B13" s="283"/>
      <c r="C13" s="283"/>
      <c r="D13" s="2436"/>
      <c r="E13" s="2436"/>
      <c r="F13" s="2436"/>
      <c r="G13" s="2436"/>
      <c r="H13" s="2436"/>
      <c r="I13" s="2436"/>
      <c r="J13" s="283"/>
      <c r="K13" s="283"/>
      <c r="L13" s="283"/>
      <c r="M13" s="283"/>
      <c r="N13" s="283"/>
      <c r="O13" s="283"/>
      <c r="P13" s="283"/>
      <c r="Q13" s="283"/>
      <c r="R13" s="283"/>
      <c r="S13" s="283"/>
      <c r="T13" s="283"/>
      <c r="U13" s="283"/>
      <c r="V13" s="283"/>
      <c r="W13" s="283"/>
      <c r="X13" s="283"/>
      <c r="Y13" s="283"/>
      <c r="Z13" s="283"/>
      <c r="AA13" s="283"/>
      <c r="AB13" s="283"/>
      <c r="AC13" s="283"/>
      <c r="AD13" s="283"/>
    </row>
    <row r="14" spans="1:32" ht="15.95" customHeight="1">
      <c r="A14" s="283"/>
      <c r="B14" s="283"/>
      <c r="C14" s="283"/>
      <c r="D14" s="2436"/>
      <c r="E14" s="2436"/>
      <c r="F14" s="2436"/>
      <c r="G14" s="2436"/>
      <c r="H14" s="2436"/>
      <c r="I14" s="2436"/>
      <c r="J14" s="283"/>
      <c r="K14" s="283"/>
      <c r="L14" s="283"/>
      <c r="M14" s="283"/>
      <c r="N14" s="283"/>
      <c r="O14" s="283"/>
      <c r="P14" s="283"/>
      <c r="Q14" s="283"/>
      <c r="R14" s="283"/>
      <c r="S14" s="283"/>
      <c r="T14" s="283"/>
      <c r="U14" s="283"/>
      <c r="V14" s="283"/>
      <c r="W14" s="283"/>
      <c r="X14" s="283"/>
      <c r="Y14" s="283"/>
      <c r="Z14" s="283"/>
      <c r="AA14" s="283"/>
      <c r="AB14" s="283"/>
      <c r="AC14" s="283"/>
      <c r="AD14" s="283"/>
    </row>
    <row r="15" spans="1:32" ht="15.95" customHeight="1">
      <c r="A15" s="283"/>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row>
    <row r="16" spans="1:32" ht="15.95" customHeight="1">
      <c r="A16" s="283"/>
      <c r="B16" s="283"/>
      <c r="C16" s="283"/>
      <c r="D16" s="283"/>
      <c r="E16" s="283"/>
      <c r="F16" s="283"/>
      <c r="G16" s="283"/>
      <c r="H16" s="283"/>
      <c r="I16" s="283"/>
      <c r="J16" s="283"/>
      <c r="K16" s="283"/>
      <c r="L16" s="283"/>
      <c r="M16" s="283"/>
      <c r="N16" s="283"/>
      <c r="O16" s="283"/>
      <c r="P16" s="312"/>
      <c r="Q16" s="283"/>
      <c r="R16" s="283"/>
      <c r="S16" s="283"/>
      <c r="T16" s="313"/>
      <c r="U16" s="313"/>
      <c r="V16" s="313"/>
      <c r="W16" s="313"/>
      <c r="X16" s="313"/>
      <c r="Y16" s="313"/>
      <c r="Z16" s="313"/>
      <c r="AA16" s="313"/>
      <c r="AB16" s="313"/>
      <c r="AC16" s="313"/>
      <c r="AD16" s="313"/>
      <c r="AE16" s="313"/>
      <c r="AF16" s="309"/>
    </row>
    <row r="17" spans="1:32" ht="15.95" customHeight="1">
      <c r="A17" s="314">
        <v>21</v>
      </c>
      <c r="B17" s="283"/>
      <c r="C17" s="315"/>
      <c r="D17" s="2434" t="s">
        <v>766</v>
      </c>
      <c r="E17" s="2434"/>
      <c r="F17" s="2434"/>
      <c r="G17" s="2434"/>
      <c r="H17" s="2434"/>
      <c r="I17" s="2434"/>
      <c r="J17" s="316"/>
      <c r="K17" s="635" t="str">
        <f>LEFT(VLOOKUP(★入力画面!L206,★入力画面!AG617:AH628,2,FALSE),1)</f>
        <v xml:space="preserve"> </v>
      </c>
      <c r="L17" s="636" t="str">
        <f>RIGHT(VLOOKUP(★入力画面!L206,★入力画面!AG617:AH628,2,FALSE),1)</f>
        <v xml:space="preserve"> </v>
      </c>
      <c r="M17" s="283"/>
      <c r="N17" s="283"/>
      <c r="O17" s="283"/>
      <c r="P17" s="2431" t="s">
        <v>326</v>
      </c>
      <c r="Q17" s="2432"/>
      <c r="R17" s="2432"/>
      <c r="S17" s="2433"/>
      <c r="T17" s="635" t="str">
        <f>LEFT(VLOOKUP(★入力画面!L207,★入力画面!AT$606:AU$669,2,FALSE),1)</f>
        <v xml:space="preserve"> </v>
      </c>
      <c r="U17" s="636" t="str">
        <f>RIGHT(VLOOKUP(★入力画面!L207,★入力画面!AT$606:AU$669,2,FALSE),1)</f>
        <v xml:space="preserve"> </v>
      </c>
      <c r="V17" s="313"/>
      <c r="W17" s="635" t="str">
        <f>IF(★入力画面!M208="","",LEFT(RIGHT("000000"&amp;★入力画面!M208,6),1))</f>
        <v/>
      </c>
      <c r="X17" s="637" t="str">
        <f>IF(★入力画面!M208="","",LEFT(RIGHT("000000"&amp;★入力画面!M208,5),1))</f>
        <v/>
      </c>
      <c r="Y17" s="637" t="str">
        <f>IF(★入力画面!M208="","",LEFT(RIGHT("000000"&amp;★入力画面!M208,4),1))</f>
        <v/>
      </c>
      <c r="Z17" s="637" t="str">
        <f>IF(★入力画面!M208="","",LEFT(RIGHT("000000"&amp;★入力画面!M208,3),1))</f>
        <v/>
      </c>
      <c r="AA17" s="637" t="str">
        <f>IF(★入力画面!M208="","",LEFT(RIGHT("000000"&amp;★入力画面!M208,2),1))</f>
        <v/>
      </c>
      <c r="AB17" s="636" t="str">
        <f>IF(★入力画面!M208="","",LEFT(RIGHT("000000"&amp;★入力画面!M208,1),1))</f>
        <v/>
      </c>
      <c r="AC17" s="313"/>
      <c r="AD17" s="479"/>
      <c r="AE17" s="313"/>
      <c r="AF17" s="309"/>
    </row>
    <row r="18" spans="1:32" ht="15.95" customHeight="1">
      <c r="A18" s="283"/>
      <c r="B18" s="283"/>
      <c r="C18" s="315"/>
      <c r="D18" s="2434" t="s">
        <v>264</v>
      </c>
      <c r="E18" s="2434"/>
      <c r="F18" s="2434"/>
      <c r="G18" s="2434"/>
      <c r="H18" s="2434"/>
      <c r="I18" s="2434"/>
      <c r="J18" s="316"/>
      <c r="K18" s="635" t="str">
        <f>MID(★入力画面!$L202&amp;"",1,1)</f>
        <v/>
      </c>
      <c r="L18" s="637" t="str">
        <f>MID(★入力画面!$L202&amp;"",2,1)</f>
        <v/>
      </c>
      <c r="M18" s="637" t="str">
        <f>MID(★入力画面!$L202&amp;"",3,1)</f>
        <v/>
      </c>
      <c r="N18" s="637" t="str">
        <f>MID(★入力画面!$L202&amp;"",4,1)</f>
        <v/>
      </c>
      <c r="O18" s="637" t="str">
        <f>MID(★入力画面!$L202&amp;"",5,1)</f>
        <v/>
      </c>
      <c r="P18" s="637" t="str">
        <f>MID(★入力画面!$L202&amp;"",6,1)</f>
        <v/>
      </c>
      <c r="Q18" s="637" t="str">
        <f>MID(★入力画面!$L202&amp;"",7,1)</f>
        <v/>
      </c>
      <c r="R18" s="637" t="str">
        <f>MID(★入力画面!$L202&amp;"",8,1)</f>
        <v/>
      </c>
      <c r="S18" s="637" t="str">
        <f>MID(★入力画面!$L202&amp;"",9,1)</f>
        <v/>
      </c>
      <c r="T18" s="637" t="str">
        <f>MID(★入力画面!$L202&amp;"",10,1)</f>
        <v/>
      </c>
      <c r="U18" s="637" t="str">
        <f>MID(★入力画面!$L202&amp;"",11,1)</f>
        <v/>
      </c>
      <c r="V18" s="637" t="str">
        <f>MID(★入力画面!$L202&amp;"",12,1)</f>
        <v/>
      </c>
      <c r="W18" s="637" t="str">
        <f>MID(★入力画面!$L202&amp;"",13,1)</f>
        <v/>
      </c>
      <c r="X18" s="637" t="str">
        <f>MID(★入力画面!$L202&amp;"",14,1)</f>
        <v/>
      </c>
      <c r="Y18" s="637" t="str">
        <f>MID(★入力画面!$L202&amp;"",15,1)</f>
        <v/>
      </c>
      <c r="Z18" s="637" t="str">
        <f>MID(★入力画面!$L202&amp;"",16,1)</f>
        <v/>
      </c>
      <c r="AA18" s="637" t="str">
        <f>MID(★入力画面!$L202&amp;"",17,1)</f>
        <v/>
      </c>
      <c r="AB18" s="637" t="str">
        <f>MID(★入力画面!$L202&amp;"",18,1)</f>
        <v/>
      </c>
      <c r="AC18" s="637" t="str">
        <f>MID(★入力画面!$L202&amp;"",19,1)</f>
        <v/>
      </c>
      <c r="AD18" s="638" t="str">
        <f>MID(★入力画面!$L202&amp;"",20,1)</f>
        <v/>
      </c>
      <c r="AE18" s="313"/>
      <c r="AF18" s="309"/>
    </row>
    <row r="19" spans="1:32" ht="15.95" customHeight="1">
      <c r="A19" s="283"/>
      <c r="B19" s="283"/>
      <c r="C19" s="323"/>
      <c r="D19" s="2434" t="s">
        <v>204</v>
      </c>
      <c r="E19" s="2434"/>
      <c r="F19" s="2434"/>
      <c r="G19" s="2434"/>
      <c r="H19" s="2434"/>
      <c r="I19" s="2434"/>
      <c r="J19" s="324"/>
      <c r="K19" s="635" t="str">
        <f>MID(★入力画面!$L204&amp;"",1,1)</f>
        <v/>
      </c>
      <c r="L19" s="637" t="str">
        <f>MID(★入力画面!$L204&amp;"",2,1)</f>
        <v/>
      </c>
      <c r="M19" s="637" t="str">
        <f>MID(★入力画面!$L204&amp;"",3,1)</f>
        <v/>
      </c>
      <c r="N19" s="637" t="str">
        <f>MID(★入力画面!$L204&amp;"",4,1)</f>
        <v/>
      </c>
      <c r="O19" s="637" t="str">
        <f>MID(★入力画面!$L204&amp;"",5,1)</f>
        <v/>
      </c>
      <c r="P19" s="637" t="str">
        <f>MID(★入力画面!$L204&amp;"",6,1)</f>
        <v/>
      </c>
      <c r="Q19" s="637" t="str">
        <f>MID(★入力画面!$L204&amp;"",7,1)</f>
        <v/>
      </c>
      <c r="R19" s="637" t="str">
        <f>MID(★入力画面!$L204&amp;"",8,1)</f>
        <v/>
      </c>
      <c r="S19" s="637" t="str">
        <f>MID(★入力画面!$L204&amp;"",9,1)</f>
        <v/>
      </c>
      <c r="T19" s="637" t="str">
        <f>MID(★入力画面!$L204&amp;"",10,1)</f>
        <v/>
      </c>
      <c r="U19" s="637" t="str">
        <f>MID(★入力画面!$L204&amp;"",11,1)</f>
        <v/>
      </c>
      <c r="V19" s="637" t="str">
        <f>MID(★入力画面!$L204&amp;"",12,1)</f>
        <v/>
      </c>
      <c r="W19" s="637" t="str">
        <f>MID(★入力画面!$L204&amp;"",13,1)</f>
        <v/>
      </c>
      <c r="X19" s="637" t="str">
        <f>MID(★入力画面!$L204&amp;"",14,1)</f>
        <v/>
      </c>
      <c r="Y19" s="637" t="str">
        <f>MID(★入力画面!$L204&amp;"",15,1)</f>
        <v/>
      </c>
      <c r="Z19" s="637" t="str">
        <f>MID(★入力画面!$L204&amp;"",16,1)</f>
        <v/>
      </c>
      <c r="AA19" s="637" t="str">
        <f>MID(★入力画面!$L204&amp;"",17,1)</f>
        <v/>
      </c>
      <c r="AB19" s="637" t="str">
        <f>MID(★入力画面!$L204&amp;"",18,1)</f>
        <v/>
      </c>
      <c r="AC19" s="637" t="str">
        <f>MID(★入力画面!$L204&amp;"",19,1)</f>
        <v/>
      </c>
      <c r="AD19" s="636" t="str">
        <f>MID(★入力画面!$L204&amp;"",20,1)</f>
        <v/>
      </c>
      <c r="AE19" s="302" t="s">
        <v>712</v>
      </c>
      <c r="AF19" s="325"/>
    </row>
    <row r="20" spans="1:32" ht="15.95" customHeight="1">
      <c r="A20" s="283"/>
      <c r="B20" s="283"/>
      <c r="C20" s="315"/>
      <c r="D20" s="2434" t="s">
        <v>209</v>
      </c>
      <c r="E20" s="2434"/>
      <c r="F20" s="2434"/>
      <c r="G20" s="2434"/>
      <c r="H20" s="2434"/>
      <c r="I20" s="2434"/>
      <c r="J20" s="316"/>
      <c r="K20" s="639" t="str">
        <f>IF(★入力画面!L210&amp;""="明治","M",IF(★入力画面!L210&amp;""="大正","T",IF(★入力画面!L210&amp;""="昭和","S",IF(★入力画面!L210&amp;""="平成","H",""))))</f>
        <v/>
      </c>
      <c r="L20" s="283"/>
      <c r="M20" s="635" t="str">
        <f>LEFT((RIGHT(★入力画面!O210&amp;"",2)),1)</f>
        <v/>
      </c>
      <c r="N20" s="636" t="str">
        <f>LEFT((RIGHT(★入力画面!O210&amp;"",1)),1)</f>
        <v/>
      </c>
      <c r="O20" s="283" t="s">
        <v>267</v>
      </c>
      <c r="P20" s="635" t="str">
        <f>LEFT((RIGHT(★入力画面!R210&amp;"",2)),1)</f>
        <v/>
      </c>
      <c r="Q20" s="636" t="str">
        <f>LEFT((RIGHT(★入力画面!R210&amp;"",1)),1)</f>
        <v/>
      </c>
      <c r="R20" s="283" t="s">
        <v>273</v>
      </c>
      <c r="S20" s="635" t="str">
        <f>LEFT((RIGHT(★入力画面!U210&amp;"",2)),1)</f>
        <v/>
      </c>
      <c r="T20" s="636" t="str">
        <f>LEFT((RIGHT(★入力画面!U210&amp;"",1)),1)</f>
        <v/>
      </c>
      <c r="U20" s="283" t="s">
        <v>269</v>
      </c>
      <c r="V20" s="283"/>
      <c r="W20" s="283"/>
      <c r="X20" s="283"/>
      <c r="Y20" s="283"/>
      <c r="Z20" s="283"/>
      <c r="AA20" s="283"/>
      <c r="AB20" s="283"/>
      <c r="AC20" s="283"/>
      <c r="AD20" s="283"/>
      <c r="AE20" s="283"/>
      <c r="AF20" s="326"/>
    </row>
    <row r="21" spans="1:32" ht="15.95" customHeight="1">
      <c r="A21" s="283"/>
      <c r="B21" s="283"/>
      <c r="C21" s="283"/>
      <c r="D21" s="2435"/>
      <c r="E21" s="2435"/>
      <c r="F21" s="2435"/>
      <c r="G21" s="2435"/>
      <c r="H21" s="2435"/>
      <c r="I21" s="2435"/>
      <c r="J21" s="283"/>
      <c r="K21" s="283"/>
      <c r="L21" s="283"/>
      <c r="M21" s="283"/>
      <c r="N21" s="283"/>
      <c r="O21" s="283"/>
      <c r="P21" s="283"/>
      <c r="Q21" s="283"/>
      <c r="R21" s="283"/>
      <c r="S21" s="283"/>
      <c r="T21" s="283"/>
      <c r="U21" s="283"/>
      <c r="V21" s="283"/>
      <c r="W21" s="283"/>
      <c r="X21" s="283"/>
      <c r="Y21" s="283"/>
      <c r="Z21" s="283"/>
      <c r="AA21" s="283"/>
      <c r="AB21" s="283"/>
      <c r="AC21" s="283"/>
      <c r="AD21" s="283"/>
      <c r="AE21" s="283"/>
    </row>
    <row r="22" spans="1:32" ht="15.95" customHeight="1">
      <c r="A22" s="283"/>
      <c r="B22" s="283"/>
      <c r="C22" s="283"/>
      <c r="D22" s="2436"/>
      <c r="E22" s="2436"/>
      <c r="F22" s="2436"/>
      <c r="G22" s="2436"/>
      <c r="H22" s="2436"/>
      <c r="I22" s="2436"/>
      <c r="J22" s="283"/>
      <c r="K22" s="283"/>
      <c r="L22" s="283"/>
      <c r="M22" s="283"/>
      <c r="N22" s="283"/>
      <c r="O22" s="283"/>
      <c r="P22" s="283"/>
      <c r="Q22" s="283"/>
      <c r="R22" s="283"/>
      <c r="S22" s="283"/>
      <c r="T22" s="283"/>
      <c r="U22" s="283"/>
      <c r="V22" s="283"/>
      <c r="W22" s="283"/>
      <c r="X22" s="283"/>
      <c r="Y22" s="283"/>
      <c r="Z22" s="283"/>
      <c r="AA22" s="283"/>
      <c r="AB22" s="283"/>
      <c r="AC22" s="283"/>
      <c r="AD22" s="283"/>
      <c r="AE22" s="302"/>
      <c r="AF22" s="325"/>
    </row>
    <row r="23" spans="1:32" ht="15.95" customHeight="1">
      <c r="A23" s="283"/>
      <c r="B23" s="283"/>
      <c r="C23" s="283"/>
      <c r="D23" s="2436"/>
      <c r="E23" s="2436"/>
      <c r="F23" s="2436"/>
      <c r="G23" s="2436"/>
      <c r="H23" s="2436"/>
      <c r="I23" s="2436"/>
      <c r="J23" s="283"/>
      <c r="K23" s="283"/>
      <c r="L23" s="283"/>
      <c r="M23" s="283"/>
      <c r="N23" s="283"/>
      <c r="O23" s="283"/>
      <c r="P23" s="283"/>
      <c r="Q23" s="283"/>
      <c r="R23" s="283"/>
      <c r="S23" s="283"/>
      <c r="T23" s="283"/>
      <c r="U23" s="283"/>
      <c r="V23" s="283"/>
      <c r="W23" s="283"/>
      <c r="X23" s="283"/>
      <c r="Y23" s="283"/>
      <c r="Z23" s="283"/>
      <c r="AA23" s="283"/>
      <c r="AB23" s="283"/>
      <c r="AC23" s="283"/>
      <c r="AD23" s="283"/>
      <c r="AE23" s="283"/>
    </row>
    <row r="24" spans="1:32" ht="15.95" customHeight="1">
      <c r="B24" s="283"/>
    </row>
    <row r="25" spans="1:32" ht="15.95" customHeight="1">
      <c r="A25" s="283"/>
      <c r="C25" s="283"/>
      <c r="D25" s="283"/>
      <c r="E25" s="283"/>
      <c r="F25" s="283"/>
      <c r="G25" s="283"/>
      <c r="H25" s="283"/>
      <c r="I25" s="283"/>
      <c r="J25" s="283"/>
      <c r="K25" s="283"/>
      <c r="L25" s="283"/>
      <c r="M25" s="283"/>
      <c r="N25" s="283"/>
      <c r="O25" s="283"/>
      <c r="P25" s="312"/>
      <c r="Q25" s="283"/>
      <c r="R25" s="283"/>
      <c r="S25" s="283"/>
      <c r="T25" s="313"/>
      <c r="U25" s="313"/>
      <c r="V25" s="313"/>
      <c r="W25" s="313"/>
      <c r="X25" s="313"/>
      <c r="Y25" s="313"/>
      <c r="Z25" s="313"/>
      <c r="AA25" s="313"/>
      <c r="AB25" s="313"/>
      <c r="AC25" s="313"/>
      <c r="AD25" s="313"/>
      <c r="AE25" s="313"/>
      <c r="AF25" s="309"/>
    </row>
    <row r="26" spans="1:32" ht="15.95" customHeight="1">
      <c r="A26" s="314">
        <v>21</v>
      </c>
      <c r="B26" s="283"/>
      <c r="C26" s="315"/>
      <c r="D26" s="2434" t="s">
        <v>766</v>
      </c>
      <c r="E26" s="2434"/>
      <c r="F26" s="2434"/>
      <c r="G26" s="2434"/>
      <c r="H26" s="2434"/>
      <c r="I26" s="2434"/>
      <c r="J26" s="316"/>
      <c r="K26" s="635" t="str">
        <f>LEFT(VLOOKUP(★入力画面!L215,★入力画面!AG617:AH628,2,FALSE),1)</f>
        <v xml:space="preserve"> </v>
      </c>
      <c r="L26" s="636" t="str">
        <f>RIGHT(VLOOKUP(★入力画面!L215,★入力画面!AG617:AH628,2,FALSE),1)</f>
        <v xml:space="preserve"> </v>
      </c>
      <c r="M26" s="283"/>
      <c r="N26" s="283"/>
      <c r="O26" s="283"/>
      <c r="P26" s="2431" t="s">
        <v>326</v>
      </c>
      <c r="Q26" s="2432"/>
      <c r="R26" s="2432"/>
      <c r="S26" s="2433"/>
      <c r="T26" s="635" t="str">
        <f>LEFT(VLOOKUP(★入力画面!L216,★入力画面!AT$606:AU$669,2,FALSE),1)</f>
        <v xml:space="preserve"> </v>
      </c>
      <c r="U26" s="636" t="str">
        <f>RIGHT(VLOOKUP(★入力画面!L216,★入力画面!AT$606:AU$669,2,FALSE),1)</f>
        <v xml:space="preserve"> </v>
      </c>
      <c r="V26" s="313"/>
      <c r="W26" s="635" t="str">
        <f>IF(★入力画面!M217="","",LEFT(RIGHT("000000"&amp;★入力画面!M217,6),1))</f>
        <v/>
      </c>
      <c r="X26" s="637" t="str">
        <f>IF(★入力画面!M217="","",LEFT(RIGHT("000000"&amp;★入力画面!M217,5),1))</f>
        <v/>
      </c>
      <c r="Y26" s="637" t="str">
        <f>IF(★入力画面!M217="","",LEFT(RIGHT("000000"&amp;★入力画面!M217,4),1))</f>
        <v/>
      </c>
      <c r="Z26" s="637" t="str">
        <f>IF(★入力画面!M217="","",LEFT(RIGHT("000000"&amp;★入力画面!M217,3),1))</f>
        <v/>
      </c>
      <c r="AA26" s="637" t="str">
        <f>IF(★入力画面!M217="","",LEFT(RIGHT("000000"&amp;★入力画面!M217,2),1))</f>
        <v/>
      </c>
      <c r="AB26" s="636" t="str">
        <f>IF(★入力画面!M217="","",LEFT(RIGHT("000000"&amp;★入力画面!M217,1),1))</f>
        <v/>
      </c>
      <c r="AC26" s="313"/>
      <c r="AD26" s="479"/>
      <c r="AE26" s="313"/>
      <c r="AF26" s="309"/>
    </row>
    <row r="27" spans="1:32" ht="15.95" customHeight="1">
      <c r="A27" s="283"/>
      <c r="B27" s="283"/>
      <c r="C27" s="315"/>
      <c r="D27" s="2434" t="s">
        <v>264</v>
      </c>
      <c r="E27" s="2434"/>
      <c r="F27" s="2434"/>
      <c r="G27" s="2434"/>
      <c r="H27" s="2434"/>
      <c r="I27" s="2434"/>
      <c r="J27" s="316"/>
      <c r="K27" s="635" t="str">
        <f>MID(★入力画面!$L211&amp;"",1,1)</f>
        <v/>
      </c>
      <c r="L27" s="637" t="str">
        <f>MID(★入力画面!$L211&amp;"",2,1)</f>
        <v/>
      </c>
      <c r="M27" s="637" t="str">
        <f>MID(★入力画面!$L211&amp;"",3,1)</f>
        <v/>
      </c>
      <c r="N27" s="637" t="str">
        <f>MID(★入力画面!$L211&amp;"",4,1)</f>
        <v/>
      </c>
      <c r="O27" s="637" t="str">
        <f>MID(★入力画面!$L211&amp;"",5,1)</f>
        <v/>
      </c>
      <c r="P27" s="637" t="str">
        <f>MID(★入力画面!$L211&amp;"",6,1)</f>
        <v/>
      </c>
      <c r="Q27" s="637" t="str">
        <f>MID(★入力画面!$L211&amp;"",7,1)</f>
        <v/>
      </c>
      <c r="R27" s="637" t="str">
        <f>MID(★入力画面!$L211&amp;"",8,1)</f>
        <v/>
      </c>
      <c r="S27" s="637" t="str">
        <f>MID(★入力画面!$L211&amp;"",9,1)</f>
        <v/>
      </c>
      <c r="T27" s="637" t="str">
        <f>MID(★入力画面!$L211&amp;"",10,1)</f>
        <v/>
      </c>
      <c r="U27" s="637" t="str">
        <f>MID(★入力画面!$L211&amp;"",11,1)</f>
        <v/>
      </c>
      <c r="V27" s="637" t="str">
        <f>MID(★入力画面!$L211&amp;"",12,1)</f>
        <v/>
      </c>
      <c r="W27" s="637" t="str">
        <f>MID(★入力画面!$L211&amp;"",13,1)</f>
        <v/>
      </c>
      <c r="X27" s="637" t="str">
        <f>MID(★入力画面!$L211&amp;"",14,1)</f>
        <v/>
      </c>
      <c r="Y27" s="637" t="str">
        <f>MID(★入力画面!$L211&amp;"",15,1)</f>
        <v/>
      </c>
      <c r="Z27" s="637" t="str">
        <f>MID(★入力画面!$L211&amp;"",16,1)</f>
        <v/>
      </c>
      <c r="AA27" s="637" t="str">
        <f>MID(★入力画面!$L211&amp;"",17,1)</f>
        <v/>
      </c>
      <c r="AB27" s="637" t="str">
        <f>MID(★入力画面!$L211&amp;"",18,1)</f>
        <v/>
      </c>
      <c r="AC27" s="637" t="str">
        <f>MID(★入力画面!$L211&amp;"",19,1)</f>
        <v/>
      </c>
      <c r="AD27" s="638" t="str">
        <f>MID(★入力画面!$L211&amp;"",20,1)</f>
        <v/>
      </c>
      <c r="AE27" s="313"/>
      <c r="AF27" s="309"/>
    </row>
    <row r="28" spans="1:32" ht="15.95" customHeight="1">
      <c r="A28" s="283"/>
      <c r="B28" s="283"/>
      <c r="C28" s="323"/>
      <c r="D28" s="2434" t="s">
        <v>204</v>
      </c>
      <c r="E28" s="2434"/>
      <c r="F28" s="2434"/>
      <c r="G28" s="2434"/>
      <c r="H28" s="2434"/>
      <c r="I28" s="2434"/>
      <c r="J28" s="324"/>
      <c r="K28" s="635" t="str">
        <f>MID(★入力画面!$L213&amp;"",1,1)</f>
        <v/>
      </c>
      <c r="L28" s="637" t="str">
        <f>MID(★入力画面!$L213&amp;"",2,1)</f>
        <v/>
      </c>
      <c r="M28" s="637" t="str">
        <f>MID(★入力画面!$L213&amp;"",3,1)</f>
        <v/>
      </c>
      <c r="N28" s="637" t="str">
        <f>MID(★入力画面!$L213&amp;"",4,1)</f>
        <v/>
      </c>
      <c r="O28" s="637" t="str">
        <f>MID(★入力画面!$L213&amp;"",5,1)</f>
        <v/>
      </c>
      <c r="P28" s="637" t="str">
        <f>MID(★入力画面!$L213&amp;"",6,1)</f>
        <v/>
      </c>
      <c r="Q28" s="637" t="str">
        <f>MID(★入力画面!$L213&amp;"",7,1)</f>
        <v/>
      </c>
      <c r="R28" s="637" t="str">
        <f>MID(★入力画面!$L213&amp;"",8,1)</f>
        <v/>
      </c>
      <c r="S28" s="637" t="str">
        <f>MID(★入力画面!$L213&amp;"",9,1)</f>
        <v/>
      </c>
      <c r="T28" s="637" t="str">
        <f>MID(★入力画面!$L213&amp;"",10,1)</f>
        <v/>
      </c>
      <c r="U28" s="637" t="str">
        <f>MID(★入力画面!$L213&amp;"",11,1)</f>
        <v/>
      </c>
      <c r="V28" s="637" t="str">
        <f>MID(★入力画面!$L213&amp;"",12,1)</f>
        <v/>
      </c>
      <c r="W28" s="637" t="str">
        <f>MID(★入力画面!$L213&amp;"",13,1)</f>
        <v/>
      </c>
      <c r="X28" s="637" t="str">
        <f>MID(★入力画面!$L213&amp;"",14,1)</f>
        <v/>
      </c>
      <c r="Y28" s="637" t="str">
        <f>MID(★入力画面!$L213&amp;"",15,1)</f>
        <v/>
      </c>
      <c r="Z28" s="637" t="str">
        <f>MID(★入力画面!$L213&amp;"",16,1)</f>
        <v/>
      </c>
      <c r="AA28" s="637" t="str">
        <f>MID(★入力画面!$L213&amp;"",17,1)</f>
        <v/>
      </c>
      <c r="AB28" s="637" t="str">
        <f>MID(★入力画面!$L213&amp;"",18,1)</f>
        <v/>
      </c>
      <c r="AC28" s="637" t="str">
        <f>MID(★入力画面!$L213&amp;"",19,1)</f>
        <v/>
      </c>
      <c r="AD28" s="636" t="str">
        <f>MID(★入力画面!$L213&amp;"",20,1)</f>
        <v/>
      </c>
      <c r="AE28" s="302" t="s">
        <v>712</v>
      </c>
      <c r="AF28" s="325"/>
    </row>
    <row r="29" spans="1:32" ht="15.95" customHeight="1">
      <c r="A29" s="283"/>
      <c r="B29" s="283"/>
      <c r="C29" s="315"/>
      <c r="D29" s="2434" t="s">
        <v>209</v>
      </c>
      <c r="E29" s="2434"/>
      <c r="F29" s="2434"/>
      <c r="G29" s="2434"/>
      <c r="H29" s="2434"/>
      <c r="I29" s="2434"/>
      <c r="J29" s="316"/>
      <c r="K29" s="639" t="str">
        <f>IF(★入力画面!L219&amp;""="明治","M",IF(★入力画面!L219&amp;""="大正","T",IF(★入力画面!L219&amp;""="昭和","S",IF(★入力画面!L219&amp;""="平成","H",""))))</f>
        <v/>
      </c>
      <c r="L29" s="283"/>
      <c r="M29" s="635" t="str">
        <f>LEFT((RIGHT(★入力画面!O219&amp;"",2)),1)</f>
        <v/>
      </c>
      <c r="N29" s="636" t="str">
        <f>LEFT((RIGHT(★入力画面!O219&amp;"",1)),1)</f>
        <v/>
      </c>
      <c r="O29" s="283" t="s">
        <v>267</v>
      </c>
      <c r="P29" s="635" t="str">
        <f>LEFT((RIGHT(★入力画面!R219&amp;"",2)),1)</f>
        <v/>
      </c>
      <c r="Q29" s="636" t="str">
        <f>LEFT((RIGHT(★入力画面!R219&amp;"",1)),1)</f>
        <v/>
      </c>
      <c r="R29" s="283" t="s">
        <v>273</v>
      </c>
      <c r="S29" s="635" t="str">
        <f>LEFT((RIGHT(★入力画面!U219&amp;"",2)),1)</f>
        <v/>
      </c>
      <c r="T29" s="636" t="str">
        <f>LEFT((RIGHT(★入力画面!U219&amp;"",1)),1)</f>
        <v/>
      </c>
      <c r="U29" s="283" t="s">
        <v>269</v>
      </c>
      <c r="V29" s="283"/>
      <c r="W29" s="283"/>
      <c r="X29" s="283"/>
      <c r="Y29" s="283"/>
      <c r="Z29" s="283"/>
      <c r="AA29" s="283"/>
      <c r="AB29" s="283"/>
      <c r="AC29" s="283"/>
      <c r="AD29" s="283"/>
      <c r="AE29" s="283"/>
      <c r="AF29" s="326"/>
    </row>
    <row r="30" spans="1:32" ht="15.95" customHeight="1">
      <c r="A30" s="283"/>
      <c r="B30" s="283"/>
      <c r="C30" s="283"/>
      <c r="D30" s="2435"/>
      <c r="E30" s="2435"/>
      <c r="F30" s="2435"/>
      <c r="G30" s="2435"/>
      <c r="H30" s="2435"/>
      <c r="I30" s="2435"/>
      <c r="J30" s="283"/>
      <c r="K30" s="283"/>
      <c r="L30" s="283"/>
      <c r="M30" s="283"/>
      <c r="N30" s="283"/>
      <c r="O30" s="283"/>
      <c r="P30" s="283"/>
      <c r="Q30" s="283"/>
      <c r="R30" s="283"/>
      <c r="S30" s="283"/>
      <c r="T30" s="283"/>
      <c r="U30" s="283"/>
      <c r="V30" s="283"/>
      <c r="W30" s="283"/>
      <c r="X30" s="283"/>
      <c r="Y30" s="283"/>
      <c r="Z30" s="283"/>
      <c r="AA30" s="283"/>
      <c r="AB30" s="283"/>
      <c r="AC30" s="283"/>
      <c r="AD30" s="283"/>
      <c r="AE30" s="283"/>
    </row>
    <row r="31" spans="1:32" ht="15.95" customHeight="1">
      <c r="A31" s="283"/>
      <c r="B31" s="283"/>
      <c r="C31" s="283"/>
      <c r="D31" s="2436"/>
      <c r="E31" s="2436"/>
      <c r="F31" s="2436"/>
      <c r="G31" s="2436"/>
      <c r="H31" s="2436"/>
      <c r="I31" s="2436"/>
      <c r="J31" s="283"/>
      <c r="K31" s="283"/>
      <c r="L31" s="283"/>
      <c r="M31" s="283"/>
      <c r="N31" s="283"/>
      <c r="O31" s="283"/>
      <c r="P31" s="283"/>
      <c r="Q31" s="283"/>
      <c r="R31" s="283"/>
      <c r="S31" s="283"/>
      <c r="T31" s="283"/>
      <c r="U31" s="283"/>
      <c r="V31" s="283"/>
      <c r="W31" s="283"/>
      <c r="X31" s="283"/>
      <c r="Y31" s="283"/>
      <c r="Z31" s="283"/>
      <c r="AA31" s="283"/>
      <c r="AB31" s="283"/>
      <c r="AC31" s="283"/>
      <c r="AD31" s="283"/>
      <c r="AE31" s="302"/>
      <c r="AF31" s="325"/>
    </row>
    <row r="32" spans="1:32" ht="15.95" customHeight="1">
      <c r="A32" s="283"/>
      <c r="B32" s="283"/>
      <c r="C32" s="283"/>
      <c r="D32" s="2436"/>
      <c r="E32" s="2436"/>
      <c r="F32" s="2436"/>
      <c r="G32" s="2436"/>
      <c r="H32" s="2436"/>
      <c r="I32" s="2436"/>
      <c r="J32" s="283"/>
      <c r="K32" s="283"/>
      <c r="L32" s="283"/>
      <c r="M32" s="283"/>
      <c r="N32" s="283"/>
      <c r="O32" s="283"/>
      <c r="P32" s="283"/>
      <c r="Q32" s="283"/>
      <c r="R32" s="283"/>
      <c r="S32" s="283"/>
      <c r="T32" s="283"/>
      <c r="U32" s="283"/>
      <c r="V32" s="283"/>
      <c r="W32" s="283"/>
      <c r="X32" s="283"/>
      <c r="Y32" s="283"/>
      <c r="Z32" s="283"/>
      <c r="AA32" s="283"/>
      <c r="AB32" s="283"/>
      <c r="AC32" s="283"/>
      <c r="AD32" s="283"/>
      <c r="AE32" s="283"/>
    </row>
    <row r="33" spans="1:32" ht="15.95" customHeight="1">
      <c r="B33" s="283"/>
    </row>
    <row r="34" spans="1:32" ht="15.95" customHeight="1">
      <c r="A34" s="283"/>
      <c r="C34" s="283"/>
      <c r="D34" s="283"/>
      <c r="E34" s="283"/>
      <c r="F34" s="283"/>
      <c r="G34" s="283"/>
      <c r="H34" s="283"/>
      <c r="I34" s="283"/>
      <c r="J34" s="283"/>
      <c r="K34" s="283"/>
      <c r="L34" s="283"/>
      <c r="M34" s="283"/>
      <c r="N34" s="283"/>
      <c r="O34" s="283"/>
      <c r="P34" s="312"/>
      <c r="Q34" s="283"/>
      <c r="R34" s="283"/>
      <c r="S34" s="283"/>
      <c r="T34" s="313"/>
      <c r="U34" s="313"/>
      <c r="V34" s="313"/>
      <c r="W34" s="313"/>
      <c r="X34" s="313"/>
      <c r="Y34" s="313"/>
      <c r="Z34" s="313"/>
      <c r="AA34" s="313"/>
      <c r="AB34" s="313"/>
      <c r="AC34" s="313"/>
      <c r="AD34" s="313"/>
      <c r="AE34" s="313"/>
      <c r="AF34" s="309"/>
    </row>
    <row r="35" spans="1:32" ht="15.95" customHeight="1">
      <c r="A35" s="314">
        <v>21</v>
      </c>
      <c r="B35" s="283"/>
      <c r="C35" s="315"/>
      <c r="D35" s="2434" t="s">
        <v>766</v>
      </c>
      <c r="E35" s="2434"/>
      <c r="F35" s="2434"/>
      <c r="G35" s="2434"/>
      <c r="H35" s="2434"/>
      <c r="I35" s="2434"/>
      <c r="J35" s="316"/>
      <c r="K35" s="635" t="str">
        <f>LEFT(VLOOKUP(★入力画面!L224,★入力画面!AG617:AH628,2,FALSE),1)</f>
        <v xml:space="preserve"> </v>
      </c>
      <c r="L35" s="636" t="str">
        <f>RIGHT(VLOOKUP(★入力画面!L224,★入力画面!AG617:AH628,2,FALSE),1)</f>
        <v xml:space="preserve"> </v>
      </c>
      <c r="M35" s="283"/>
      <c r="N35" s="283"/>
      <c r="O35" s="283"/>
      <c r="P35" s="2431" t="s">
        <v>326</v>
      </c>
      <c r="Q35" s="2432"/>
      <c r="R35" s="2432"/>
      <c r="S35" s="2433"/>
      <c r="T35" s="635" t="str">
        <f>LEFT(VLOOKUP(★入力画面!L225,★入力画面!AT$606:AU$669,2,FALSE),1)</f>
        <v xml:space="preserve"> </v>
      </c>
      <c r="U35" s="636" t="str">
        <f>RIGHT(VLOOKUP(★入力画面!L225,★入力画面!AT$606:AU$669,2,FALSE),1)</f>
        <v xml:space="preserve"> </v>
      </c>
      <c r="V35" s="313"/>
      <c r="W35" s="635" t="str">
        <f>IF(★入力画面!M226="","",LEFT(RIGHT("000000"&amp;★入力画面!M226,6),1))</f>
        <v/>
      </c>
      <c r="X35" s="637" t="str">
        <f>IF(★入力画面!M226="","",LEFT(RIGHT("000000"&amp;★入力画面!M226,5),1))</f>
        <v/>
      </c>
      <c r="Y35" s="637" t="str">
        <f>IF(★入力画面!M226="","",LEFT(RIGHT("000000"&amp;★入力画面!M226,4),1))</f>
        <v/>
      </c>
      <c r="Z35" s="637" t="str">
        <f>IF(★入力画面!M226="","",LEFT(RIGHT("000000"&amp;★入力画面!M226,3),1))</f>
        <v/>
      </c>
      <c r="AA35" s="637" t="str">
        <f>IF(★入力画面!M226="","",LEFT(RIGHT("000000"&amp;★入力画面!M226,2),1))</f>
        <v/>
      </c>
      <c r="AB35" s="636" t="str">
        <f>IF(★入力画面!M226="","",LEFT(RIGHT("000000"&amp;★入力画面!M226,1),1))</f>
        <v/>
      </c>
      <c r="AC35" s="313"/>
      <c r="AD35" s="479"/>
      <c r="AE35" s="313"/>
      <c r="AF35" s="309"/>
    </row>
    <row r="36" spans="1:32" ht="15.95" customHeight="1">
      <c r="A36" s="283"/>
      <c r="B36" s="283"/>
      <c r="C36" s="315"/>
      <c r="D36" s="2434" t="s">
        <v>264</v>
      </c>
      <c r="E36" s="2434"/>
      <c r="F36" s="2434"/>
      <c r="G36" s="2434"/>
      <c r="H36" s="2434"/>
      <c r="I36" s="2434"/>
      <c r="J36" s="316"/>
      <c r="K36" s="635" t="str">
        <f>MID(★入力画面!$L220&amp;"",1,1)</f>
        <v/>
      </c>
      <c r="L36" s="637" t="str">
        <f>MID(★入力画面!$L220&amp;"",2,1)</f>
        <v/>
      </c>
      <c r="M36" s="637" t="str">
        <f>MID(★入力画面!$L220&amp;"",3,1)</f>
        <v/>
      </c>
      <c r="N36" s="637" t="str">
        <f>MID(★入力画面!$L220&amp;"",4,1)</f>
        <v/>
      </c>
      <c r="O36" s="637" t="str">
        <f>MID(★入力画面!$L220&amp;"",5,1)</f>
        <v/>
      </c>
      <c r="P36" s="637" t="str">
        <f>MID(★入力画面!$L220&amp;"",6,1)</f>
        <v/>
      </c>
      <c r="Q36" s="637" t="str">
        <f>MID(★入力画面!$L220&amp;"",7,1)</f>
        <v/>
      </c>
      <c r="R36" s="637" t="str">
        <f>MID(★入力画面!$L220&amp;"",8,1)</f>
        <v/>
      </c>
      <c r="S36" s="637" t="str">
        <f>MID(★入力画面!$L220&amp;"",9,1)</f>
        <v/>
      </c>
      <c r="T36" s="637" t="str">
        <f>MID(★入力画面!$L220&amp;"",10,1)</f>
        <v/>
      </c>
      <c r="U36" s="637" t="str">
        <f>MID(★入力画面!$L220&amp;"",11,1)</f>
        <v/>
      </c>
      <c r="V36" s="637" t="str">
        <f>MID(★入力画面!$L220&amp;"",12,1)</f>
        <v/>
      </c>
      <c r="W36" s="637" t="str">
        <f>MID(★入力画面!$L220&amp;"",13,1)</f>
        <v/>
      </c>
      <c r="X36" s="637" t="str">
        <f>MID(★入力画面!$L220&amp;"",14,1)</f>
        <v/>
      </c>
      <c r="Y36" s="637" t="str">
        <f>MID(★入力画面!$L220&amp;"",15,1)</f>
        <v/>
      </c>
      <c r="Z36" s="637" t="str">
        <f>MID(★入力画面!$L220&amp;"",16,1)</f>
        <v/>
      </c>
      <c r="AA36" s="637" t="str">
        <f>MID(★入力画面!$L220&amp;"",17,1)</f>
        <v/>
      </c>
      <c r="AB36" s="637" t="str">
        <f>MID(★入力画面!$L220&amp;"",18,1)</f>
        <v/>
      </c>
      <c r="AC36" s="637" t="str">
        <f>MID(★入力画面!$L220&amp;"",19,1)</f>
        <v/>
      </c>
      <c r="AD36" s="638" t="str">
        <f>MID(★入力画面!$L220&amp;"",20,1)</f>
        <v/>
      </c>
      <c r="AE36" s="313"/>
      <c r="AF36" s="309"/>
    </row>
    <row r="37" spans="1:32" ht="15.95" customHeight="1">
      <c r="A37" s="283"/>
      <c r="B37" s="283"/>
      <c r="C37" s="323"/>
      <c r="D37" s="2434" t="s">
        <v>204</v>
      </c>
      <c r="E37" s="2434"/>
      <c r="F37" s="2434"/>
      <c r="G37" s="2434"/>
      <c r="H37" s="2434"/>
      <c r="I37" s="2434"/>
      <c r="J37" s="324"/>
      <c r="K37" s="635" t="str">
        <f>MID(★入力画面!$L222&amp;"",1,1)</f>
        <v/>
      </c>
      <c r="L37" s="637" t="str">
        <f>MID(★入力画面!$L222&amp;"",2,1)</f>
        <v/>
      </c>
      <c r="M37" s="637" t="str">
        <f>MID(★入力画面!$L222&amp;"",3,1)</f>
        <v/>
      </c>
      <c r="N37" s="637" t="str">
        <f>MID(★入力画面!$L222&amp;"",4,1)</f>
        <v/>
      </c>
      <c r="O37" s="637" t="str">
        <f>MID(★入力画面!$L222&amp;"",5,1)</f>
        <v/>
      </c>
      <c r="P37" s="637" t="str">
        <f>MID(★入力画面!$L222&amp;"",6,1)</f>
        <v/>
      </c>
      <c r="Q37" s="637" t="str">
        <f>MID(★入力画面!$L222&amp;"",7,1)</f>
        <v/>
      </c>
      <c r="R37" s="637" t="str">
        <f>MID(★入力画面!$L222&amp;"",8,1)</f>
        <v/>
      </c>
      <c r="S37" s="637" t="str">
        <f>MID(★入力画面!$L222&amp;"",9,1)</f>
        <v/>
      </c>
      <c r="T37" s="637" t="str">
        <f>MID(★入力画面!$L222&amp;"",10,1)</f>
        <v/>
      </c>
      <c r="U37" s="637" t="str">
        <f>MID(★入力画面!$L222&amp;"",11,1)</f>
        <v/>
      </c>
      <c r="V37" s="637" t="str">
        <f>MID(★入力画面!$L222&amp;"",12,1)</f>
        <v/>
      </c>
      <c r="W37" s="637" t="str">
        <f>MID(★入力画面!$L222&amp;"",13,1)</f>
        <v/>
      </c>
      <c r="X37" s="637" t="str">
        <f>MID(★入力画面!$L222&amp;"",14,1)</f>
        <v/>
      </c>
      <c r="Y37" s="637" t="str">
        <f>MID(★入力画面!$L222&amp;"",15,1)</f>
        <v/>
      </c>
      <c r="Z37" s="637" t="str">
        <f>MID(★入力画面!$L222&amp;"",16,1)</f>
        <v/>
      </c>
      <c r="AA37" s="637" t="str">
        <f>MID(★入力画面!$L222&amp;"",17,1)</f>
        <v/>
      </c>
      <c r="AB37" s="637" t="str">
        <f>MID(★入力画面!$L222&amp;"",18,1)</f>
        <v/>
      </c>
      <c r="AC37" s="637" t="str">
        <f>MID(★入力画面!$L222&amp;"",19,1)</f>
        <v/>
      </c>
      <c r="AD37" s="636" t="str">
        <f>MID(★入力画面!$L222&amp;"",20,1)</f>
        <v/>
      </c>
      <c r="AE37" s="302" t="s">
        <v>712</v>
      </c>
      <c r="AF37" s="325"/>
    </row>
    <row r="38" spans="1:32" ht="15.95" customHeight="1">
      <c r="A38" s="283"/>
      <c r="B38" s="283"/>
      <c r="C38" s="315"/>
      <c r="D38" s="2434" t="s">
        <v>209</v>
      </c>
      <c r="E38" s="2434"/>
      <c r="F38" s="2434"/>
      <c r="G38" s="2434"/>
      <c r="H38" s="2434"/>
      <c r="I38" s="2434"/>
      <c r="J38" s="316"/>
      <c r="K38" s="639" t="str">
        <f>IF(★入力画面!L228&amp;""="明治","M",IF(★入力画面!L228&amp;""="大正","T",IF(★入力画面!L228&amp;""="昭和","S",IF(★入力画面!L228&amp;""="平成","H",""))))</f>
        <v/>
      </c>
      <c r="L38" s="283"/>
      <c r="M38" s="635" t="str">
        <f>LEFT((RIGHT(★入力画面!O228&amp;"",2)),1)</f>
        <v/>
      </c>
      <c r="N38" s="636" t="str">
        <f>LEFT((RIGHT(★入力画面!O228&amp;"",1)),1)</f>
        <v/>
      </c>
      <c r="O38" s="283" t="s">
        <v>267</v>
      </c>
      <c r="P38" s="635" t="str">
        <f>LEFT((RIGHT(★入力画面!R228&amp;"",2)),1)</f>
        <v/>
      </c>
      <c r="Q38" s="636" t="str">
        <f>LEFT((RIGHT(★入力画面!R228&amp;"",1)),1)</f>
        <v/>
      </c>
      <c r="R38" s="283" t="s">
        <v>273</v>
      </c>
      <c r="S38" s="635" t="str">
        <f>LEFT((RIGHT(★入力画面!U228&amp;"",2)),1)</f>
        <v/>
      </c>
      <c r="T38" s="636" t="str">
        <f>LEFT((RIGHT(★入力画面!U228&amp;"",1)),1)</f>
        <v/>
      </c>
      <c r="U38" s="283" t="s">
        <v>269</v>
      </c>
      <c r="V38" s="283"/>
      <c r="W38" s="283"/>
      <c r="X38" s="283"/>
      <c r="Y38" s="283"/>
      <c r="Z38" s="283"/>
      <c r="AA38" s="283"/>
      <c r="AB38" s="283"/>
      <c r="AC38" s="283"/>
      <c r="AD38" s="283"/>
      <c r="AE38" s="283"/>
      <c r="AF38" s="326"/>
    </row>
    <row r="39" spans="1:32" ht="15.95" customHeight="1">
      <c r="A39" s="283"/>
      <c r="B39" s="283"/>
      <c r="C39" s="283"/>
      <c r="D39" s="2435"/>
      <c r="E39" s="2435"/>
      <c r="F39" s="2435"/>
      <c r="G39" s="2435"/>
      <c r="H39" s="2435"/>
      <c r="I39" s="2435"/>
      <c r="J39" s="283"/>
      <c r="K39" s="283"/>
      <c r="L39" s="283"/>
      <c r="M39" s="283"/>
      <c r="N39" s="283"/>
      <c r="O39" s="283"/>
      <c r="P39" s="283"/>
      <c r="Q39" s="283"/>
      <c r="R39" s="283"/>
      <c r="S39" s="283"/>
      <c r="T39" s="283"/>
      <c r="U39" s="283"/>
      <c r="V39" s="283"/>
      <c r="W39" s="283"/>
      <c r="X39" s="283"/>
      <c r="Y39" s="283"/>
      <c r="Z39" s="283"/>
      <c r="AA39" s="283"/>
      <c r="AB39" s="283"/>
      <c r="AC39" s="283"/>
      <c r="AD39" s="283"/>
      <c r="AE39" s="283"/>
    </row>
    <row r="40" spans="1:32" ht="15.95" customHeight="1">
      <c r="A40" s="283"/>
      <c r="B40" s="283"/>
      <c r="C40" s="283"/>
      <c r="D40" s="2436"/>
      <c r="E40" s="2436"/>
      <c r="F40" s="2436"/>
      <c r="G40" s="2436"/>
      <c r="H40" s="2436"/>
      <c r="I40" s="2436"/>
      <c r="J40" s="283"/>
      <c r="K40" s="283"/>
      <c r="L40" s="283"/>
      <c r="M40" s="283"/>
      <c r="N40" s="283"/>
      <c r="O40" s="283"/>
      <c r="P40" s="283"/>
      <c r="Q40" s="283"/>
      <c r="R40" s="283"/>
      <c r="S40" s="283"/>
      <c r="T40" s="283"/>
      <c r="U40" s="283"/>
      <c r="V40" s="283"/>
      <c r="W40" s="283"/>
      <c r="X40" s="283"/>
      <c r="Y40" s="283"/>
      <c r="Z40" s="283"/>
      <c r="AA40" s="283"/>
      <c r="AB40" s="283"/>
      <c r="AC40" s="283"/>
      <c r="AD40" s="283"/>
      <c r="AE40" s="302"/>
      <c r="AF40" s="325"/>
    </row>
    <row r="41" spans="1:32" ht="15.95" customHeight="1">
      <c r="A41" s="283"/>
      <c r="B41" s="283"/>
      <c r="C41" s="283"/>
      <c r="D41" s="2436"/>
      <c r="E41" s="2436"/>
      <c r="F41" s="2436"/>
      <c r="G41" s="2436"/>
      <c r="H41" s="2436"/>
      <c r="I41" s="2436"/>
      <c r="J41" s="283"/>
      <c r="K41" s="283"/>
      <c r="L41" s="283"/>
      <c r="M41" s="283"/>
      <c r="N41" s="283"/>
      <c r="O41" s="283"/>
      <c r="P41" s="283"/>
      <c r="Q41" s="283"/>
      <c r="R41" s="283"/>
      <c r="S41" s="283"/>
      <c r="T41" s="283"/>
      <c r="U41" s="283"/>
      <c r="V41" s="283"/>
      <c r="W41" s="283"/>
      <c r="X41" s="283"/>
      <c r="Y41" s="283"/>
      <c r="Z41" s="283"/>
      <c r="AA41" s="283"/>
      <c r="AB41" s="283"/>
      <c r="AC41" s="283"/>
      <c r="AD41" s="283"/>
      <c r="AE41" s="283"/>
    </row>
    <row r="42" spans="1:32" ht="15.95" customHeight="1">
      <c r="B42" s="283"/>
    </row>
    <row r="43" spans="1:32" ht="15.95" customHeight="1">
      <c r="A43" s="283"/>
      <c r="C43" s="283"/>
      <c r="D43" s="283"/>
      <c r="E43" s="283"/>
      <c r="F43" s="283"/>
      <c r="G43" s="283"/>
      <c r="H43" s="283"/>
      <c r="I43" s="283"/>
      <c r="J43" s="283"/>
      <c r="K43" s="283"/>
      <c r="L43" s="283"/>
      <c r="M43" s="283"/>
      <c r="N43" s="283"/>
      <c r="O43" s="283"/>
      <c r="P43" s="312"/>
      <c r="Q43" s="283"/>
      <c r="R43" s="283"/>
      <c r="S43" s="283"/>
      <c r="T43" s="313"/>
      <c r="U43" s="313"/>
      <c r="V43" s="313"/>
      <c r="W43" s="313"/>
      <c r="X43" s="313"/>
      <c r="Y43" s="313"/>
      <c r="Z43" s="313"/>
      <c r="AA43" s="313"/>
      <c r="AB43" s="313"/>
      <c r="AC43" s="313"/>
      <c r="AD43" s="313"/>
      <c r="AE43" s="313"/>
      <c r="AF43" s="309"/>
    </row>
    <row r="44" spans="1:32" ht="15.95" customHeight="1">
      <c r="A44" s="314">
        <v>21</v>
      </c>
      <c r="B44" s="283"/>
      <c r="C44" s="315"/>
      <c r="D44" s="2434" t="s">
        <v>766</v>
      </c>
      <c r="E44" s="2434"/>
      <c r="F44" s="2434"/>
      <c r="G44" s="2434"/>
      <c r="H44" s="2434"/>
      <c r="I44" s="2434"/>
      <c r="J44" s="316"/>
      <c r="K44" s="635" t="str">
        <f>LEFT(VLOOKUP(★入力画面!L233,★入力画面!AG617:AH628,2,FALSE),1)</f>
        <v xml:space="preserve"> </v>
      </c>
      <c r="L44" s="636" t="str">
        <f>RIGHT(VLOOKUP(★入力画面!L233,★入力画面!AG617:AH628,2,FALSE),1)</f>
        <v xml:space="preserve"> </v>
      </c>
      <c r="M44" s="283"/>
      <c r="N44" s="283"/>
      <c r="O44" s="283"/>
      <c r="P44" s="2431" t="s">
        <v>326</v>
      </c>
      <c r="Q44" s="2432"/>
      <c r="R44" s="2432"/>
      <c r="S44" s="2433"/>
      <c r="T44" s="635" t="str">
        <f>LEFT(VLOOKUP(★入力画面!L234,★入力画面!AT$606:AU$669,2,FALSE),1)</f>
        <v xml:space="preserve"> </v>
      </c>
      <c r="U44" s="636" t="str">
        <f>RIGHT(VLOOKUP(★入力画面!L234,★入力画面!AT$606:AU$669,2,FALSE),1)</f>
        <v xml:space="preserve"> </v>
      </c>
      <c r="V44" s="313"/>
      <c r="W44" s="635" t="str">
        <f>IF(★入力画面!M235="","",LEFT(RIGHT("000000"&amp;★入力画面!M235,6),1))</f>
        <v/>
      </c>
      <c r="X44" s="637" t="str">
        <f>IF(★入力画面!M235="","",LEFT(RIGHT("000000"&amp;★入力画面!M235,5),1))</f>
        <v/>
      </c>
      <c r="Y44" s="637" t="str">
        <f>IF(★入力画面!M235="","",LEFT(RIGHT("000000"&amp;★入力画面!M235,4),1))</f>
        <v/>
      </c>
      <c r="Z44" s="637" t="str">
        <f>IF(★入力画面!M235="","",LEFT(RIGHT("000000"&amp;★入力画面!M235,3),1))</f>
        <v/>
      </c>
      <c r="AA44" s="637" t="str">
        <f>IF(★入力画面!M235="","",LEFT(RIGHT("000000"&amp;★入力画面!M235,2),1))</f>
        <v/>
      </c>
      <c r="AB44" s="636" t="str">
        <f>IF(★入力画面!M235="","",LEFT(RIGHT("000000"&amp;★入力画面!M235,1),1))</f>
        <v/>
      </c>
      <c r="AC44" s="313"/>
      <c r="AD44" s="479"/>
      <c r="AE44" s="313"/>
      <c r="AF44" s="309"/>
    </row>
    <row r="45" spans="1:32" ht="15.95" customHeight="1">
      <c r="A45" s="283"/>
      <c r="B45" s="283"/>
      <c r="C45" s="315"/>
      <c r="D45" s="2434" t="s">
        <v>264</v>
      </c>
      <c r="E45" s="2434"/>
      <c r="F45" s="2434"/>
      <c r="G45" s="2434"/>
      <c r="H45" s="2434"/>
      <c r="I45" s="2434"/>
      <c r="J45" s="316"/>
      <c r="K45" s="635" t="str">
        <f>MID(★入力画面!$L229&amp;"",1,1)</f>
        <v/>
      </c>
      <c r="L45" s="637" t="str">
        <f>MID(★入力画面!$L229&amp;"",2,1)</f>
        <v/>
      </c>
      <c r="M45" s="637" t="str">
        <f>MID(★入力画面!$L229&amp;"",3,1)</f>
        <v/>
      </c>
      <c r="N45" s="637" t="str">
        <f>MID(★入力画面!$L229&amp;"",4,1)</f>
        <v/>
      </c>
      <c r="O45" s="637" t="str">
        <f>MID(★入力画面!$L229&amp;"",5,1)</f>
        <v/>
      </c>
      <c r="P45" s="637" t="str">
        <f>MID(★入力画面!$L229&amp;"",6,1)</f>
        <v/>
      </c>
      <c r="Q45" s="637" t="str">
        <f>MID(★入力画面!$L229&amp;"",7,1)</f>
        <v/>
      </c>
      <c r="R45" s="637" t="str">
        <f>MID(★入力画面!$L229&amp;"",8,1)</f>
        <v/>
      </c>
      <c r="S45" s="637" t="str">
        <f>MID(★入力画面!$L229&amp;"",9,1)</f>
        <v/>
      </c>
      <c r="T45" s="637" t="str">
        <f>MID(★入力画面!$L229&amp;"",10,1)</f>
        <v/>
      </c>
      <c r="U45" s="637" t="str">
        <f>MID(★入力画面!$L229&amp;"",11,1)</f>
        <v/>
      </c>
      <c r="V45" s="637" t="str">
        <f>MID(★入力画面!$L229&amp;"",12,1)</f>
        <v/>
      </c>
      <c r="W45" s="637" t="str">
        <f>MID(★入力画面!$L229&amp;"",13,1)</f>
        <v/>
      </c>
      <c r="X45" s="637" t="str">
        <f>MID(★入力画面!$L229&amp;"",14,1)</f>
        <v/>
      </c>
      <c r="Y45" s="637" t="str">
        <f>MID(★入力画面!$L229&amp;"",15,1)</f>
        <v/>
      </c>
      <c r="Z45" s="637" t="str">
        <f>MID(★入力画面!$L229&amp;"",16,1)</f>
        <v/>
      </c>
      <c r="AA45" s="637" t="str">
        <f>MID(★入力画面!$L229&amp;"",17,1)</f>
        <v/>
      </c>
      <c r="AB45" s="637" t="str">
        <f>MID(★入力画面!$L229&amp;"",18,1)</f>
        <v/>
      </c>
      <c r="AC45" s="637" t="str">
        <f>MID(★入力画面!$L229&amp;"",19,1)</f>
        <v/>
      </c>
      <c r="AD45" s="638" t="str">
        <f>MID(★入力画面!$L229&amp;"",20,1)</f>
        <v/>
      </c>
      <c r="AE45" s="313"/>
      <c r="AF45" s="309"/>
    </row>
    <row r="46" spans="1:32" ht="15.95" customHeight="1">
      <c r="A46" s="283"/>
      <c r="B46" s="283"/>
      <c r="C46" s="323"/>
      <c r="D46" s="2434" t="s">
        <v>204</v>
      </c>
      <c r="E46" s="2434"/>
      <c r="F46" s="2434"/>
      <c r="G46" s="2434"/>
      <c r="H46" s="2434"/>
      <c r="I46" s="2434"/>
      <c r="J46" s="324"/>
      <c r="K46" s="635" t="str">
        <f>MID(★入力画面!$L231&amp;"",1,1)</f>
        <v/>
      </c>
      <c r="L46" s="637" t="str">
        <f>MID(★入力画面!$L231&amp;"",2,1)</f>
        <v/>
      </c>
      <c r="M46" s="637" t="str">
        <f>MID(★入力画面!$L231&amp;"",3,1)</f>
        <v/>
      </c>
      <c r="N46" s="637" t="str">
        <f>MID(★入力画面!$L231&amp;"",4,1)</f>
        <v/>
      </c>
      <c r="O46" s="637" t="str">
        <f>MID(★入力画面!$L231&amp;"",5,1)</f>
        <v/>
      </c>
      <c r="P46" s="637" t="str">
        <f>MID(★入力画面!$L231&amp;"",6,1)</f>
        <v/>
      </c>
      <c r="Q46" s="637" t="str">
        <f>MID(★入力画面!$L231&amp;"",7,1)</f>
        <v/>
      </c>
      <c r="R46" s="637" t="str">
        <f>MID(★入力画面!$L231&amp;"",8,1)</f>
        <v/>
      </c>
      <c r="S46" s="637" t="str">
        <f>MID(★入力画面!$L231&amp;"",9,1)</f>
        <v/>
      </c>
      <c r="T46" s="637" t="str">
        <f>MID(★入力画面!$L231&amp;"",10,1)</f>
        <v/>
      </c>
      <c r="U46" s="637" t="str">
        <f>MID(★入力画面!$L231&amp;"",11,1)</f>
        <v/>
      </c>
      <c r="V46" s="637" t="str">
        <f>MID(★入力画面!$L231&amp;"",12,1)</f>
        <v/>
      </c>
      <c r="W46" s="637" t="str">
        <f>MID(★入力画面!$L231&amp;"",13,1)</f>
        <v/>
      </c>
      <c r="X46" s="637" t="str">
        <f>MID(★入力画面!$L231&amp;"",14,1)</f>
        <v/>
      </c>
      <c r="Y46" s="637" t="str">
        <f>MID(★入力画面!$L231&amp;"",15,1)</f>
        <v/>
      </c>
      <c r="Z46" s="637" t="str">
        <f>MID(★入力画面!$L231&amp;"",16,1)</f>
        <v/>
      </c>
      <c r="AA46" s="637" t="str">
        <f>MID(★入力画面!$L231&amp;"",17,1)</f>
        <v/>
      </c>
      <c r="AB46" s="637" t="str">
        <f>MID(★入力画面!$L231&amp;"",18,1)</f>
        <v/>
      </c>
      <c r="AC46" s="637" t="str">
        <f>MID(★入力画面!$L231&amp;"",19,1)</f>
        <v/>
      </c>
      <c r="AD46" s="636" t="str">
        <f>MID(★入力画面!$L231&amp;"",20,1)</f>
        <v/>
      </c>
      <c r="AE46" s="302" t="s">
        <v>712</v>
      </c>
      <c r="AF46" s="325"/>
    </row>
    <row r="47" spans="1:32" ht="15.95" customHeight="1">
      <c r="A47" s="283"/>
      <c r="B47" s="283"/>
      <c r="C47" s="315"/>
      <c r="D47" s="2434" t="s">
        <v>209</v>
      </c>
      <c r="E47" s="2434"/>
      <c r="F47" s="2434"/>
      <c r="G47" s="2434"/>
      <c r="H47" s="2434"/>
      <c r="I47" s="2434"/>
      <c r="J47" s="316"/>
      <c r="K47" s="639" t="str">
        <f>IF(★入力画面!L237&amp;""="明治","M",IF(★入力画面!L237&amp;""="大正","T",IF(★入力画面!L237&amp;""="昭和","S",IF(★入力画面!L237&amp;""="平成","H",""))))</f>
        <v/>
      </c>
      <c r="L47" s="283"/>
      <c r="M47" s="635" t="str">
        <f>LEFT((RIGHT(★入力画面!O237&amp;"",2)),1)</f>
        <v/>
      </c>
      <c r="N47" s="636" t="str">
        <f>LEFT((RIGHT(★入力画面!O237&amp;"",1)),1)</f>
        <v/>
      </c>
      <c r="O47" s="283" t="s">
        <v>267</v>
      </c>
      <c r="P47" s="635" t="str">
        <f>LEFT((RIGHT(★入力画面!R237&amp;"",2)),1)</f>
        <v/>
      </c>
      <c r="Q47" s="636" t="str">
        <f>LEFT((RIGHT(★入力画面!R237&amp;"",1)),1)</f>
        <v/>
      </c>
      <c r="R47" s="283" t="s">
        <v>273</v>
      </c>
      <c r="S47" s="635" t="str">
        <f>LEFT((RIGHT(★入力画面!U237&amp;"",2)),1)</f>
        <v/>
      </c>
      <c r="T47" s="636" t="str">
        <f>LEFT((RIGHT(★入力画面!U237&amp;"",1)),1)</f>
        <v/>
      </c>
      <c r="U47" s="283" t="s">
        <v>269</v>
      </c>
      <c r="V47" s="283"/>
      <c r="W47" s="283"/>
      <c r="X47" s="283"/>
      <c r="Y47" s="283"/>
      <c r="Z47" s="283"/>
      <c r="AA47" s="283"/>
      <c r="AB47" s="283"/>
      <c r="AC47" s="283"/>
      <c r="AD47" s="283"/>
      <c r="AE47" s="283"/>
      <c r="AF47" s="326"/>
    </row>
    <row r="48" spans="1:32" ht="15.95" customHeight="1">
      <c r="A48" s="283"/>
      <c r="B48" s="283"/>
      <c r="C48" s="283"/>
      <c r="D48" s="2435"/>
      <c r="E48" s="2435"/>
      <c r="F48" s="2435"/>
      <c r="G48" s="2435"/>
      <c r="H48" s="2435"/>
      <c r="I48" s="2435"/>
      <c r="J48" s="283"/>
      <c r="K48" s="283"/>
      <c r="L48" s="283"/>
      <c r="M48" s="283"/>
      <c r="N48" s="283"/>
      <c r="O48" s="283"/>
      <c r="P48" s="283"/>
      <c r="Q48" s="283"/>
      <c r="R48" s="283"/>
      <c r="S48" s="283"/>
      <c r="T48" s="283"/>
      <c r="U48" s="283"/>
      <c r="V48" s="283"/>
      <c r="W48" s="283"/>
      <c r="X48" s="283"/>
      <c r="Y48" s="283"/>
      <c r="Z48" s="283"/>
      <c r="AA48" s="283"/>
      <c r="AB48" s="283"/>
      <c r="AC48" s="283"/>
      <c r="AD48" s="283"/>
      <c r="AE48" s="283"/>
    </row>
  </sheetData>
  <sheetProtection algorithmName="SHA-512" hashValue="7hqKyxNMxogNUS0dYIrUWPms+906WmWfjsm74wZyLkVl8ESe0VuRT1EYohqUcmJ/CzyGqQSdUHDejMTv0pkFhQ==" saltValue="AjKazWH8wwPW8OrJt52YLw==" spinCount="100000" sheet="1" objects="1" scenarios="1"/>
  <mergeCells count="36">
    <mergeCell ref="D19:I19"/>
    <mergeCell ref="A2:Z2"/>
    <mergeCell ref="D8:I8"/>
    <mergeCell ref="P8:S8"/>
    <mergeCell ref="D9:I9"/>
    <mergeCell ref="D10:I10"/>
    <mergeCell ref="D11:I11"/>
    <mergeCell ref="D12:I12"/>
    <mergeCell ref="D13:I14"/>
    <mergeCell ref="D17:I17"/>
    <mergeCell ref="P17:S17"/>
    <mergeCell ref="D18:I18"/>
    <mergeCell ref="L5:M5"/>
    <mergeCell ref="P35:S35"/>
    <mergeCell ref="D20:I20"/>
    <mergeCell ref="D21:I21"/>
    <mergeCell ref="D22:I23"/>
    <mergeCell ref="D26:I26"/>
    <mergeCell ref="P26:S26"/>
    <mergeCell ref="D27:I27"/>
    <mergeCell ref="D28:I28"/>
    <mergeCell ref="D29:I29"/>
    <mergeCell ref="D30:I30"/>
    <mergeCell ref="D31:I32"/>
    <mergeCell ref="D35:I35"/>
    <mergeCell ref="D36:I36"/>
    <mergeCell ref="D37:I37"/>
    <mergeCell ref="D38:I38"/>
    <mergeCell ref="D39:I39"/>
    <mergeCell ref="D40:I41"/>
    <mergeCell ref="P44:S44"/>
    <mergeCell ref="D45:I45"/>
    <mergeCell ref="D46:I46"/>
    <mergeCell ref="D47:I47"/>
    <mergeCell ref="D48:I48"/>
    <mergeCell ref="D44:I44"/>
  </mergeCells>
  <phoneticPr fontId="116"/>
  <pageMargins left="0.59055118110236227" right="0.59055118110236227" top="0.59055118110236227" bottom="0.59055118110236227" header="0.51181102362204722" footer="0.51181102362204722"/>
  <pageSetup paperSize="9" orientation="portrait" blackAndWhite="1"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548F1-33DA-498B-BAD1-60A39A3C0B66}">
  <sheetPr codeName="Sheet6">
    <tabColor rgb="FF00B0F0"/>
    <pageSetUpPr fitToPage="1"/>
  </sheetPr>
  <dimension ref="A1:AQ65"/>
  <sheetViews>
    <sheetView zoomScaleNormal="100" zoomScaleSheetLayoutView="100" workbookViewId="0"/>
  </sheetViews>
  <sheetFormatPr defaultRowHeight="13.5"/>
  <cols>
    <col min="1" max="1" width="2.875" style="275" customWidth="1"/>
    <col min="2" max="2" width="1.75" style="275" customWidth="1"/>
    <col min="3" max="3" width="3" style="275" customWidth="1"/>
    <col min="4" max="4" width="3.125" style="275" customWidth="1"/>
    <col min="5" max="32" width="2.875" style="275" customWidth="1"/>
    <col min="33" max="33" width="1.5" style="275" customWidth="1"/>
    <col min="34" max="34" width="2.875" style="275" customWidth="1"/>
    <col min="35" max="43" width="9" style="275" hidden="1" customWidth="1"/>
    <col min="44" max="121" width="9" style="275" customWidth="1"/>
    <col min="122" max="256" width="9" style="275"/>
    <col min="257" max="257" width="2.875" style="275" customWidth="1"/>
    <col min="258" max="258" width="1.75" style="275" customWidth="1"/>
    <col min="259" max="259" width="3" style="275" customWidth="1"/>
    <col min="260" max="260" width="3.125" style="275" customWidth="1"/>
    <col min="261" max="288" width="2.875" style="275" customWidth="1"/>
    <col min="289" max="289" width="1.5" style="275" customWidth="1"/>
    <col min="290" max="290" width="2.875" style="275" customWidth="1"/>
    <col min="291" max="299" width="0" style="275" hidden="1" customWidth="1"/>
    <col min="300" max="512" width="9" style="275"/>
    <col min="513" max="513" width="2.875" style="275" customWidth="1"/>
    <col min="514" max="514" width="1.75" style="275" customWidth="1"/>
    <col min="515" max="515" width="3" style="275" customWidth="1"/>
    <col min="516" max="516" width="3.125" style="275" customWidth="1"/>
    <col min="517" max="544" width="2.875" style="275" customWidth="1"/>
    <col min="545" max="545" width="1.5" style="275" customWidth="1"/>
    <col min="546" max="546" width="2.875" style="275" customWidth="1"/>
    <col min="547" max="555" width="0" style="275" hidden="1" customWidth="1"/>
    <col min="556" max="768" width="9" style="275"/>
    <col min="769" max="769" width="2.875" style="275" customWidth="1"/>
    <col min="770" max="770" width="1.75" style="275" customWidth="1"/>
    <col min="771" max="771" width="3" style="275" customWidth="1"/>
    <col min="772" max="772" width="3.125" style="275" customWidth="1"/>
    <col min="773" max="800" width="2.875" style="275" customWidth="1"/>
    <col min="801" max="801" width="1.5" style="275" customWidth="1"/>
    <col min="802" max="802" width="2.875" style="275" customWidth="1"/>
    <col min="803" max="811" width="0" style="275" hidden="1" customWidth="1"/>
    <col min="812" max="1024" width="9" style="275"/>
    <col min="1025" max="1025" width="2.875" style="275" customWidth="1"/>
    <col min="1026" max="1026" width="1.75" style="275" customWidth="1"/>
    <col min="1027" max="1027" width="3" style="275" customWidth="1"/>
    <col min="1028" max="1028" width="3.125" style="275" customWidth="1"/>
    <col min="1029" max="1056" width="2.875" style="275" customWidth="1"/>
    <col min="1057" max="1057" width="1.5" style="275" customWidth="1"/>
    <col min="1058" max="1058" width="2.875" style="275" customWidth="1"/>
    <col min="1059" max="1067" width="0" style="275" hidden="1" customWidth="1"/>
    <col min="1068" max="1280" width="9" style="275"/>
    <col min="1281" max="1281" width="2.875" style="275" customWidth="1"/>
    <col min="1282" max="1282" width="1.75" style="275" customWidth="1"/>
    <col min="1283" max="1283" width="3" style="275" customWidth="1"/>
    <col min="1284" max="1284" width="3.125" style="275" customWidth="1"/>
    <col min="1285" max="1312" width="2.875" style="275" customWidth="1"/>
    <col min="1313" max="1313" width="1.5" style="275" customWidth="1"/>
    <col min="1314" max="1314" width="2.875" style="275" customWidth="1"/>
    <col min="1315" max="1323" width="0" style="275" hidden="1" customWidth="1"/>
    <col min="1324" max="1536" width="9" style="275"/>
    <col min="1537" max="1537" width="2.875" style="275" customWidth="1"/>
    <col min="1538" max="1538" width="1.75" style="275" customWidth="1"/>
    <col min="1539" max="1539" width="3" style="275" customWidth="1"/>
    <col min="1540" max="1540" width="3.125" style="275" customWidth="1"/>
    <col min="1541" max="1568" width="2.875" style="275" customWidth="1"/>
    <col min="1569" max="1569" width="1.5" style="275" customWidth="1"/>
    <col min="1570" max="1570" width="2.875" style="275" customWidth="1"/>
    <col min="1571" max="1579" width="0" style="275" hidden="1" customWidth="1"/>
    <col min="1580" max="1792" width="9" style="275"/>
    <col min="1793" max="1793" width="2.875" style="275" customWidth="1"/>
    <col min="1794" max="1794" width="1.75" style="275" customWidth="1"/>
    <col min="1795" max="1795" width="3" style="275" customWidth="1"/>
    <col min="1796" max="1796" width="3.125" style="275" customWidth="1"/>
    <col min="1797" max="1824" width="2.875" style="275" customWidth="1"/>
    <col min="1825" max="1825" width="1.5" style="275" customWidth="1"/>
    <col min="1826" max="1826" width="2.875" style="275" customWidth="1"/>
    <col min="1827" max="1835" width="0" style="275" hidden="1" customWidth="1"/>
    <col min="1836" max="2048" width="9" style="275"/>
    <col min="2049" max="2049" width="2.875" style="275" customWidth="1"/>
    <col min="2050" max="2050" width="1.75" style="275" customWidth="1"/>
    <col min="2051" max="2051" width="3" style="275" customWidth="1"/>
    <col min="2052" max="2052" width="3.125" style="275" customWidth="1"/>
    <col min="2053" max="2080" width="2.875" style="275" customWidth="1"/>
    <col min="2081" max="2081" width="1.5" style="275" customWidth="1"/>
    <col min="2082" max="2082" width="2.875" style="275" customWidth="1"/>
    <col min="2083" max="2091" width="0" style="275" hidden="1" customWidth="1"/>
    <col min="2092" max="2304" width="9" style="275"/>
    <col min="2305" max="2305" width="2.875" style="275" customWidth="1"/>
    <col min="2306" max="2306" width="1.75" style="275" customWidth="1"/>
    <col min="2307" max="2307" width="3" style="275" customWidth="1"/>
    <col min="2308" max="2308" width="3.125" style="275" customWidth="1"/>
    <col min="2309" max="2336" width="2.875" style="275" customWidth="1"/>
    <col min="2337" max="2337" width="1.5" style="275" customWidth="1"/>
    <col min="2338" max="2338" width="2.875" style="275" customWidth="1"/>
    <col min="2339" max="2347" width="0" style="275" hidden="1" customWidth="1"/>
    <col min="2348" max="2560" width="9" style="275"/>
    <col min="2561" max="2561" width="2.875" style="275" customWidth="1"/>
    <col min="2562" max="2562" width="1.75" style="275" customWidth="1"/>
    <col min="2563" max="2563" width="3" style="275" customWidth="1"/>
    <col min="2564" max="2564" width="3.125" style="275" customWidth="1"/>
    <col min="2565" max="2592" width="2.875" style="275" customWidth="1"/>
    <col min="2593" max="2593" width="1.5" style="275" customWidth="1"/>
    <col min="2594" max="2594" width="2.875" style="275" customWidth="1"/>
    <col min="2595" max="2603" width="0" style="275" hidden="1" customWidth="1"/>
    <col min="2604" max="2816" width="9" style="275"/>
    <col min="2817" max="2817" width="2.875" style="275" customWidth="1"/>
    <col min="2818" max="2818" width="1.75" style="275" customWidth="1"/>
    <col min="2819" max="2819" width="3" style="275" customWidth="1"/>
    <col min="2820" max="2820" width="3.125" style="275" customWidth="1"/>
    <col min="2821" max="2848" width="2.875" style="275" customWidth="1"/>
    <col min="2849" max="2849" width="1.5" style="275" customWidth="1"/>
    <col min="2850" max="2850" width="2.875" style="275" customWidth="1"/>
    <col min="2851" max="2859" width="0" style="275" hidden="1" customWidth="1"/>
    <col min="2860" max="3072" width="9" style="275"/>
    <col min="3073" max="3073" width="2.875" style="275" customWidth="1"/>
    <col min="3074" max="3074" width="1.75" style="275" customWidth="1"/>
    <col min="3075" max="3075" width="3" style="275" customWidth="1"/>
    <col min="3076" max="3076" width="3.125" style="275" customWidth="1"/>
    <col min="3077" max="3104" width="2.875" style="275" customWidth="1"/>
    <col min="3105" max="3105" width="1.5" style="275" customWidth="1"/>
    <col min="3106" max="3106" width="2.875" style="275" customWidth="1"/>
    <col min="3107" max="3115" width="0" style="275" hidden="1" customWidth="1"/>
    <col min="3116" max="3328" width="9" style="275"/>
    <col min="3329" max="3329" width="2.875" style="275" customWidth="1"/>
    <col min="3330" max="3330" width="1.75" style="275" customWidth="1"/>
    <col min="3331" max="3331" width="3" style="275" customWidth="1"/>
    <col min="3332" max="3332" width="3.125" style="275" customWidth="1"/>
    <col min="3333" max="3360" width="2.875" style="275" customWidth="1"/>
    <col min="3361" max="3361" width="1.5" style="275" customWidth="1"/>
    <col min="3362" max="3362" width="2.875" style="275" customWidth="1"/>
    <col min="3363" max="3371" width="0" style="275" hidden="1" customWidth="1"/>
    <col min="3372" max="3584" width="9" style="275"/>
    <col min="3585" max="3585" width="2.875" style="275" customWidth="1"/>
    <col min="3586" max="3586" width="1.75" style="275" customWidth="1"/>
    <col min="3587" max="3587" width="3" style="275" customWidth="1"/>
    <col min="3588" max="3588" width="3.125" style="275" customWidth="1"/>
    <col min="3589" max="3616" width="2.875" style="275" customWidth="1"/>
    <col min="3617" max="3617" width="1.5" style="275" customWidth="1"/>
    <col min="3618" max="3618" width="2.875" style="275" customWidth="1"/>
    <col min="3619" max="3627" width="0" style="275" hidden="1" customWidth="1"/>
    <col min="3628" max="3840" width="9" style="275"/>
    <col min="3841" max="3841" width="2.875" style="275" customWidth="1"/>
    <col min="3842" max="3842" width="1.75" style="275" customWidth="1"/>
    <col min="3843" max="3843" width="3" style="275" customWidth="1"/>
    <col min="3844" max="3844" width="3.125" style="275" customWidth="1"/>
    <col min="3845" max="3872" width="2.875" style="275" customWidth="1"/>
    <col min="3873" max="3873" width="1.5" style="275" customWidth="1"/>
    <col min="3874" max="3874" width="2.875" style="275" customWidth="1"/>
    <col min="3875" max="3883" width="0" style="275" hidden="1" customWidth="1"/>
    <col min="3884" max="4096" width="9" style="275"/>
    <col min="4097" max="4097" width="2.875" style="275" customWidth="1"/>
    <col min="4098" max="4098" width="1.75" style="275" customWidth="1"/>
    <col min="4099" max="4099" width="3" style="275" customWidth="1"/>
    <col min="4100" max="4100" width="3.125" style="275" customWidth="1"/>
    <col min="4101" max="4128" width="2.875" style="275" customWidth="1"/>
    <col min="4129" max="4129" width="1.5" style="275" customWidth="1"/>
    <col min="4130" max="4130" width="2.875" style="275" customWidth="1"/>
    <col min="4131" max="4139" width="0" style="275" hidden="1" customWidth="1"/>
    <col min="4140" max="4352" width="9" style="275"/>
    <col min="4353" max="4353" width="2.875" style="275" customWidth="1"/>
    <col min="4354" max="4354" width="1.75" style="275" customWidth="1"/>
    <col min="4355" max="4355" width="3" style="275" customWidth="1"/>
    <col min="4356" max="4356" width="3.125" style="275" customWidth="1"/>
    <col min="4357" max="4384" width="2.875" style="275" customWidth="1"/>
    <col min="4385" max="4385" width="1.5" style="275" customWidth="1"/>
    <col min="4386" max="4386" width="2.875" style="275" customWidth="1"/>
    <col min="4387" max="4395" width="0" style="275" hidden="1" customWidth="1"/>
    <col min="4396" max="4608" width="9" style="275"/>
    <col min="4609" max="4609" width="2.875" style="275" customWidth="1"/>
    <col min="4610" max="4610" width="1.75" style="275" customWidth="1"/>
    <col min="4611" max="4611" width="3" style="275" customWidth="1"/>
    <col min="4612" max="4612" width="3.125" style="275" customWidth="1"/>
    <col min="4613" max="4640" width="2.875" style="275" customWidth="1"/>
    <col min="4641" max="4641" width="1.5" style="275" customWidth="1"/>
    <col min="4642" max="4642" width="2.875" style="275" customWidth="1"/>
    <col min="4643" max="4651" width="0" style="275" hidden="1" customWidth="1"/>
    <col min="4652" max="4864" width="9" style="275"/>
    <col min="4865" max="4865" width="2.875" style="275" customWidth="1"/>
    <col min="4866" max="4866" width="1.75" style="275" customWidth="1"/>
    <col min="4867" max="4867" width="3" style="275" customWidth="1"/>
    <col min="4868" max="4868" width="3.125" style="275" customWidth="1"/>
    <col min="4869" max="4896" width="2.875" style="275" customWidth="1"/>
    <col min="4897" max="4897" width="1.5" style="275" customWidth="1"/>
    <col min="4898" max="4898" width="2.875" style="275" customWidth="1"/>
    <col min="4899" max="4907" width="0" style="275" hidden="1" customWidth="1"/>
    <col min="4908" max="5120" width="9" style="275"/>
    <col min="5121" max="5121" width="2.875" style="275" customWidth="1"/>
    <col min="5122" max="5122" width="1.75" style="275" customWidth="1"/>
    <col min="5123" max="5123" width="3" style="275" customWidth="1"/>
    <col min="5124" max="5124" width="3.125" style="275" customWidth="1"/>
    <col min="5125" max="5152" width="2.875" style="275" customWidth="1"/>
    <col min="5153" max="5153" width="1.5" style="275" customWidth="1"/>
    <col min="5154" max="5154" width="2.875" style="275" customWidth="1"/>
    <col min="5155" max="5163" width="0" style="275" hidden="1" customWidth="1"/>
    <col min="5164" max="5376" width="9" style="275"/>
    <col min="5377" max="5377" width="2.875" style="275" customWidth="1"/>
    <col min="5378" max="5378" width="1.75" style="275" customWidth="1"/>
    <col min="5379" max="5379" width="3" style="275" customWidth="1"/>
    <col min="5380" max="5380" width="3.125" style="275" customWidth="1"/>
    <col min="5381" max="5408" width="2.875" style="275" customWidth="1"/>
    <col min="5409" max="5409" width="1.5" style="275" customWidth="1"/>
    <col min="5410" max="5410" width="2.875" style="275" customWidth="1"/>
    <col min="5411" max="5419" width="0" style="275" hidden="1" customWidth="1"/>
    <col min="5420" max="5632" width="9" style="275"/>
    <col min="5633" max="5633" width="2.875" style="275" customWidth="1"/>
    <col min="5634" max="5634" width="1.75" style="275" customWidth="1"/>
    <col min="5635" max="5635" width="3" style="275" customWidth="1"/>
    <col min="5636" max="5636" width="3.125" style="275" customWidth="1"/>
    <col min="5637" max="5664" width="2.875" style="275" customWidth="1"/>
    <col min="5665" max="5665" width="1.5" style="275" customWidth="1"/>
    <col min="5666" max="5666" width="2.875" style="275" customWidth="1"/>
    <col min="5667" max="5675" width="0" style="275" hidden="1" customWidth="1"/>
    <col min="5676" max="5888" width="9" style="275"/>
    <col min="5889" max="5889" width="2.875" style="275" customWidth="1"/>
    <col min="5890" max="5890" width="1.75" style="275" customWidth="1"/>
    <col min="5891" max="5891" width="3" style="275" customWidth="1"/>
    <col min="5892" max="5892" width="3.125" style="275" customWidth="1"/>
    <col min="5893" max="5920" width="2.875" style="275" customWidth="1"/>
    <col min="5921" max="5921" width="1.5" style="275" customWidth="1"/>
    <col min="5922" max="5922" width="2.875" style="275" customWidth="1"/>
    <col min="5923" max="5931" width="0" style="275" hidden="1" customWidth="1"/>
    <col min="5932" max="6144" width="9" style="275"/>
    <col min="6145" max="6145" width="2.875" style="275" customWidth="1"/>
    <col min="6146" max="6146" width="1.75" style="275" customWidth="1"/>
    <col min="6147" max="6147" width="3" style="275" customWidth="1"/>
    <col min="6148" max="6148" width="3.125" style="275" customWidth="1"/>
    <col min="6149" max="6176" width="2.875" style="275" customWidth="1"/>
    <col min="6177" max="6177" width="1.5" style="275" customWidth="1"/>
    <col min="6178" max="6178" width="2.875" style="275" customWidth="1"/>
    <col min="6179" max="6187" width="0" style="275" hidden="1" customWidth="1"/>
    <col min="6188" max="6400" width="9" style="275"/>
    <col min="6401" max="6401" width="2.875" style="275" customWidth="1"/>
    <col min="6402" max="6402" width="1.75" style="275" customWidth="1"/>
    <col min="6403" max="6403" width="3" style="275" customWidth="1"/>
    <col min="6404" max="6404" width="3.125" style="275" customWidth="1"/>
    <col min="6405" max="6432" width="2.875" style="275" customWidth="1"/>
    <col min="6433" max="6433" width="1.5" style="275" customWidth="1"/>
    <col min="6434" max="6434" width="2.875" style="275" customWidth="1"/>
    <col min="6435" max="6443" width="0" style="275" hidden="1" customWidth="1"/>
    <col min="6444" max="6656" width="9" style="275"/>
    <col min="6657" max="6657" width="2.875" style="275" customWidth="1"/>
    <col min="6658" max="6658" width="1.75" style="275" customWidth="1"/>
    <col min="6659" max="6659" width="3" style="275" customWidth="1"/>
    <col min="6660" max="6660" width="3.125" style="275" customWidth="1"/>
    <col min="6661" max="6688" width="2.875" style="275" customWidth="1"/>
    <col min="6689" max="6689" width="1.5" style="275" customWidth="1"/>
    <col min="6690" max="6690" width="2.875" style="275" customWidth="1"/>
    <col min="6691" max="6699" width="0" style="275" hidden="1" customWidth="1"/>
    <col min="6700" max="6912" width="9" style="275"/>
    <col min="6913" max="6913" width="2.875" style="275" customWidth="1"/>
    <col min="6914" max="6914" width="1.75" style="275" customWidth="1"/>
    <col min="6915" max="6915" width="3" style="275" customWidth="1"/>
    <col min="6916" max="6916" width="3.125" style="275" customWidth="1"/>
    <col min="6917" max="6944" width="2.875" style="275" customWidth="1"/>
    <col min="6945" max="6945" width="1.5" style="275" customWidth="1"/>
    <col min="6946" max="6946" width="2.875" style="275" customWidth="1"/>
    <col min="6947" max="6955" width="0" style="275" hidden="1" customWidth="1"/>
    <col min="6956" max="7168" width="9" style="275"/>
    <col min="7169" max="7169" width="2.875" style="275" customWidth="1"/>
    <col min="7170" max="7170" width="1.75" style="275" customWidth="1"/>
    <col min="7171" max="7171" width="3" style="275" customWidth="1"/>
    <col min="7172" max="7172" width="3.125" style="275" customWidth="1"/>
    <col min="7173" max="7200" width="2.875" style="275" customWidth="1"/>
    <col min="7201" max="7201" width="1.5" style="275" customWidth="1"/>
    <col min="7202" max="7202" width="2.875" style="275" customWidth="1"/>
    <col min="7203" max="7211" width="0" style="275" hidden="1" customWidth="1"/>
    <col min="7212" max="7424" width="9" style="275"/>
    <col min="7425" max="7425" width="2.875" style="275" customWidth="1"/>
    <col min="7426" max="7426" width="1.75" style="275" customWidth="1"/>
    <col min="7427" max="7427" width="3" style="275" customWidth="1"/>
    <col min="7428" max="7428" width="3.125" style="275" customWidth="1"/>
    <col min="7429" max="7456" width="2.875" style="275" customWidth="1"/>
    <col min="7457" max="7457" width="1.5" style="275" customWidth="1"/>
    <col min="7458" max="7458" width="2.875" style="275" customWidth="1"/>
    <col min="7459" max="7467" width="0" style="275" hidden="1" customWidth="1"/>
    <col min="7468" max="7680" width="9" style="275"/>
    <col min="7681" max="7681" width="2.875" style="275" customWidth="1"/>
    <col min="7682" max="7682" width="1.75" style="275" customWidth="1"/>
    <col min="7683" max="7683" width="3" style="275" customWidth="1"/>
    <col min="7684" max="7684" width="3.125" style="275" customWidth="1"/>
    <col min="7685" max="7712" width="2.875" style="275" customWidth="1"/>
    <col min="7713" max="7713" width="1.5" style="275" customWidth="1"/>
    <col min="7714" max="7714" width="2.875" style="275" customWidth="1"/>
    <col min="7715" max="7723" width="0" style="275" hidden="1" customWidth="1"/>
    <col min="7724" max="7936" width="9" style="275"/>
    <col min="7937" max="7937" width="2.875" style="275" customWidth="1"/>
    <col min="7938" max="7938" width="1.75" style="275" customWidth="1"/>
    <col min="7939" max="7939" width="3" style="275" customWidth="1"/>
    <col min="7940" max="7940" width="3.125" style="275" customWidth="1"/>
    <col min="7941" max="7968" width="2.875" style="275" customWidth="1"/>
    <col min="7969" max="7969" width="1.5" style="275" customWidth="1"/>
    <col min="7970" max="7970" width="2.875" style="275" customWidth="1"/>
    <col min="7971" max="7979" width="0" style="275" hidden="1" customWidth="1"/>
    <col min="7980" max="8192" width="9" style="275"/>
    <col min="8193" max="8193" width="2.875" style="275" customWidth="1"/>
    <col min="8194" max="8194" width="1.75" style="275" customWidth="1"/>
    <col min="8195" max="8195" width="3" style="275" customWidth="1"/>
    <col min="8196" max="8196" width="3.125" style="275" customWidth="1"/>
    <col min="8197" max="8224" width="2.875" style="275" customWidth="1"/>
    <col min="8225" max="8225" width="1.5" style="275" customWidth="1"/>
    <col min="8226" max="8226" width="2.875" style="275" customWidth="1"/>
    <col min="8227" max="8235" width="0" style="275" hidden="1" customWidth="1"/>
    <col min="8236" max="8448" width="9" style="275"/>
    <col min="8449" max="8449" width="2.875" style="275" customWidth="1"/>
    <col min="8450" max="8450" width="1.75" style="275" customWidth="1"/>
    <col min="8451" max="8451" width="3" style="275" customWidth="1"/>
    <col min="8452" max="8452" width="3.125" style="275" customWidth="1"/>
    <col min="8453" max="8480" width="2.875" style="275" customWidth="1"/>
    <col min="8481" max="8481" width="1.5" style="275" customWidth="1"/>
    <col min="8482" max="8482" width="2.875" style="275" customWidth="1"/>
    <col min="8483" max="8491" width="0" style="275" hidden="1" customWidth="1"/>
    <col min="8492" max="8704" width="9" style="275"/>
    <col min="8705" max="8705" width="2.875" style="275" customWidth="1"/>
    <col min="8706" max="8706" width="1.75" style="275" customWidth="1"/>
    <col min="8707" max="8707" width="3" style="275" customWidth="1"/>
    <col min="8708" max="8708" width="3.125" style="275" customWidth="1"/>
    <col min="8709" max="8736" width="2.875" style="275" customWidth="1"/>
    <col min="8737" max="8737" width="1.5" style="275" customWidth="1"/>
    <col min="8738" max="8738" width="2.875" style="275" customWidth="1"/>
    <col min="8739" max="8747" width="0" style="275" hidden="1" customWidth="1"/>
    <col min="8748" max="8960" width="9" style="275"/>
    <col min="8961" max="8961" width="2.875" style="275" customWidth="1"/>
    <col min="8962" max="8962" width="1.75" style="275" customWidth="1"/>
    <col min="8963" max="8963" width="3" style="275" customWidth="1"/>
    <col min="8964" max="8964" width="3.125" style="275" customWidth="1"/>
    <col min="8965" max="8992" width="2.875" style="275" customWidth="1"/>
    <col min="8993" max="8993" width="1.5" style="275" customWidth="1"/>
    <col min="8994" max="8994" width="2.875" style="275" customWidth="1"/>
    <col min="8995" max="9003" width="0" style="275" hidden="1" customWidth="1"/>
    <col min="9004" max="9216" width="9" style="275"/>
    <col min="9217" max="9217" width="2.875" style="275" customWidth="1"/>
    <col min="9218" max="9218" width="1.75" style="275" customWidth="1"/>
    <col min="9219" max="9219" width="3" style="275" customWidth="1"/>
    <col min="9220" max="9220" width="3.125" style="275" customWidth="1"/>
    <col min="9221" max="9248" width="2.875" style="275" customWidth="1"/>
    <col min="9249" max="9249" width="1.5" style="275" customWidth="1"/>
    <col min="9250" max="9250" width="2.875" style="275" customWidth="1"/>
    <col min="9251" max="9259" width="0" style="275" hidden="1" customWidth="1"/>
    <col min="9260" max="9472" width="9" style="275"/>
    <col min="9473" max="9473" width="2.875" style="275" customWidth="1"/>
    <col min="9474" max="9474" width="1.75" style="275" customWidth="1"/>
    <col min="9475" max="9475" width="3" style="275" customWidth="1"/>
    <col min="9476" max="9476" width="3.125" style="275" customWidth="1"/>
    <col min="9477" max="9504" width="2.875" style="275" customWidth="1"/>
    <col min="9505" max="9505" width="1.5" style="275" customWidth="1"/>
    <col min="9506" max="9506" width="2.875" style="275" customWidth="1"/>
    <col min="9507" max="9515" width="0" style="275" hidden="1" customWidth="1"/>
    <col min="9516" max="9728" width="9" style="275"/>
    <col min="9729" max="9729" width="2.875" style="275" customWidth="1"/>
    <col min="9730" max="9730" width="1.75" style="275" customWidth="1"/>
    <col min="9731" max="9731" width="3" style="275" customWidth="1"/>
    <col min="9732" max="9732" width="3.125" style="275" customWidth="1"/>
    <col min="9733" max="9760" width="2.875" style="275" customWidth="1"/>
    <col min="9761" max="9761" width="1.5" style="275" customWidth="1"/>
    <col min="9762" max="9762" width="2.875" style="275" customWidth="1"/>
    <col min="9763" max="9771" width="0" style="275" hidden="1" customWidth="1"/>
    <col min="9772" max="9984" width="9" style="275"/>
    <col min="9985" max="9985" width="2.875" style="275" customWidth="1"/>
    <col min="9986" max="9986" width="1.75" style="275" customWidth="1"/>
    <col min="9987" max="9987" width="3" style="275" customWidth="1"/>
    <col min="9988" max="9988" width="3.125" style="275" customWidth="1"/>
    <col min="9989" max="10016" width="2.875" style="275" customWidth="1"/>
    <col min="10017" max="10017" width="1.5" style="275" customWidth="1"/>
    <col min="10018" max="10018" width="2.875" style="275" customWidth="1"/>
    <col min="10019" max="10027" width="0" style="275" hidden="1" customWidth="1"/>
    <col min="10028" max="10240" width="9" style="275"/>
    <col min="10241" max="10241" width="2.875" style="275" customWidth="1"/>
    <col min="10242" max="10242" width="1.75" style="275" customWidth="1"/>
    <col min="10243" max="10243" width="3" style="275" customWidth="1"/>
    <col min="10244" max="10244" width="3.125" style="275" customWidth="1"/>
    <col min="10245" max="10272" width="2.875" style="275" customWidth="1"/>
    <col min="10273" max="10273" width="1.5" style="275" customWidth="1"/>
    <col min="10274" max="10274" width="2.875" style="275" customWidth="1"/>
    <col min="10275" max="10283" width="0" style="275" hidden="1" customWidth="1"/>
    <col min="10284" max="10496" width="9" style="275"/>
    <col min="10497" max="10497" width="2.875" style="275" customWidth="1"/>
    <col min="10498" max="10498" width="1.75" style="275" customWidth="1"/>
    <col min="10499" max="10499" width="3" style="275" customWidth="1"/>
    <col min="10500" max="10500" width="3.125" style="275" customWidth="1"/>
    <col min="10501" max="10528" width="2.875" style="275" customWidth="1"/>
    <col min="10529" max="10529" width="1.5" style="275" customWidth="1"/>
    <col min="10530" max="10530" width="2.875" style="275" customWidth="1"/>
    <col min="10531" max="10539" width="0" style="275" hidden="1" customWidth="1"/>
    <col min="10540" max="10752" width="9" style="275"/>
    <col min="10753" max="10753" width="2.875" style="275" customWidth="1"/>
    <col min="10754" max="10754" width="1.75" style="275" customWidth="1"/>
    <col min="10755" max="10755" width="3" style="275" customWidth="1"/>
    <col min="10756" max="10756" width="3.125" style="275" customWidth="1"/>
    <col min="10757" max="10784" width="2.875" style="275" customWidth="1"/>
    <col min="10785" max="10785" width="1.5" style="275" customWidth="1"/>
    <col min="10786" max="10786" width="2.875" style="275" customWidth="1"/>
    <col min="10787" max="10795" width="0" style="275" hidden="1" customWidth="1"/>
    <col min="10796" max="11008" width="9" style="275"/>
    <col min="11009" max="11009" width="2.875" style="275" customWidth="1"/>
    <col min="11010" max="11010" width="1.75" style="275" customWidth="1"/>
    <col min="11011" max="11011" width="3" style="275" customWidth="1"/>
    <col min="11012" max="11012" width="3.125" style="275" customWidth="1"/>
    <col min="11013" max="11040" width="2.875" style="275" customWidth="1"/>
    <col min="11041" max="11041" width="1.5" style="275" customWidth="1"/>
    <col min="11042" max="11042" width="2.875" style="275" customWidth="1"/>
    <col min="11043" max="11051" width="0" style="275" hidden="1" customWidth="1"/>
    <col min="11052" max="11264" width="9" style="275"/>
    <col min="11265" max="11265" width="2.875" style="275" customWidth="1"/>
    <col min="11266" max="11266" width="1.75" style="275" customWidth="1"/>
    <col min="11267" max="11267" width="3" style="275" customWidth="1"/>
    <col min="11268" max="11268" width="3.125" style="275" customWidth="1"/>
    <col min="11269" max="11296" width="2.875" style="275" customWidth="1"/>
    <col min="11297" max="11297" width="1.5" style="275" customWidth="1"/>
    <col min="11298" max="11298" width="2.875" style="275" customWidth="1"/>
    <col min="11299" max="11307" width="0" style="275" hidden="1" customWidth="1"/>
    <col min="11308" max="11520" width="9" style="275"/>
    <col min="11521" max="11521" width="2.875" style="275" customWidth="1"/>
    <col min="11522" max="11522" width="1.75" style="275" customWidth="1"/>
    <col min="11523" max="11523" width="3" style="275" customWidth="1"/>
    <col min="11524" max="11524" width="3.125" style="275" customWidth="1"/>
    <col min="11525" max="11552" width="2.875" style="275" customWidth="1"/>
    <col min="11553" max="11553" width="1.5" style="275" customWidth="1"/>
    <col min="11554" max="11554" width="2.875" style="275" customWidth="1"/>
    <col min="11555" max="11563" width="0" style="275" hidden="1" customWidth="1"/>
    <col min="11564" max="11776" width="9" style="275"/>
    <col min="11777" max="11777" width="2.875" style="275" customWidth="1"/>
    <col min="11778" max="11778" width="1.75" style="275" customWidth="1"/>
    <col min="11779" max="11779" width="3" style="275" customWidth="1"/>
    <col min="11780" max="11780" width="3.125" style="275" customWidth="1"/>
    <col min="11781" max="11808" width="2.875" style="275" customWidth="1"/>
    <col min="11809" max="11809" width="1.5" style="275" customWidth="1"/>
    <col min="11810" max="11810" width="2.875" style="275" customWidth="1"/>
    <col min="11811" max="11819" width="0" style="275" hidden="1" customWidth="1"/>
    <col min="11820" max="12032" width="9" style="275"/>
    <col min="12033" max="12033" width="2.875" style="275" customWidth="1"/>
    <col min="12034" max="12034" width="1.75" style="275" customWidth="1"/>
    <col min="12035" max="12035" width="3" style="275" customWidth="1"/>
    <col min="12036" max="12036" width="3.125" style="275" customWidth="1"/>
    <col min="12037" max="12064" width="2.875" style="275" customWidth="1"/>
    <col min="12065" max="12065" width="1.5" style="275" customWidth="1"/>
    <col min="12066" max="12066" width="2.875" style="275" customWidth="1"/>
    <col min="12067" max="12075" width="0" style="275" hidden="1" customWidth="1"/>
    <col min="12076" max="12288" width="9" style="275"/>
    <col min="12289" max="12289" width="2.875" style="275" customWidth="1"/>
    <col min="12290" max="12290" width="1.75" style="275" customWidth="1"/>
    <col min="12291" max="12291" width="3" style="275" customWidth="1"/>
    <col min="12292" max="12292" width="3.125" style="275" customWidth="1"/>
    <col min="12293" max="12320" width="2.875" style="275" customWidth="1"/>
    <col min="12321" max="12321" width="1.5" style="275" customWidth="1"/>
    <col min="12322" max="12322" width="2.875" style="275" customWidth="1"/>
    <col min="12323" max="12331" width="0" style="275" hidden="1" customWidth="1"/>
    <col min="12332" max="12544" width="9" style="275"/>
    <col min="12545" max="12545" width="2.875" style="275" customWidth="1"/>
    <col min="12546" max="12546" width="1.75" style="275" customWidth="1"/>
    <col min="12547" max="12547" width="3" style="275" customWidth="1"/>
    <col min="12548" max="12548" width="3.125" style="275" customWidth="1"/>
    <col min="12549" max="12576" width="2.875" style="275" customWidth="1"/>
    <col min="12577" max="12577" width="1.5" style="275" customWidth="1"/>
    <col min="12578" max="12578" width="2.875" style="275" customWidth="1"/>
    <col min="12579" max="12587" width="0" style="275" hidden="1" customWidth="1"/>
    <col min="12588" max="12800" width="9" style="275"/>
    <col min="12801" max="12801" width="2.875" style="275" customWidth="1"/>
    <col min="12802" max="12802" width="1.75" style="275" customWidth="1"/>
    <col min="12803" max="12803" width="3" style="275" customWidth="1"/>
    <col min="12804" max="12804" width="3.125" style="275" customWidth="1"/>
    <col min="12805" max="12832" width="2.875" style="275" customWidth="1"/>
    <col min="12833" max="12833" width="1.5" style="275" customWidth="1"/>
    <col min="12834" max="12834" width="2.875" style="275" customWidth="1"/>
    <col min="12835" max="12843" width="0" style="275" hidden="1" customWidth="1"/>
    <col min="12844" max="13056" width="9" style="275"/>
    <col min="13057" max="13057" width="2.875" style="275" customWidth="1"/>
    <col min="13058" max="13058" width="1.75" style="275" customWidth="1"/>
    <col min="13059" max="13059" width="3" style="275" customWidth="1"/>
    <col min="13060" max="13060" width="3.125" style="275" customWidth="1"/>
    <col min="13061" max="13088" width="2.875" style="275" customWidth="1"/>
    <col min="13089" max="13089" width="1.5" style="275" customWidth="1"/>
    <col min="13090" max="13090" width="2.875" style="275" customWidth="1"/>
    <col min="13091" max="13099" width="0" style="275" hidden="1" customWidth="1"/>
    <col min="13100" max="13312" width="9" style="275"/>
    <col min="13313" max="13313" width="2.875" style="275" customWidth="1"/>
    <col min="13314" max="13314" width="1.75" style="275" customWidth="1"/>
    <col min="13315" max="13315" width="3" style="275" customWidth="1"/>
    <col min="13316" max="13316" width="3.125" style="275" customWidth="1"/>
    <col min="13317" max="13344" width="2.875" style="275" customWidth="1"/>
    <col min="13345" max="13345" width="1.5" style="275" customWidth="1"/>
    <col min="13346" max="13346" width="2.875" style="275" customWidth="1"/>
    <col min="13347" max="13355" width="0" style="275" hidden="1" customWidth="1"/>
    <col min="13356" max="13568" width="9" style="275"/>
    <col min="13569" max="13569" width="2.875" style="275" customWidth="1"/>
    <col min="13570" max="13570" width="1.75" style="275" customWidth="1"/>
    <col min="13571" max="13571" width="3" style="275" customWidth="1"/>
    <col min="13572" max="13572" width="3.125" style="275" customWidth="1"/>
    <col min="13573" max="13600" width="2.875" style="275" customWidth="1"/>
    <col min="13601" max="13601" width="1.5" style="275" customWidth="1"/>
    <col min="13602" max="13602" width="2.875" style="275" customWidth="1"/>
    <col min="13603" max="13611" width="0" style="275" hidden="1" customWidth="1"/>
    <col min="13612" max="13824" width="9" style="275"/>
    <col min="13825" max="13825" width="2.875" style="275" customWidth="1"/>
    <col min="13826" max="13826" width="1.75" style="275" customWidth="1"/>
    <col min="13827" max="13827" width="3" style="275" customWidth="1"/>
    <col min="13828" max="13828" width="3.125" style="275" customWidth="1"/>
    <col min="13829" max="13856" width="2.875" style="275" customWidth="1"/>
    <col min="13857" max="13857" width="1.5" style="275" customWidth="1"/>
    <col min="13858" max="13858" width="2.875" style="275" customWidth="1"/>
    <col min="13859" max="13867" width="0" style="275" hidden="1" customWidth="1"/>
    <col min="13868" max="14080" width="9" style="275"/>
    <col min="14081" max="14081" width="2.875" style="275" customWidth="1"/>
    <col min="14082" max="14082" width="1.75" style="275" customWidth="1"/>
    <col min="14083" max="14083" width="3" style="275" customWidth="1"/>
    <col min="14084" max="14084" width="3.125" style="275" customWidth="1"/>
    <col min="14085" max="14112" width="2.875" style="275" customWidth="1"/>
    <col min="14113" max="14113" width="1.5" style="275" customWidth="1"/>
    <col min="14114" max="14114" width="2.875" style="275" customWidth="1"/>
    <col min="14115" max="14123" width="0" style="275" hidden="1" customWidth="1"/>
    <col min="14124" max="14336" width="9" style="275"/>
    <col min="14337" max="14337" width="2.875" style="275" customWidth="1"/>
    <col min="14338" max="14338" width="1.75" style="275" customWidth="1"/>
    <col min="14339" max="14339" width="3" style="275" customWidth="1"/>
    <col min="14340" max="14340" width="3.125" style="275" customWidth="1"/>
    <col min="14341" max="14368" width="2.875" style="275" customWidth="1"/>
    <col min="14369" max="14369" width="1.5" style="275" customWidth="1"/>
    <col min="14370" max="14370" width="2.875" style="275" customWidth="1"/>
    <col min="14371" max="14379" width="0" style="275" hidden="1" customWidth="1"/>
    <col min="14380" max="14592" width="9" style="275"/>
    <col min="14593" max="14593" width="2.875" style="275" customWidth="1"/>
    <col min="14594" max="14594" width="1.75" style="275" customWidth="1"/>
    <col min="14595" max="14595" width="3" style="275" customWidth="1"/>
    <col min="14596" max="14596" width="3.125" style="275" customWidth="1"/>
    <col min="14597" max="14624" width="2.875" style="275" customWidth="1"/>
    <col min="14625" max="14625" width="1.5" style="275" customWidth="1"/>
    <col min="14626" max="14626" width="2.875" style="275" customWidth="1"/>
    <col min="14627" max="14635" width="0" style="275" hidden="1" customWidth="1"/>
    <col min="14636" max="14848" width="9" style="275"/>
    <col min="14849" max="14849" width="2.875" style="275" customWidth="1"/>
    <col min="14850" max="14850" width="1.75" style="275" customWidth="1"/>
    <col min="14851" max="14851" width="3" style="275" customWidth="1"/>
    <col min="14852" max="14852" width="3.125" style="275" customWidth="1"/>
    <col min="14853" max="14880" width="2.875" style="275" customWidth="1"/>
    <col min="14881" max="14881" width="1.5" style="275" customWidth="1"/>
    <col min="14882" max="14882" width="2.875" style="275" customWidth="1"/>
    <col min="14883" max="14891" width="0" style="275" hidden="1" customWidth="1"/>
    <col min="14892" max="15104" width="9" style="275"/>
    <col min="15105" max="15105" width="2.875" style="275" customWidth="1"/>
    <col min="15106" max="15106" width="1.75" style="275" customWidth="1"/>
    <col min="15107" max="15107" width="3" style="275" customWidth="1"/>
    <col min="15108" max="15108" width="3.125" style="275" customWidth="1"/>
    <col min="15109" max="15136" width="2.875" style="275" customWidth="1"/>
    <col min="15137" max="15137" width="1.5" style="275" customWidth="1"/>
    <col min="15138" max="15138" width="2.875" style="275" customWidth="1"/>
    <col min="15139" max="15147" width="0" style="275" hidden="1" customWidth="1"/>
    <col min="15148" max="15360" width="9" style="275"/>
    <col min="15361" max="15361" width="2.875" style="275" customWidth="1"/>
    <col min="15362" max="15362" width="1.75" style="275" customWidth="1"/>
    <col min="15363" max="15363" width="3" style="275" customWidth="1"/>
    <col min="15364" max="15364" width="3.125" style="275" customWidth="1"/>
    <col min="15365" max="15392" width="2.875" style="275" customWidth="1"/>
    <col min="15393" max="15393" width="1.5" style="275" customWidth="1"/>
    <col min="15394" max="15394" width="2.875" style="275" customWidth="1"/>
    <col min="15395" max="15403" width="0" style="275" hidden="1" customWidth="1"/>
    <col min="15404" max="15616" width="9" style="275"/>
    <col min="15617" max="15617" width="2.875" style="275" customWidth="1"/>
    <col min="15618" max="15618" width="1.75" style="275" customWidth="1"/>
    <col min="15619" max="15619" width="3" style="275" customWidth="1"/>
    <col min="15620" max="15620" width="3.125" style="275" customWidth="1"/>
    <col min="15621" max="15648" width="2.875" style="275" customWidth="1"/>
    <col min="15649" max="15649" width="1.5" style="275" customWidth="1"/>
    <col min="15650" max="15650" width="2.875" style="275" customWidth="1"/>
    <col min="15651" max="15659" width="0" style="275" hidden="1" customWidth="1"/>
    <col min="15660" max="15872" width="9" style="275"/>
    <col min="15873" max="15873" width="2.875" style="275" customWidth="1"/>
    <col min="15874" max="15874" width="1.75" style="275" customWidth="1"/>
    <col min="15875" max="15875" width="3" style="275" customWidth="1"/>
    <col min="15876" max="15876" width="3.125" style="275" customWidth="1"/>
    <col min="15877" max="15904" width="2.875" style="275" customWidth="1"/>
    <col min="15905" max="15905" width="1.5" style="275" customWidth="1"/>
    <col min="15906" max="15906" width="2.875" style="275" customWidth="1"/>
    <col min="15907" max="15915" width="0" style="275" hidden="1" customWidth="1"/>
    <col min="15916" max="16128" width="9" style="275"/>
    <col min="16129" max="16129" width="2.875" style="275" customWidth="1"/>
    <col min="16130" max="16130" width="1.75" style="275" customWidth="1"/>
    <col min="16131" max="16131" width="3" style="275" customWidth="1"/>
    <col min="16132" max="16132" width="3.125" style="275" customWidth="1"/>
    <col min="16133" max="16160" width="2.875" style="275" customWidth="1"/>
    <col min="16161" max="16161" width="1.5" style="275" customWidth="1"/>
    <col min="16162" max="16162" width="2.875" style="275" customWidth="1"/>
    <col min="16163" max="16171" width="0" style="275" hidden="1" customWidth="1"/>
    <col min="16172" max="16384" width="9" style="275"/>
  </cols>
  <sheetData>
    <row r="1" spans="1:43" s="327" customFormat="1" ht="17.100000000000001" customHeight="1">
      <c r="A1" s="327" t="s">
        <v>767</v>
      </c>
      <c r="B1" s="275"/>
    </row>
    <row r="2" spans="1:43" s="328" customFormat="1" ht="17.100000000000001" customHeight="1">
      <c r="B2" s="327"/>
      <c r="AK2" s="329"/>
      <c r="AL2" s="329"/>
    </row>
    <row r="3" spans="1:43" s="283" customFormat="1" ht="17.100000000000001" customHeight="1">
      <c r="B3" s="328"/>
      <c r="D3" s="302" t="s">
        <v>401</v>
      </c>
      <c r="K3" s="302" t="s">
        <v>764</v>
      </c>
      <c r="V3" s="330"/>
      <c r="AD3" s="303">
        <v>1</v>
      </c>
      <c r="AE3" s="304">
        <v>3</v>
      </c>
      <c r="AF3" s="305">
        <v>0</v>
      </c>
      <c r="AK3" s="331" t="s">
        <v>197</v>
      </c>
      <c r="AL3" s="329" t="s">
        <v>768</v>
      </c>
      <c r="AM3" s="332" t="s">
        <v>769</v>
      </c>
      <c r="AO3" s="283" t="s">
        <v>770</v>
      </c>
    </row>
    <row r="4" spans="1:43" s="283" customFormat="1" ht="17.100000000000001" customHeight="1">
      <c r="C4" s="317"/>
      <c r="D4" s="322"/>
      <c r="E4" s="322"/>
      <c r="F4" s="322"/>
      <c r="G4" s="322"/>
      <c r="H4" s="318"/>
      <c r="J4" s="476" t="str">
        <f>IF(★入力画面!$L$130="▼選択","",LEFT(VLOOKUP(★入力画面!$L$130,★入力画面!$C$605:$D$653,2,FALSE),1))</f>
        <v/>
      </c>
      <c r="K4" s="477" t="str">
        <f>IF(★入力画面!$L$130="▼選択","",RIGHT(VLOOKUP(★入力画面!$L$130,★入力画面!$C$605:$D$653,2,FALSE),1))</f>
        <v/>
      </c>
      <c r="L4" s="2439" t="str">
        <f>IF(★入力画面!$R$130="","",★入力画面!$R$130)</f>
        <v>(   )</v>
      </c>
      <c r="M4" s="2440"/>
      <c r="N4" s="476" t="str">
        <f>LEFT((RIGHT("     "&amp;★入力画面!$V$130,6)),1)</f>
        <v xml:space="preserve"> </v>
      </c>
      <c r="O4" s="478" t="str">
        <f>LEFT((RIGHT("     "&amp;★入力画面!$V$130,5)),1)</f>
        <v xml:space="preserve"> </v>
      </c>
      <c r="P4" s="480" t="str">
        <f>LEFT((RIGHT("     "&amp;★入力画面!$V$130,4)),1)</f>
        <v xml:space="preserve"> </v>
      </c>
      <c r="Q4" s="478" t="str">
        <f>LEFT((RIGHT("     "&amp;★入力画面!$V$130,3)),1)</f>
        <v xml:space="preserve"> </v>
      </c>
      <c r="R4" s="478" t="str">
        <f>LEFT((RIGHT("     "&amp;★入力画面!$V$130,2)),1)</f>
        <v xml:space="preserve"> </v>
      </c>
      <c r="S4" s="477" t="str">
        <f>LEFT((RIGHT("     "&amp;★入力画面!$V$130,1)),1)</f>
        <v xml:space="preserve"> </v>
      </c>
      <c r="T4" s="313"/>
      <c r="U4" s="313"/>
      <c r="V4" s="313"/>
      <c r="W4" s="313"/>
      <c r="X4" s="313"/>
      <c r="Y4" s="313"/>
      <c r="Z4" s="313"/>
      <c r="AA4" s="313"/>
      <c r="AB4" s="313"/>
      <c r="AC4" s="313"/>
      <c r="AD4" s="313"/>
      <c r="AE4" s="313"/>
      <c r="AF4" s="313"/>
      <c r="AK4" s="329" t="s">
        <v>215</v>
      </c>
      <c r="AL4" s="329" t="s">
        <v>771</v>
      </c>
      <c r="AM4" s="332" t="s">
        <v>772</v>
      </c>
      <c r="AO4" s="283" t="s">
        <v>773</v>
      </c>
      <c r="AP4" s="283" t="s">
        <v>774</v>
      </c>
      <c r="AQ4" s="283" t="s">
        <v>775</v>
      </c>
    </row>
    <row r="5" spans="1:43" s="283" customFormat="1" ht="17.100000000000001" customHeight="1">
      <c r="A5" s="283" t="s">
        <v>705</v>
      </c>
      <c r="AK5" s="329" t="s">
        <v>216</v>
      </c>
      <c r="AL5" s="329" t="s">
        <v>776</v>
      </c>
      <c r="AM5" s="332" t="s">
        <v>777</v>
      </c>
      <c r="AO5" s="283" t="s">
        <v>778</v>
      </c>
      <c r="AP5" s="283" t="s">
        <v>779</v>
      </c>
      <c r="AQ5" s="283" t="s">
        <v>780</v>
      </c>
    </row>
    <row r="6" spans="1:43" s="283" customFormat="1" ht="17.100000000000001" customHeight="1">
      <c r="A6" s="314">
        <v>30</v>
      </c>
      <c r="C6" s="315"/>
      <c r="D6" s="2434" t="s">
        <v>781</v>
      </c>
      <c r="E6" s="2434"/>
      <c r="F6" s="2434"/>
      <c r="G6" s="2434"/>
      <c r="H6" s="2434"/>
      <c r="I6" s="2434"/>
      <c r="J6" s="316"/>
      <c r="K6" s="640">
        <v>1</v>
      </c>
      <c r="L6" s="283" t="s">
        <v>782</v>
      </c>
      <c r="W6" s="2448" t="s">
        <v>783</v>
      </c>
      <c r="X6" s="2434"/>
      <c r="Y6" s="2434"/>
      <c r="Z6" s="2434"/>
      <c r="AA6" s="2449"/>
      <c r="AB6" s="319"/>
      <c r="AC6" s="321"/>
      <c r="AD6" s="320"/>
      <c r="AK6" s="329" t="s">
        <v>217</v>
      </c>
      <c r="AL6" s="329" t="s">
        <v>784</v>
      </c>
      <c r="AM6" s="332" t="s">
        <v>785</v>
      </c>
      <c r="AO6" s="283" t="s">
        <v>786</v>
      </c>
      <c r="AP6" s="283" t="s">
        <v>787</v>
      </c>
      <c r="AQ6" s="283" t="s">
        <v>788</v>
      </c>
    </row>
    <row r="7" spans="1:43" s="283" customFormat="1" ht="17.100000000000001" customHeight="1">
      <c r="C7" s="315"/>
      <c r="D7" s="2434" t="s">
        <v>789</v>
      </c>
      <c r="E7" s="2434"/>
      <c r="F7" s="2434"/>
      <c r="G7" s="2434"/>
      <c r="H7" s="2434"/>
      <c r="I7" s="2434"/>
      <c r="J7" s="316"/>
      <c r="K7" s="641" t="s">
        <v>790</v>
      </c>
      <c r="L7" s="642"/>
      <c r="M7" s="642"/>
      <c r="N7" s="642"/>
      <c r="O7" s="642"/>
      <c r="P7" s="643"/>
      <c r="Q7" s="642"/>
      <c r="R7" s="642"/>
      <c r="S7" s="642"/>
      <c r="T7" s="644"/>
      <c r="U7" s="644"/>
      <c r="V7" s="644"/>
      <c r="W7" s="644"/>
      <c r="X7" s="644"/>
      <c r="Y7" s="644"/>
      <c r="Z7" s="644"/>
      <c r="AA7" s="644"/>
      <c r="AB7" s="644"/>
      <c r="AC7" s="644"/>
      <c r="AD7" s="645"/>
      <c r="AK7" s="329" t="s">
        <v>218</v>
      </c>
      <c r="AL7" s="329" t="s">
        <v>791</v>
      </c>
      <c r="AM7" s="332" t="s">
        <v>792</v>
      </c>
      <c r="AO7" s="283" t="s">
        <v>793</v>
      </c>
      <c r="AP7" s="283" t="s">
        <v>794</v>
      </c>
      <c r="AQ7" s="283" t="s">
        <v>795</v>
      </c>
    </row>
    <row r="8" spans="1:43" s="283" customFormat="1" ht="17.100000000000001" customHeight="1">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K8" s="329" t="s">
        <v>219</v>
      </c>
      <c r="AL8" s="329" t="s">
        <v>796</v>
      </c>
      <c r="AM8" s="332" t="s">
        <v>797</v>
      </c>
      <c r="AO8" s="283" t="s">
        <v>798</v>
      </c>
      <c r="AP8" s="283" t="s">
        <v>799</v>
      </c>
      <c r="AQ8" s="283" t="s">
        <v>800</v>
      </c>
    </row>
    <row r="9" spans="1:43" s="283" customFormat="1" ht="17.100000000000001" customHeight="1">
      <c r="A9" s="334"/>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K9" s="329" t="s">
        <v>220</v>
      </c>
      <c r="AL9" s="329" t="s">
        <v>801</v>
      </c>
      <c r="AM9" s="332" t="s">
        <v>802</v>
      </c>
      <c r="AO9" s="283" t="s">
        <v>803</v>
      </c>
      <c r="AP9" s="283" t="s">
        <v>804</v>
      </c>
      <c r="AQ9" s="283" t="s">
        <v>805</v>
      </c>
    </row>
    <row r="10" spans="1:43" s="283" customFormat="1" ht="17.100000000000001" customHeight="1">
      <c r="C10" s="283" t="s">
        <v>806</v>
      </c>
      <c r="AK10" s="329" t="s">
        <v>221</v>
      </c>
      <c r="AL10" s="329" t="s">
        <v>807</v>
      </c>
      <c r="AM10" s="332" t="s">
        <v>808</v>
      </c>
      <c r="AO10" s="283" t="s">
        <v>809</v>
      </c>
      <c r="AP10" s="283" t="s">
        <v>810</v>
      </c>
      <c r="AQ10" s="283" t="s">
        <v>811</v>
      </c>
    </row>
    <row r="11" spans="1:43" s="283" customFormat="1" ht="17.100000000000001" customHeight="1">
      <c r="A11" s="314">
        <v>31</v>
      </c>
      <c r="C11" s="315"/>
      <c r="D11" s="2434" t="s">
        <v>682</v>
      </c>
      <c r="E11" s="2434"/>
      <c r="F11" s="2434"/>
      <c r="G11" s="2434"/>
      <c r="H11" s="2434"/>
      <c r="I11" s="2434"/>
      <c r="J11" s="316"/>
      <c r="K11" s="635" t="str">
        <f>IF(★入力画面!L17="","",MID(★入力画面!L17,1,1))</f>
        <v/>
      </c>
      <c r="L11" s="637" t="str">
        <f>IF(★入力画面!L17="","",MID(★入力画面!L17,2,1))</f>
        <v/>
      </c>
      <c r="M11" s="636" t="str">
        <f>IF(★入力画面!L17="","",MID(★入力画面!L17,3,1))</f>
        <v/>
      </c>
      <c r="O11" s="635" t="str">
        <f>IF(★入力画面!O17="","",MID(★入力画面!O17,1,1))</f>
        <v/>
      </c>
      <c r="P11" s="637" t="str">
        <f>IF(★入力画面!O17="","",MID(★入力画面!O17,2,1))</f>
        <v/>
      </c>
      <c r="Q11" s="637" t="str">
        <f>IF(★入力画面!O17="","",MID(★入力画面!O17,3,1))</f>
        <v/>
      </c>
      <c r="R11" s="636" t="str">
        <f>IF(★入力画面!O17="","",MID(★入力画面!O17,4,1))</f>
        <v/>
      </c>
      <c r="AK11" s="329" t="s">
        <v>222</v>
      </c>
      <c r="AL11" s="329" t="s">
        <v>812</v>
      </c>
      <c r="AM11" s="332" t="s">
        <v>813</v>
      </c>
      <c r="AO11" s="283" t="s">
        <v>814</v>
      </c>
      <c r="AP11" s="283" t="s">
        <v>815</v>
      </c>
      <c r="AQ11" s="283" t="s">
        <v>816</v>
      </c>
    </row>
    <row r="12" spans="1:43" s="283" customFormat="1" ht="17.100000000000001" customHeight="1">
      <c r="C12" s="315"/>
      <c r="D12" s="2441" t="s">
        <v>817</v>
      </c>
      <c r="E12" s="2441"/>
      <c r="F12" s="2441"/>
      <c r="G12" s="2441"/>
      <c r="H12" s="2441"/>
      <c r="I12" s="2441"/>
      <c r="J12" s="316"/>
      <c r="K12" s="635" t="str">
        <f>IF(V12="","",MID(VLOOKUP(V12,★入力画面!$P$607:$Q$667,2,FALSE),1,1))</f>
        <v/>
      </c>
      <c r="L12" s="637" t="str">
        <f>IF(V12="","",MID(VLOOKUP(V12,★入力画面!$P$607:$Q$667,2,FALSE),2,1))</f>
        <v/>
      </c>
      <c r="M12" s="637" t="str">
        <f>IF(V12="","",MID(VLOOKUP(V12,★入力画面!$P$607:$Q$667,2,FALSE),3,1))</f>
        <v/>
      </c>
      <c r="N12" s="637" t="str">
        <f>IF(V12="","",MID(VLOOKUP(V12,★入力画面!$P$607:$Q$667,2,FALSE),4,1))</f>
        <v/>
      </c>
      <c r="O12" s="636" t="str">
        <f>IF(V12="","",MID(VLOOKUP(V12,★入力画面!$P$607:$Q$667,2,FALSE),5,1))</f>
        <v/>
      </c>
      <c r="P12" s="2442" t="s">
        <v>818</v>
      </c>
      <c r="Q12" s="2443"/>
      <c r="R12" s="2443"/>
      <c r="S12" s="302" t="s">
        <v>819</v>
      </c>
      <c r="V12" s="2444" t="str">
        <f>IF(★入力画面!S20="▼選択","",★入力画面!S20)</f>
        <v/>
      </c>
      <c r="W12" s="2444"/>
      <c r="X12" s="2444"/>
      <c r="Y12" s="302"/>
      <c r="AA12" s="2445"/>
      <c r="AB12" s="2445"/>
      <c r="AC12" s="2445"/>
      <c r="AD12" s="302"/>
      <c r="AK12" s="329" t="s">
        <v>223</v>
      </c>
      <c r="AL12" s="329" t="s">
        <v>820</v>
      </c>
      <c r="AM12" s="332" t="s">
        <v>821</v>
      </c>
      <c r="AO12" s="283" t="s">
        <v>822</v>
      </c>
      <c r="AP12" s="283" t="s">
        <v>823</v>
      </c>
      <c r="AQ12" s="283" t="s">
        <v>824</v>
      </c>
    </row>
    <row r="13" spans="1:43" s="283" customFormat="1" ht="17.100000000000001" customHeight="1">
      <c r="C13" s="335"/>
      <c r="D13" s="2446" t="s">
        <v>394</v>
      </c>
      <c r="E13" s="2446"/>
      <c r="F13" s="2446"/>
      <c r="G13" s="2446"/>
      <c r="H13" s="2446"/>
      <c r="I13" s="2446"/>
      <c r="J13" s="336"/>
      <c r="K13" s="646" t="str">
        <f>MID(★入力画面!$L23&amp;★入力画面!$L27&amp;"",1,1)</f>
        <v/>
      </c>
      <c r="L13" s="647" t="str">
        <f>MID(★入力画面!$L23&amp;★入力画面!$L27&amp;"",2,1)</f>
        <v/>
      </c>
      <c r="M13" s="647" t="str">
        <f>MID(★入力画面!$L23&amp;★入力画面!$L27&amp;"",3,1)</f>
        <v/>
      </c>
      <c r="N13" s="647" t="str">
        <f>MID(★入力画面!$L23&amp;★入力画面!$L27&amp;"",4,1)</f>
        <v/>
      </c>
      <c r="O13" s="647" t="str">
        <f>MID(★入力画面!$L23&amp;★入力画面!$L27&amp;"",5,1)</f>
        <v/>
      </c>
      <c r="P13" s="647" t="str">
        <f>MID(★入力画面!$L23&amp;★入力画面!$L27&amp;"",6,1)</f>
        <v/>
      </c>
      <c r="Q13" s="647" t="str">
        <f>MID(★入力画面!$L23&amp;★入力画面!$L27&amp;"",7,1)</f>
        <v/>
      </c>
      <c r="R13" s="647" t="str">
        <f>MID(★入力画面!$L23&amp;★入力画面!$L27&amp;"",8,1)</f>
        <v/>
      </c>
      <c r="S13" s="647" t="str">
        <f>MID(★入力画面!$L23&amp;★入力画面!$L27&amp;"",9,1)</f>
        <v/>
      </c>
      <c r="T13" s="647" t="str">
        <f>MID(★入力画面!$L23&amp;★入力画面!$L27&amp;"",10,1)</f>
        <v/>
      </c>
      <c r="U13" s="647" t="str">
        <f>MID(★入力画面!$L23&amp;★入力画面!$L27&amp;"",11,1)</f>
        <v/>
      </c>
      <c r="V13" s="647" t="str">
        <f>MID(★入力画面!$L23&amp;★入力画面!$L27&amp;"",12,1)</f>
        <v/>
      </c>
      <c r="W13" s="647" t="str">
        <f>MID(★入力画面!$L23&amp;★入力画面!$L27&amp;"",13,1)</f>
        <v/>
      </c>
      <c r="X13" s="647" t="str">
        <f>MID(★入力画面!$L23&amp;★入力画面!$L27&amp;"",14,1)</f>
        <v/>
      </c>
      <c r="Y13" s="647" t="str">
        <f>MID(★入力画面!$L23&amp;★入力画面!$L27&amp;"",15,1)</f>
        <v/>
      </c>
      <c r="Z13" s="647" t="str">
        <f>MID(★入力画面!$L23&amp;★入力画面!$L27&amp;"",16,1)</f>
        <v/>
      </c>
      <c r="AA13" s="647" t="str">
        <f>MID(★入力画面!$L23&amp;★入力画面!$L27&amp;"",17,1)</f>
        <v/>
      </c>
      <c r="AB13" s="647" t="str">
        <f>MID(★入力画面!$L23&amp;★入力画面!$L27&amp;"",18,1)</f>
        <v/>
      </c>
      <c r="AC13" s="647" t="str">
        <f>MID(★入力画面!$L23&amp;★入力画面!$L27&amp;"",19,1)</f>
        <v/>
      </c>
      <c r="AD13" s="648" t="str">
        <f>MID(★入力画面!$L23&amp;★入力画面!$L27&amp;"",20,1)</f>
        <v/>
      </c>
      <c r="AK13" s="329" t="s">
        <v>224</v>
      </c>
      <c r="AL13" s="329" t="s">
        <v>825</v>
      </c>
      <c r="AM13" s="332" t="s">
        <v>826</v>
      </c>
      <c r="AO13" s="283" t="s">
        <v>827</v>
      </c>
      <c r="AP13" s="283" t="s">
        <v>828</v>
      </c>
      <c r="AQ13" s="283" t="s">
        <v>829</v>
      </c>
    </row>
    <row r="14" spans="1:43" s="283" customFormat="1" ht="17.100000000000001" customHeight="1">
      <c r="C14" s="323"/>
      <c r="D14" s="2447"/>
      <c r="E14" s="2447"/>
      <c r="F14" s="2447"/>
      <c r="G14" s="2447"/>
      <c r="H14" s="2447"/>
      <c r="I14" s="2447"/>
      <c r="J14" s="324"/>
      <c r="K14" s="649" t="str">
        <f>MID(★入力画面!$L23&amp;★入力画面!$L27&amp;"",21,1)</f>
        <v/>
      </c>
      <c r="L14" s="650" t="str">
        <f>MID(★入力画面!$L23&amp;★入力画面!$L27&amp;"",22,1)</f>
        <v/>
      </c>
      <c r="M14" s="650" t="str">
        <f>MID(★入力画面!$L23&amp;★入力画面!$L27&amp;"",23,1)</f>
        <v/>
      </c>
      <c r="N14" s="650" t="str">
        <f>MID(★入力画面!$L23&amp;★入力画面!$L27&amp;"",24,1)</f>
        <v/>
      </c>
      <c r="O14" s="650" t="str">
        <f>MID(★入力画面!$L23&amp;★入力画面!$L27&amp;"",25,1)</f>
        <v/>
      </c>
      <c r="P14" s="650" t="str">
        <f>MID(★入力画面!$L23&amp;★入力画面!$L27&amp;"",26,1)</f>
        <v/>
      </c>
      <c r="Q14" s="650" t="str">
        <f>MID(★入力画面!$L23&amp;★入力画面!$L27&amp;"",27,1)</f>
        <v/>
      </c>
      <c r="R14" s="650" t="str">
        <f>MID(★入力画面!$L23&amp;★入力画面!$L27&amp;"",28,1)</f>
        <v/>
      </c>
      <c r="S14" s="650" t="str">
        <f>MID(★入力画面!$L23&amp;★入力画面!$L27&amp;"",29,1)</f>
        <v/>
      </c>
      <c r="T14" s="650" t="str">
        <f>MID(★入力画面!$L23&amp;★入力画面!$L27&amp;"",30,1)</f>
        <v/>
      </c>
      <c r="U14" s="650" t="str">
        <f>MID(★入力画面!$L23&amp;★入力画面!$L27&amp;"",31,1)</f>
        <v/>
      </c>
      <c r="V14" s="650" t="str">
        <f>MID(★入力画面!$L23&amp;★入力画面!$L27&amp;"",32,1)</f>
        <v/>
      </c>
      <c r="W14" s="650" t="str">
        <f>MID(★入力画面!$L23&amp;★入力画面!$L27&amp;"",33,1)</f>
        <v/>
      </c>
      <c r="X14" s="650" t="str">
        <f>MID(★入力画面!$L23&amp;★入力画面!$L27&amp;"",34,1)</f>
        <v/>
      </c>
      <c r="Y14" s="650" t="str">
        <f>MID(★入力画面!$L23&amp;★入力画面!$L27&amp;"",35,1)</f>
        <v/>
      </c>
      <c r="Z14" s="650" t="str">
        <f>MID(★入力画面!$L23&amp;★入力画面!$L27&amp;"",36,1)</f>
        <v/>
      </c>
      <c r="AA14" s="650" t="str">
        <f>MID(★入力画面!$L23&amp;★入力画面!$L27&amp;"",37,1)</f>
        <v/>
      </c>
      <c r="AB14" s="650" t="str">
        <f>MID(★入力画面!$L23&amp;★入力画面!$L27&amp;"",38,1)</f>
        <v/>
      </c>
      <c r="AC14" s="650" t="str">
        <f>MID(★入力画面!$L23&amp;★入力画面!$L27&amp;"",39,1)</f>
        <v/>
      </c>
      <c r="AD14" s="651" t="str">
        <f>MID(★入力画面!$L23&amp;★入力画面!$L27&amp;"",40,1)</f>
        <v/>
      </c>
      <c r="AK14" s="329" t="s">
        <v>225</v>
      </c>
      <c r="AL14" s="329" t="s">
        <v>830</v>
      </c>
      <c r="AM14" s="332" t="s">
        <v>831</v>
      </c>
      <c r="AO14" s="283" t="s">
        <v>832</v>
      </c>
      <c r="AP14" s="283" t="s">
        <v>833</v>
      </c>
      <c r="AQ14" s="283" t="s">
        <v>834</v>
      </c>
    </row>
    <row r="15" spans="1:43" s="283" customFormat="1" ht="17.100000000000001" customHeight="1">
      <c r="C15" s="315"/>
      <c r="D15" s="2434" t="s">
        <v>685</v>
      </c>
      <c r="E15" s="2434"/>
      <c r="F15" s="2434"/>
      <c r="G15" s="2434"/>
      <c r="H15" s="2434"/>
      <c r="I15" s="2434"/>
      <c r="J15" s="316"/>
      <c r="K15" s="635" t="str">
        <f>IF(★入力画面!L28=""&amp;★入力画面!O28=""&amp;★入力画面!S28="","",MID(★入力画面!L28&amp;"-"&amp;★入力画面!O28&amp;"-"&amp;★入力画面!S28,1,1))</f>
        <v>-</v>
      </c>
      <c r="L15" s="637" t="str">
        <f>IF(★入力画面!L28=""&amp;★入力画面!O28=""&amp;★入力画面!S28="","",MID(★入力画面!L28&amp;"-"&amp;★入力画面!O28&amp;"-"&amp;★入力画面!S28,2,1))</f>
        <v>-</v>
      </c>
      <c r="M15" s="637" t="str">
        <f>IF(★入力画面!L28=""&amp;★入力画面!O28=""&amp;★入力画面!S28="","",MID(★入力画面!L28&amp;"-"&amp;★入力画面!O28&amp;"-"&amp;★入力画面!S28,3,1))</f>
        <v/>
      </c>
      <c r="N15" s="637" t="str">
        <f>IF(★入力画面!L28=""&amp;★入力画面!O28=""&amp;★入力画面!S28="","",MID(★入力画面!L28&amp;"-"&amp;★入力画面!O28&amp;"-"&amp;★入力画面!S28,4,1))</f>
        <v/>
      </c>
      <c r="O15" s="637" t="str">
        <f>IF(★入力画面!L28=""&amp;★入力画面!O28=""&amp;★入力画面!S28="","",MID(★入力画面!L28&amp;"-"&amp;★入力画面!O28&amp;"-"&amp;★入力画面!S28,5,1))</f>
        <v/>
      </c>
      <c r="P15" s="637" t="str">
        <f>IF(★入力画面!L28=""&amp;★入力画面!O28=""&amp;★入力画面!S28="","",MID(★入力画面!L28&amp;"-"&amp;★入力画面!O28&amp;"-"&amp;★入力画面!S28,6,1))</f>
        <v/>
      </c>
      <c r="Q15" s="637" t="str">
        <f>IF(★入力画面!L28=""&amp;★入力画面!O28=""&amp;★入力画面!S28="","",MID(★入力画面!L28&amp;"-"&amp;★入力画面!O28&amp;"-"&amp;★入力画面!S28,7,1))</f>
        <v/>
      </c>
      <c r="R15" s="637" t="str">
        <f>IF(★入力画面!L28=""&amp;★入力画面!O28=""&amp;★入力画面!S28="","",MID(★入力画面!L28&amp;"-"&amp;★入力画面!O28&amp;"-"&amp;★入力画面!S28,8,1))</f>
        <v/>
      </c>
      <c r="S15" s="637" t="str">
        <f>IF(★入力画面!L28=""&amp;★入力画面!O28=""&amp;★入力画面!S28="","",MID(★入力画面!L28&amp;"-"&amp;★入力画面!O28&amp;"-"&amp;★入力画面!S28,9,1))</f>
        <v/>
      </c>
      <c r="T15" s="637" t="str">
        <f>IF(★入力画面!L28=""&amp;★入力画面!O28=""&amp;★入力画面!S28="","",MID(★入力画面!L28&amp;"-"&amp;★入力画面!O28&amp;"-"&amp;★入力画面!S28,10,1))</f>
        <v/>
      </c>
      <c r="U15" s="637" t="str">
        <f>IF(★入力画面!L28=""&amp;★入力画面!O28=""&amp;★入力画面!S28="","",MID(★入力画面!L28&amp;"-"&amp;★入力画面!O28&amp;"-"&amp;★入力画面!S28,11,1))</f>
        <v/>
      </c>
      <c r="V15" s="637" t="str">
        <f>IF(★入力画面!L28=""&amp;★入力画面!O28=""&amp;★入力画面!S28="","",MID(★入力画面!L28&amp;"-"&amp;★入力画面!O28&amp;"-"&amp;★入力画面!S28,12,1))</f>
        <v/>
      </c>
      <c r="W15" s="636" t="str">
        <f>IF(★入力画面!L28=""&amp;★入力画面!O28=""&amp;★入力画面!S28="","",MID(★入力画面!L28&amp;"-"&amp;★入力画面!O28&amp;"-"&amp;★入力画面!S28,13,1))</f>
        <v/>
      </c>
      <c r="AE15" s="302" t="s">
        <v>712</v>
      </c>
      <c r="AF15" s="325"/>
      <c r="AK15" s="329" t="s">
        <v>226</v>
      </c>
      <c r="AL15" s="329" t="s">
        <v>835</v>
      </c>
      <c r="AM15" s="332" t="s">
        <v>836</v>
      </c>
      <c r="AO15" s="283" t="s">
        <v>837</v>
      </c>
      <c r="AP15" s="283" t="s">
        <v>838</v>
      </c>
      <c r="AQ15" s="283" t="s">
        <v>839</v>
      </c>
    </row>
    <row r="16" spans="1:43" s="283" customFormat="1" ht="17.100000000000001" customHeight="1">
      <c r="C16" s="315"/>
      <c r="D16" s="2434" t="s">
        <v>840</v>
      </c>
      <c r="E16" s="2434"/>
      <c r="F16" s="2434"/>
      <c r="G16" s="2434"/>
      <c r="H16" s="2434"/>
      <c r="I16" s="2434"/>
      <c r="J16" s="316"/>
      <c r="K16" s="635" t="str">
        <f>IF(★入力画面!L31="","",LEFT(RIGHT("   "&amp;★入力画面!L31,4),1))</f>
        <v/>
      </c>
      <c r="L16" s="637" t="str">
        <f>IF(★入力画面!L31="","",LEFT(RIGHT("   "&amp;★入力画面!L31,3),1))</f>
        <v/>
      </c>
      <c r="M16" s="637" t="str">
        <f>IF(★入力画面!L31="","",LEFT(RIGHT("   "&amp;★入力画面!L31,2),1))</f>
        <v/>
      </c>
      <c r="N16" s="636" t="str">
        <f>IF(★入力画面!L31="","",LEFT(RIGHT("   "&amp;★入力画面!L31,1),1))</f>
        <v/>
      </c>
      <c r="AF16" s="337"/>
      <c r="AK16" s="329" t="s">
        <v>227</v>
      </c>
      <c r="AL16" s="329" t="s">
        <v>841</v>
      </c>
      <c r="AM16" s="332" t="s">
        <v>842</v>
      </c>
      <c r="AO16" s="283" t="s">
        <v>843</v>
      </c>
      <c r="AP16" s="283" t="s">
        <v>844</v>
      </c>
      <c r="AQ16" s="283" t="s">
        <v>845</v>
      </c>
    </row>
    <row r="17" spans="1:43" s="283" customFormat="1" ht="17.100000000000001" customHeight="1">
      <c r="D17" s="338"/>
      <c r="E17" s="338"/>
      <c r="F17" s="338"/>
      <c r="G17" s="338"/>
      <c r="H17" s="338"/>
      <c r="I17" s="338"/>
      <c r="AK17" s="329" t="s">
        <v>228</v>
      </c>
      <c r="AL17" s="329" t="s">
        <v>846</v>
      </c>
      <c r="AM17" s="332" t="s">
        <v>847</v>
      </c>
      <c r="AO17" s="283" t="s">
        <v>848</v>
      </c>
      <c r="AP17" s="283" t="s">
        <v>849</v>
      </c>
      <c r="AQ17" s="283" t="s">
        <v>850</v>
      </c>
    </row>
    <row r="18" spans="1:43" s="283" customFormat="1" ht="17.100000000000001" customHeight="1">
      <c r="D18" s="338"/>
      <c r="E18" s="338"/>
      <c r="F18" s="338"/>
      <c r="G18" s="338"/>
      <c r="H18" s="338"/>
      <c r="I18" s="338"/>
      <c r="AK18" s="329" t="s">
        <v>229</v>
      </c>
      <c r="AL18" s="329" t="s">
        <v>278</v>
      </c>
      <c r="AM18" s="332" t="s">
        <v>740</v>
      </c>
      <c r="AO18" s="283" t="s">
        <v>851</v>
      </c>
      <c r="AP18" s="283" t="s">
        <v>852</v>
      </c>
      <c r="AQ18" s="283" t="s">
        <v>853</v>
      </c>
    </row>
    <row r="19" spans="1:43" s="283" customFormat="1" ht="17.100000000000001" customHeight="1">
      <c r="C19" s="283" t="s">
        <v>854</v>
      </c>
      <c r="AK19" s="329" t="s">
        <v>230</v>
      </c>
      <c r="AL19" s="329" t="s">
        <v>262</v>
      </c>
      <c r="AM19" s="332" t="s">
        <v>855</v>
      </c>
      <c r="AO19" s="283" t="s">
        <v>856</v>
      </c>
      <c r="AP19" s="283" t="s">
        <v>857</v>
      </c>
      <c r="AQ19" s="283" t="s">
        <v>858</v>
      </c>
    </row>
    <row r="20" spans="1:43" s="283" customFormat="1" ht="17.100000000000001" customHeight="1">
      <c r="A20" s="314">
        <v>32</v>
      </c>
      <c r="C20" s="315"/>
      <c r="D20" s="2434" t="s">
        <v>326</v>
      </c>
      <c r="E20" s="2434"/>
      <c r="F20" s="2434"/>
      <c r="G20" s="2434"/>
      <c r="H20" s="2434"/>
      <c r="I20" s="2434"/>
      <c r="J20" s="316"/>
      <c r="K20" s="635" t="str">
        <f>LEFT(VLOOKUP(★入力画面!L145,★入力画面!AT$606:AU$669,2,FALSE),1)</f>
        <v xml:space="preserve"> </v>
      </c>
      <c r="L20" s="636" t="str">
        <f>RIGHT(VLOOKUP(★入力画面!L145,★入力画面!AT$606:AU$669,2,FALSE),1)</f>
        <v xml:space="preserve"> </v>
      </c>
      <c r="N20" s="635" t="str">
        <f>IF(★入力画面!M146="","",LEFT(RIGHT("000000"&amp;★入力画面!M146,6),1))</f>
        <v/>
      </c>
      <c r="O20" s="637" t="str">
        <f>IF(★入力画面!M146="","",LEFT(RIGHT("000000"&amp;★入力画面!M146,5),1))</f>
        <v/>
      </c>
      <c r="P20" s="637" t="str">
        <f>IF(★入力画面!M146="","",LEFT(RIGHT("000000"&amp;★入力画面!M146,4),1))</f>
        <v/>
      </c>
      <c r="Q20" s="637" t="str">
        <f>IF(★入力画面!M146="","",LEFT(RIGHT("000000"&amp;★入力画面!M146,3),1))</f>
        <v/>
      </c>
      <c r="R20" s="637" t="str">
        <f>IF(★入力画面!M146="","",LEFT(RIGHT("000000"&amp;★入力画面!M146,2),1))</f>
        <v/>
      </c>
      <c r="S20" s="636" t="str">
        <f>IF(★入力画面!M146="","",LEFT(RIGHT("000000"&amp;★入力画面!M146,1),1))</f>
        <v/>
      </c>
      <c r="U20" s="475"/>
      <c r="AK20" s="329" t="s">
        <v>260</v>
      </c>
      <c r="AL20" s="329" t="s">
        <v>281</v>
      </c>
      <c r="AM20" s="332" t="s">
        <v>859</v>
      </c>
      <c r="AO20" s="283" t="s">
        <v>860</v>
      </c>
      <c r="AP20" s="283" t="s">
        <v>861</v>
      </c>
      <c r="AQ20" s="283" t="s">
        <v>862</v>
      </c>
    </row>
    <row r="21" spans="1:43" s="283" customFormat="1" ht="17.100000000000001" customHeight="1">
      <c r="C21" s="315"/>
      <c r="D21" s="2434" t="s">
        <v>264</v>
      </c>
      <c r="E21" s="2434"/>
      <c r="F21" s="2434"/>
      <c r="G21" s="2434"/>
      <c r="H21" s="2434"/>
      <c r="I21" s="2434"/>
      <c r="J21" s="316"/>
      <c r="K21" s="635" t="str">
        <f>MID(★入力画面!$L136&amp;"",1,1)</f>
        <v/>
      </c>
      <c r="L21" s="637" t="str">
        <f>MID(★入力画面!$L136&amp;"",2,1)</f>
        <v/>
      </c>
      <c r="M21" s="637" t="str">
        <f>MID(★入力画面!$L136&amp;"",3,1)</f>
        <v/>
      </c>
      <c r="N21" s="637" t="str">
        <f>MID(★入力画面!$L136&amp;"",4,1)</f>
        <v/>
      </c>
      <c r="O21" s="637" t="str">
        <f>MID(★入力画面!$L136&amp;"",5,1)</f>
        <v/>
      </c>
      <c r="P21" s="637" t="str">
        <f>MID(★入力画面!$L136&amp;"",6,1)</f>
        <v/>
      </c>
      <c r="Q21" s="637" t="str">
        <f>MID(★入力画面!$L136&amp;"",7,1)</f>
        <v/>
      </c>
      <c r="R21" s="637" t="str">
        <f>MID(★入力画面!$L136&amp;"",8,1)</f>
        <v/>
      </c>
      <c r="S21" s="637" t="str">
        <f>MID(★入力画面!$L136&amp;"",9,1)</f>
        <v/>
      </c>
      <c r="T21" s="637" t="str">
        <f>MID(★入力画面!$L136&amp;"",10,1)</f>
        <v/>
      </c>
      <c r="U21" s="637" t="str">
        <f>MID(★入力画面!$L136&amp;"",11,1)</f>
        <v/>
      </c>
      <c r="V21" s="637" t="str">
        <f>MID(★入力画面!$L136&amp;"",12,1)</f>
        <v/>
      </c>
      <c r="W21" s="637" t="str">
        <f>MID(★入力画面!$L136&amp;"",13,1)</f>
        <v/>
      </c>
      <c r="X21" s="637" t="str">
        <f>MID(★入力画面!$L136&amp;"",14,1)</f>
        <v/>
      </c>
      <c r="Y21" s="637" t="str">
        <f>MID(★入力画面!$L136&amp;"",15,1)</f>
        <v/>
      </c>
      <c r="Z21" s="637" t="str">
        <f>MID(★入力画面!$L136&amp;"",16,1)</f>
        <v/>
      </c>
      <c r="AA21" s="637" t="str">
        <f>MID(★入力画面!$L136&amp;"",17,1)</f>
        <v/>
      </c>
      <c r="AB21" s="637" t="str">
        <f>MID(★入力画面!$L136&amp;"",18,1)</f>
        <v/>
      </c>
      <c r="AC21" s="637" t="str">
        <f>MID(★入力画面!$L136&amp;"",19,1)</f>
        <v/>
      </c>
      <c r="AD21" s="638" t="str">
        <f>MID(★入力画面!$L136&amp;"",20,1)</f>
        <v/>
      </c>
      <c r="AK21" s="329" t="s">
        <v>231</v>
      </c>
      <c r="AL21" s="329" t="s">
        <v>283</v>
      </c>
      <c r="AM21" s="332" t="s">
        <v>863</v>
      </c>
      <c r="AO21" s="283" t="s">
        <v>864</v>
      </c>
      <c r="AP21" s="283" t="s">
        <v>865</v>
      </c>
      <c r="AQ21" s="283" t="s">
        <v>866</v>
      </c>
    </row>
    <row r="22" spans="1:43" s="283" customFormat="1" ht="17.100000000000001" customHeight="1">
      <c r="C22" s="315"/>
      <c r="D22" s="2434" t="s">
        <v>204</v>
      </c>
      <c r="E22" s="2434"/>
      <c r="F22" s="2434"/>
      <c r="G22" s="2434"/>
      <c r="H22" s="2434"/>
      <c r="I22" s="2434"/>
      <c r="J22" s="316"/>
      <c r="K22" s="635" t="str">
        <f>MID(★入力画面!$L138&amp;"",1,1)</f>
        <v/>
      </c>
      <c r="L22" s="637" t="str">
        <f>MID(★入力画面!$L138&amp;"",2,1)</f>
        <v/>
      </c>
      <c r="M22" s="637" t="str">
        <f>MID(★入力画面!$L138&amp;"",3,1)</f>
        <v/>
      </c>
      <c r="N22" s="637" t="str">
        <f>MID(★入力画面!$L138&amp;"",4,1)</f>
        <v/>
      </c>
      <c r="O22" s="637" t="str">
        <f>MID(★入力画面!$L138&amp;"",5,1)</f>
        <v/>
      </c>
      <c r="P22" s="643" t="str">
        <f>MID(★入力画面!$L138&amp;"",6,1)</f>
        <v/>
      </c>
      <c r="Q22" s="637" t="str">
        <f>MID(★入力画面!$L138&amp;"",7,1)</f>
        <v/>
      </c>
      <c r="R22" s="637" t="str">
        <f>MID(★入力画面!$L138&amp;"",8,1)</f>
        <v/>
      </c>
      <c r="S22" s="637" t="str">
        <f>MID(★入力画面!$L138&amp;"",9,1)</f>
        <v/>
      </c>
      <c r="T22" s="652" t="str">
        <f>MID(★入力画面!$L138&amp;"",10,1)</f>
        <v/>
      </c>
      <c r="U22" s="652" t="str">
        <f>MID(★入力画面!$L138&amp;"",11,1)</f>
        <v/>
      </c>
      <c r="V22" s="652" t="str">
        <f>MID(★入力画面!$L138&amp;"",12,1)</f>
        <v/>
      </c>
      <c r="W22" s="652" t="str">
        <f>MID(★入力画面!$L138&amp;"",13,1)</f>
        <v/>
      </c>
      <c r="X22" s="652" t="str">
        <f>MID(★入力画面!$L138&amp;"",14,1)</f>
        <v/>
      </c>
      <c r="Y22" s="652" t="str">
        <f>MID(★入力画面!$L138&amp;"",15,1)</f>
        <v/>
      </c>
      <c r="Z22" s="652" t="str">
        <f>MID(★入力画面!$L138&amp;"",16,1)</f>
        <v/>
      </c>
      <c r="AA22" s="652" t="str">
        <f>MID(★入力画面!$L138&amp;"",17,1)</f>
        <v/>
      </c>
      <c r="AB22" s="652" t="str">
        <f>MID(★入力画面!$L138&amp;"",18,1)</f>
        <v/>
      </c>
      <c r="AC22" s="652" t="str">
        <f>MID(★入力画面!$L138&amp;"",19,1)</f>
        <v/>
      </c>
      <c r="AD22" s="638" t="str">
        <f>MID(★入力画面!$L138&amp;"",20,1)</f>
        <v/>
      </c>
      <c r="AE22" s="302" t="s">
        <v>712</v>
      </c>
      <c r="AF22" s="325"/>
      <c r="AK22" s="329" t="s">
        <v>232</v>
      </c>
      <c r="AL22" s="329" t="s">
        <v>285</v>
      </c>
      <c r="AM22" s="332" t="s">
        <v>867</v>
      </c>
      <c r="AO22" s="283" t="s">
        <v>868</v>
      </c>
      <c r="AP22" s="283" t="s">
        <v>869</v>
      </c>
      <c r="AQ22" s="283" t="s">
        <v>870</v>
      </c>
    </row>
    <row r="23" spans="1:43" s="283" customFormat="1" ht="17.100000000000001" customHeight="1">
      <c r="C23" s="315"/>
      <c r="D23" s="2434" t="s">
        <v>209</v>
      </c>
      <c r="E23" s="2434"/>
      <c r="F23" s="2434"/>
      <c r="G23" s="2434"/>
      <c r="H23" s="2434"/>
      <c r="I23" s="2434"/>
      <c r="J23" s="316"/>
      <c r="K23" s="639" t="str">
        <f>IF(★入力画面!L140&amp;""="明治","M",IF(★入力画面!L140&amp;""="大正","T",IF(★入力画面!L140&amp;""="昭和","S",IF(★入力画面!L140&amp;""="平成","H",""))))</f>
        <v/>
      </c>
      <c r="M23" s="635" t="str">
        <f>LEFT((RIGHT(★入力画面!O140&amp;"",2)),1)</f>
        <v/>
      </c>
      <c r="N23" s="636" t="str">
        <f>LEFT((RIGHT(★入力画面!O140&amp;"",1)),1)</f>
        <v/>
      </c>
      <c r="O23" s="283" t="s">
        <v>267</v>
      </c>
      <c r="P23" s="635" t="str">
        <f>LEFT((RIGHT(★入力画面!R140&amp;"",2)),1)</f>
        <v/>
      </c>
      <c r="Q23" s="636" t="str">
        <f>LEFT((RIGHT(★入力画面!R140&amp;"",1)),1)</f>
        <v/>
      </c>
      <c r="R23" s="283" t="s">
        <v>273</v>
      </c>
      <c r="S23" s="635" t="str">
        <f>LEFT((RIGHT(★入力画面!U140&amp;"",2)),1)</f>
        <v/>
      </c>
      <c r="T23" s="636" t="str">
        <f>LEFT((RIGHT(★入力画面!U140&amp;"",1)),1)</f>
        <v/>
      </c>
      <c r="U23" s="283" t="s">
        <v>269</v>
      </c>
      <c r="AF23" s="337"/>
      <c r="AK23" s="329" t="s">
        <v>233</v>
      </c>
      <c r="AL23" s="329" t="s">
        <v>287</v>
      </c>
      <c r="AM23" s="332" t="s">
        <v>871</v>
      </c>
      <c r="AO23" s="283" t="s">
        <v>872</v>
      </c>
      <c r="AP23" s="283" t="s">
        <v>873</v>
      </c>
      <c r="AQ23" s="283" t="s">
        <v>874</v>
      </c>
    </row>
    <row r="24" spans="1:43" s="283" customFormat="1" ht="17.100000000000001" customHeight="1">
      <c r="D24" s="338"/>
      <c r="E24" s="338"/>
      <c r="F24" s="338"/>
      <c r="G24" s="338"/>
      <c r="H24" s="338"/>
      <c r="I24" s="338"/>
      <c r="AK24" s="329" t="s">
        <v>234</v>
      </c>
      <c r="AL24" s="329" t="s">
        <v>290</v>
      </c>
      <c r="AM24" s="332" t="s">
        <v>875</v>
      </c>
      <c r="AO24" s="283" t="s">
        <v>876</v>
      </c>
      <c r="AP24" s="283" t="s">
        <v>877</v>
      </c>
      <c r="AQ24" s="283" t="s">
        <v>878</v>
      </c>
    </row>
    <row r="25" spans="1:43" s="283" customFormat="1" ht="17.100000000000001" customHeight="1">
      <c r="D25" s="338"/>
      <c r="E25" s="338"/>
      <c r="F25" s="338"/>
      <c r="G25" s="338"/>
      <c r="H25" s="338"/>
      <c r="I25" s="338"/>
      <c r="AK25" s="329" t="s">
        <v>235</v>
      </c>
      <c r="AL25" s="329" t="s">
        <v>293</v>
      </c>
      <c r="AM25" s="332" t="s">
        <v>879</v>
      </c>
      <c r="AO25" s="283" t="s">
        <v>880</v>
      </c>
      <c r="AP25" s="283" t="s">
        <v>881</v>
      </c>
      <c r="AQ25" s="283" t="s">
        <v>882</v>
      </c>
    </row>
    <row r="26" spans="1:43" s="283" customFormat="1" ht="17.100000000000001" customHeight="1">
      <c r="C26" s="283" t="s">
        <v>883</v>
      </c>
      <c r="AK26" s="329" t="s">
        <v>236</v>
      </c>
      <c r="AL26" s="329" t="s">
        <v>295</v>
      </c>
      <c r="AM26" s="332" t="s">
        <v>884</v>
      </c>
      <c r="AO26" s="283" t="s">
        <v>885</v>
      </c>
      <c r="AP26" s="283" t="s">
        <v>886</v>
      </c>
      <c r="AQ26" s="283" t="s">
        <v>887</v>
      </c>
    </row>
    <row r="27" spans="1:43" s="283" customFormat="1" ht="17.100000000000001" customHeight="1">
      <c r="A27" s="314">
        <v>41</v>
      </c>
      <c r="C27" s="315"/>
      <c r="D27" s="2434" t="s">
        <v>326</v>
      </c>
      <c r="E27" s="2434"/>
      <c r="F27" s="2434"/>
      <c r="G27" s="2434"/>
      <c r="H27" s="2434"/>
      <c r="I27" s="2434"/>
      <c r="J27" s="316"/>
      <c r="K27" s="635" t="str">
        <f>LEFT(VLOOKUP(★入力画面!L153,★入力画面!AT$606:AU$669,2,FALSE),1)</f>
        <v xml:space="preserve"> </v>
      </c>
      <c r="L27" s="636" t="str">
        <f>RIGHT(VLOOKUP(★入力画面!L153,★入力画面!AT$606:AU$669,2,FALSE),1)</f>
        <v xml:space="preserve"> </v>
      </c>
      <c r="N27" s="635" t="str">
        <f>IF(★入力画面!M154="","",LEFT(RIGHT("000000"&amp;★入力画面!M154,6),1))</f>
        <v/>
      </c>
      <c r="O27" s="637" t="str">
        <f>IF(★入力画面!M154="","",LEFT(RIGHT("000000"&amp;★入力画面!M154,5),1))</f>
        <v/>
      </c>
      <c r="P27" s="637" t="str">
        <f>IF(★入力画面!M154="","",LEFT(RIGHT("000000"&amp;★入力画面!M154,4),1))</f>
        <v/>
      </c>
      <c r="Q27" s="637" t="str">
        <f>IF(★入力画面!M154="","",LEFT(RIGHT("000000"&amp;★入力画面!M154,3),1))</f>
        <v/>
      </c>
      <c r="R27" s="637" t="str">
        <f>IF(★入力画面!M154="","",LEFT(RIGHT("000000"&amp;★入力画面!M154,2),1))</f>
        <v/>
      </c>
      <c r="S27" s="636" t="str">
        <f>IF(★入力画面!M154="","",LEFT(RIGHT("000000"&amp;★入力画面!M154,1),1))</f>
        <v/>
      </c>
      <c r="U27" s="314"/>
      <c r="AK27" s="329" t="s">
        <v>237</v>
      </c>
      <c r="AL27" s="329" t="s">
        <v>302</v>
      </c>
      <c r="AM27" s="332" t="s">
        <v>888</v>
      </c>
      <c r="AO27" s="283" t="s">
        <v>889</v>
      </c>
      <c r="AP27" s="283" t="s">
        <v>890</v>
      </c>
      <c r="AQ27" s="283" t="s">
        <v>891</v>
      </c>
    </row>
    <row r="28" spans="1:43" s="283" customFormat="1" ht="17.100000000000001" customHeight="1">
      <c r="C28" s="315"/>
      <c r="D28" s="2434" t="s">
        <v>264</v>
      </c>
      <c r="E28" s="2434"/>
      <c r="F28" s="2434"/>
      <c r="G28" s="2434"/>
      <c r="H28" s="2434"/>
      <c r="I28" s="2434"/>
      <c r="J28" s="316"/>
      <c r="K28" s="635" t="str">
        <f>MID(★入力画面!$L149&amp;"",1,1)</f>
        <v/>
      </c>
      <c r="L28" s="637" t="str">
        <f>MID(★入力画面!$L149&amp;"",2,1)</f>
        <v/>
      </c>
      <c r="M28" s="637" t="str">
        <f>MID(★入力画面!$L149&amp;"",3,1)</f>
        <v/>
      </c>
      <c r="N28" s="637" t="str">
        <f>MID(★入力画面!$L149&amp;"",4,1)</f>
        <v/>
      </c>
      <c r="O28" s="637" t="str">
        <f>MID(★入力画面!$L149&amp;"",5,1)</f>
        <v/>
      </c>
      <c r="P28" s="637" t="str">
        <f>MID(★入力画面!$L149&amp;"",6,1)</f>
        <v/>
      </c>
      <c r="Q28" s="637" t="str">
        <f>MID(★入力画面!$L149&amp;"",7,1)</f>
        <v/>
      </c>
      <c r="R28" s="637" t="str">
        <f>MID(★入力画面!$L149&amp;"",8,1)</f>
        <v/>
      </c>
      <c r="S28" s="637" t="str">
        <f>MID(★入力画面!$L149&amp;"",9,1)</f>
        <v/>
      </c>
      <c r="T28" s="637" t="str">
        <f>MID(★入力画面!$L149&amp;"",10,1)</f>
        <v/>
      </c>
      <c r="U28" s="637" t="str">
        <f>MID(★入力画面!$L149&amp;"",11,1)</f>
        <v/>
      </c>
      <c r="V28" s="637" t="str">
        <f>MID(★入力画面!$L149&amp;"",12,1)</f>
        <v/>
      </c>
      <c r="W28" s="637" t="str">
        <f>MID(★入力画面!$L149&amp;"",13,1)</f>
        <v/>
      </c>
      <c r="X28" s="637" t="str">
        <f>MID(★入力画面!$L149&amp;"",14,1)</f>
        <v/>
      </c>
      <c r="Y28" s="637" t="str">
        <f>MID(★入力画面!$L149&amp;"",15,1)</f>
        <v/>
      </c>
      <c r="Z28" s="637" t="str">
        <f>MID(★入力画面!$L149&amp;"",16,1)</f>
        <v/>
      </c>
      <c r="AA28" s="637" t="str">
        <f>MID(★入力画面!$L149&amp;"",17,1)</f>
        <v/>
      </c>
      <c r="AB28" s="637" t="str">
        <f>MID(★入力画面!$L149&amp;"",18,1)</f>
        <v/>
      </c>
      <c r="AC28" s="637" t="str">
        <f>MID(★入力画面!$L149&amp;"",19,1)</f>
        <v/>
      </c>
      <c r="AD28" s="638" t="str">
        <f>MID(★入力画面!$L149&amp;"",20,1)</f>
        <v/>
      </c>
      <c r="AK28" s="329" t="s">
        <v>238</v>
      </c>
      <c r="AL28" s="329" t="s">
        <v>304</v>
      </c>
      <c r="AM28" s="332" t="s">
        <v>892</v>
      </c>
      <c r="AO28" s="283" t="s">
        <v>893</v>
      </c>
      <c r="AP28" s="283" t="s">
        <v>894</v>
      </c>
      <c r="AQ28" s="283" t="s">
        <v>895</v>
      </c>
    </row>
    <row r="29" spans="1:43" s="283" customFormat="1" ht="17.100000000000001" customHeight="1">
      <c r="C29" s="315"/>
      <c r="D29" s="2434" t="s">
        <v>204</v>
      </c>
      <c r="E29" s="2434"/>
      <c r="F29" s="2434"/>
      <c r="G29" s="2434"/>
      <c r="H29" s="2434"/>
      <c r="I29" s="2434"/>
      <c r="J29" s="316"/>
      <c r="K29" s="635" t="str">
        <f>MID(★入力画面!$L151&amp;"",1,1)</f>
        <v/>
      </c>
      <c r="L29" s="637" t="str">
        <f>MID(★入力画面!$L151&amp;"",2,1)</f>
        <v/>
      </c>
      <c r="M29" s="637" t="str">
        <f>MID(★入力画面!$L151&amp;"",3,1)</f>
        <v/>
      </c>
      <c r="N29" s="637" t="str">
        <f>MID(★入力画面!$L151&amp;"",4,1)</f>
        <v/>
      </c>
      <c r="O29" s="637" t="str">
        <f>MID(★入力画面!$L151&amp;"",5,1)</f>
        <v/>
      </c>
      <c r="P29" s="643" t="str">
        <f>MID(★入力画面!$L151&amp;"",6,1)</f>
        <v/>
      </c>
      <c r="Q29" s="637" t="str">
        <f>MID(★入力画面!$L151&amp;"",7,1)</f>
        <v/>
      </c>
      <c r="R29" s="637" t="str">
        <f>MID(★入力画面!$L151&amp;"",8,1)</f>
        <v/>
      </c>
      <c r="S29" s="637" t="str">
        <f>MID(★入力画面!$L151&amp;"",9,1)</f>
        <v/>
      </c>
      <c r="T29" s="652" t="str">
        <f>MID(★入力画面!$L151&amp;"",10,1)</f>
        <v/>
      </c>
      <c r="U29" s="652" t="str">
        <f>MID(★入力画面!$L151&amp;"",11,1)</f>
        <v/>
      </c>
      <c r="V29" s="652" t="str">
        <f>MID(★入力画面!$L151&amp;"",12,1)</f>
        <v/>
      </c>
      <c r="W29" s="652" t="str">
        <f>MID(★入力画面!$L151&amp;"",13,1)</f>
        <v/>
      </c>
      <c r="X29" s="652" t="str">
        <f>MID(★入力画面!$L151&amp;"",14,1)</f>
        <v/>
      </c>
      <c r="Y29" s="652" t="str">
        <f>MID(★入力画面!$L151&amp;"",15,1)</f>
        <v/>
      </c>
      <c r="Z29" s="652" t="str">
        <f>MID(★入力画面!$L151&amp;"",16,1)</f>
        <v/>
      </c>
      <c r="AA29" s="652" t="str">
        <f>MID(★入力画面!$L151&amp;"",17,1)</f>
        <v/>
      </c>
      <c r="AB29" s="652" t="str">
        <f>MID(★入力画面!$L151&amp;"",18,1)</f>
        <v/>
      </c>
      <c r="AC29" s="652" t="str">
        <f>MID(★入力画面!$L151&amp;"",19,1)</f>
        <v/>
      </c>
      <c r="AD29" s="638" t="str">
        <f>MID(★入力画面!$L151&amp;"",20,1)</f>
        <v/>
      </c>
      <c r="AE29" s="302" t="s">
        <v>712</v>
      </c>
      <c r="AF29" s="325"/>
      <c r="AK29" s="329" t="s">
        <v>239</v>
      </c>
      <c r="AL29" s="329" t="s">
        <v>114</v>
      </c>
      <c r="AM29" s="332" t="s">
        <v>896</v>
      </c>
      <c r="AO29" s="283" t="s">
        <v>897</v>
      </c>
      <c r="AP29" s="283" t="s">
        <v>898</v>
      </c>
      <c r="AQ29" s="283" t="s">
        <v>899</v>
      </c>
    </row>
    <row r="30" spans="1:43" s="283" customFormat="1" ht="17.100000000000001" customHeight="1">
      <c r="C30" s="315"/>
      <c r="D30" s="2434" t="s">
        <v>209</v>
      </c>
      <c r="E30" s="2434"/>
      <c r="F30" s="2434"/>
      <c r="G30" s="2434"/>
      <c r="H30" s="2434"/>
      <c r="I30" s="2434"/>
      <c r="J30" s="316"/>
      <c r="K30" s="639" t="str">
        <f>IF(★入力画面!L156&amp;""="明治","M",IF(★入力画面!L156&amp;""="大正","T",IF(★入力画面!L156&amp;""="昭和","S",IF(★入力画面!L156&amp;""="平成","H",""))))</f>
        <v/>
      </c>
      <c r="M30" s="635" t="str">
        <f>LEFT((RIGHT(★入力画面!O156&amp;"",2)),1)</f>
        <v/>
      </c>
      <c r="N30" s="636" t="str">
        <f>LEFT((RIGHT(★入力画面!O156&amp;"",1)),1)</f>
        <v/>
      </c>
      <c r="O30" s="283" t="s">
        <v>267</v>
      </c>
      <c r="P30" s="635" t="str">
        <f>LEFT((RIGHT(★入力画面!R156&amp;"",2)),1)</f>
        <v/>
      </c>
      <c r="Q30" s="636" t="str">
        <f>LEFT((RIGHT(★入力画面!R156&amp;"",1)),1)</f>
        <v/>
      </c>
      <c r="R30" s="283" t="s">
        <v>273</v>
      </c>
      <c r="S30" s="635" t="str">
        <f>LEFT((RIGHT(★入力画面!U156&amp;"",2)),1)</f>
        <v/>
      </c>
      <c r="T30" s="636" t="str">
        <f>LEFT((RIGHT(★入力画面!U156&amp;"",1)),1)</f>
        <v/>
      </c>
      <c r="U30" s="283" t="s">
        <v>269</v>
      </c>
      <c r="AF30" s="337"/>
      <c r="AK30" s="329" t="s">
        <v>240</v>
      </c>
      <c r="AL30" s="329" t="s">
        <v>308</v>
      </c>
      <c r="AM30" s="332" t="s">
        <v>900</v>
      </c>
      <c r="AO30" s="283" t="s">
        <v>901</v>
      </c>
      <c r="AP30" s="283" t="s">
        <v>902</v>
      </c>
      <c r="AQ30" s="283" t="s">
        <v>903</v>
      </c>
    </row>
    <row r="31" spans="1:43" s="283" customFormat="1" ht="17.100000000000001" customHeight="1">
      <c r="D31" s="338"/>
      <c r="E31" s="338"/>
      <c r="F31" s="338"/>
      <c r="G31" s="338"/>
      <c r="H31" s="338"/>
      <c r="I31" s="338"/>
      <c r="AK31" s="329" t="s">
        <v>241</v>
      </c>
      <c r="AL31" s="329" t="s">
        <v>310</v>
      </c>
      <c r="AM31" s="332" t="s">
        <v>904</v>
      </c>
      <c r="AO31" s="283" t="s">
        <v>905</v>
      </c>
      <c r="AP31" s="283" t="s">
        <v>906</v>
      </c>
      <c r="AQ31" s="283" t="s">
        <v>907</v>
      </c>
    </row>
    <row r="32" spans="1:43" s="283" customFormat="1" ht="17.100000000000001" customHeight="1">
      <c r="AK32" s="329" t="s">
        <v>242</v>
      </c>
      <c r="AL32" s="329" t="s">
        <v>312</v>
      </c>
      <c r="AM32" s="332" t="s">
        <v>908</v>
      </c>
      <c r="AO32" s="283" t="s">
        <v>909</v>
      </c>
      <c r="AP32" s="283" t="s">
        <v>910</v>
      </c>
      <c r="AQ32" s="283" t="s">
        <v>911</v>
      </c>
    </row>
    <row r="33" spans="1:43" s="283" customFormat="1" ht="17.100000000000001" customHeight="1">
      <c r="A33" s="314">
        <v>41</v>
      </c>
      <c r="C33" s="315"/>
      <c r="D33" s="2434" t="s">
        <v>326</v>
      </c>
      <c r="E33" s="2434"/>
      <c r="F33" s="2434"/>
      <c r="G33" s="2434"/>
      <c r="H33" s="2434"/>
      <c r="I33" s="2434"/>
      <c r="J33" s="316"/>
      <c r="K33" s="635" t="str">
        <f>LEFT(VLOOKUP(★入力画面!L246,★入力画面!AT$606:AU$669,2,FALSE),1)</f>
        <v xml:space="preserve"> </v>
      </c>
      <c r="L33" s="636" t="str">
        <f>RIGHT(VLOOKUP(★入力画面!L246,★入力画面!AT$606:AU$669,2,FALSE),1)</f>
        <v xml:space="preserve"> </v>
      </c>
      <c r="N33" s="635" t="str">
        <f>IF(★入力画面!M247="","",LEFT(RIGHT("000000"&amp;★入力画面!M247,6),1))</f>
        <v/>
      </c>
      <c r="O33" s="637" t="str">
        <f>IF(★入力画面!M247="","",LEFT(RIGHT("000000"&amp;★入力画面!M247,5),1))</f>
        <v/>
      </c>
      <c r="P33" s="637" t="str">
        <f>IF(★入力画面!M247="","",LEFT(RIGHT("000000"&amp;★入力画面!M247,4),1))</f>
        <v/>
      </c>
      <c r="Q33" s="637" t="str">
        <f>IF(★入力画面!M247="","",LEFT(RIGHT("000000"&amp;★入力画面!M247,3),1))</f>
        <v/>
      </c>
      <c r="R33" s="637" t="str">
        <f>IF(★入力画面!M247="","",LEFT(RIGHT("000000"&amp;★入力画面!M247,2),1))</f>
        <v/>
      </c>
      <c r="S33" s="636" t="str">
        <f>IF(★入力画面!M247="","",LEFT(RIGHT("000000"&amp;★入力画面!M247,1),1))</f>
        <v/>
      </c>
      <c r="U33" s="314"/>
      <c r="AK33" s="329" t="s">
        <v>243</v>
      </c>
      <c r="AL33" s="329" t="s">
        <v>313</v>
      </c>
      <c r="AM33" s="332" t="s">
        <v>912</v>
      </c>
      <c r="AO33" s="283" t="s">
        <v>913</v>
      </c>
      <c r="AP33" s="283" t="s">
        <v>914</v>
      </c>
      <c r="AQ33" s="283" t="s">
        <v>915</v>
      </c>
    </row>
    <row r="34" spans="1:43" s="283" customFormat="1" ht="17.100000000000001" customHeight="1">
      <c r="C34" s="315"/>
      <c r="D34" s="2434" t="s">
        <v>264</v>
      </c>
      <c r="E34" s="2434"/>
      <c r="F34" s="2434"/>
      <c r="G34" s="2434"/>
      <c r="H34" s="2434"/>
      <c r="I34" s="2434"/>
      <c r="J34" s="316"/>
      <c r="K34" s="635" t="str">
        <f>MID(★入力画面!$L239&amp;"",1,1)</f>
        <v/>
      </c>
      <c r="L34" s="637" t="str">
        <f>MID(★入力画面!$L239&amp;"",2,1)</f>
        <v/>
      </c>
      <c r="M34" s="637" t="str">
        <f>MID(★入力画面!$L239&amp;"",3,1)</f>
        <v/>
      </c>
      <c r="N34" s="637" t="str">
        <f>MID(★入力画面!$L239&amp;"",4,1)</f>
        <v/>
      </c>
      <c r="O34" s="637" t="str">
        <f>MID(★入力画面!$L239&amp;"",5,1)</f>
        <v/>
      </c>
      <c r="P34" s="637" t="str">
        <f>MID(★入力画面!$L239&amp;"",6,1)</f>
        <v/>
      </c>
      <c r="Q34" s="637" t="str">
        <f>MID(★入力画面!$L239&amp;"",7,1)</f>
        <v/>
      </c>
      <c r="R34" s="637" t="str">
        <f>MID(★入力画面!$L239&amp;"",8,1)</f>
        <v/>
      </c>
      <c r="S34" s="637" t="str">
        <f>MID(★入力画面!$L239&amp;"",9,1)</f>
        <v/>
      </c>
      <c r="T34" s="637" t="str">
        <f>MID(★入力画面!$L239&amp;"",10,1)</f>
        <v/>
      </c>
      <c r="U34" s="637" t="str">
        <f>MID(★入力画面!$L239&amp;"",11,1)</f>
        <v/>
      </c>
      <c r="V34" s="637" t="str">
        <f>MID(★入力画面!$L239&amp;"",12,1)</f>
        <v/>
      </c>
      <c r="W34" s="637" t="str">
        <f>MID(★入力画面!$L239&amp;"",13,1)</f>
        <v/>
      </c>
      <c r="X34" s="637" t="str">
        <f>MID(★入力画面!$L239&amp;"",14,1)</f>
        <v/>
      </c>
      <c r="Y34" s="637" t="str">
        <f>MID(★入力画面!$L239&amp;"",15,1)</f>
        <v/>
      </c>
      <c r="Z34" s="637" t="str">
        <f>MID(★入力画面!$L239&amp;"",16,1)</f>
        <v/>
      </c>
      <c r="AA34" s="637" t="str">
        <f>MID(★入力画面!$L239&amp;"",17,1)</f>
        <v/>
      </c>
      <c r="AB34" s="637" t="str">
        <f>MID(★入力画面!$L239&amp;"",18,1)</f>
        <v/>
      </c>
      <c r="AC34" s="637" t="str">
        <f>MID(★入力画面!$L239&amp;"",19,1)</f>
        <v/>
      </c>
      <c r="AD34" s="638" t="str">
        <f>MID(★入力画面!$L239&amp;"",20,1)</f>
        <v/>
      </c>
      <c r="AK34" s="329" t="s">
        <v>244</v>
      </c>
      <c r="AL34" s="329" t="s">
        <v>314</v>
      </c>
      <c r="AM34" s="332" t="s">
        <v>916</v>
      </c>
      <c r="AO34" s="283" t="s">
        <v>917</v>
      </c>
      <c r="AP34" s="283" t="s">
        <v>918</v>
      </c>
      <c r="AQ34" s="283" t="s">
        <v>919</v>
      </c>
    </row>
    <row r="35" spans="1:43" s="283" customFormat="1" ht="17.100000000000001" customHeight="1">
      <c r="C35" s="315"/>
      <c r="D35" s="2434" t="s">
        <v>204</v>
      </c>
      <c r="E35" s="2434"/>
      <c r="F35" s="2434"/>
      <c r="G35" s="2434"/>
      <c r="H35" s="2434"/>
      <c r="I35" s="2434"/>
      <c r="J35" s="316"/>
      <c r="K35" s="635" t="str">
        <f>MID(★入力画面!$L241&amp;"",1,1)</f>
        <v/>
      </c>
      <c r="L35" s="637" t="str">
        <f>MID(★入力画面!$L241&amp;"",2,1)</f>
        <v/>
      </c>
      <c r="M35" s="637" t="str">
        <f>MID(★入力画面!$L241&amp;"",3,1)</f>
        <v/>
      </c>
      <c r="N35" s="637" t="str">
        <f>MID(★入力画面!$L241&amp;"",4,1)</f>
        <v/>
      </c>
      <c r="O35" s="637" t="str">
        <f>MID(★入力画面!$L241&amp;"",5,1)</f>
        <v/>
      </c>
      <c r="P35" s="643" t="str">
        <f>MID(★入力画面!$L241&amp;"",6,1)</f>
        <v/>
      </c>
      <c r="Q35" s="637" t="str">
        <f>MID(★入力画面!$L241&amp;"",7,1)</f>
        <v/>
      </c>
      <c r="R35" s="637" t="str">
        <f>MID(★入力画面!$L241&amp;"",8,1)</f>
        <v/>
      </c>
      <c r="S35" s="637" t="str">
        <f>MID(★入力画面!$L241&amp;"",9,1)</f>
        <v/>
      </c>
      <c r="T35" s="652" t="str">
        <f>MID(★入力画面!$L241&amp;"",10,1)</f>
        <v/>
      </c>
      <c r="U35" s="652" t="str">
        <f>MID(★入力画面!$L241&amp;"",11,1)</f>
        <v/>
      </c>
      <c r="V35" s="652" t="str">
        <f>MID(★入力画面!$L241&amp;"",12,1)</f>
        <v/>
      </c>
      <c r="W35" s="652" t="str">
        <f>MID(★入力画面!$L241&amp;"",13,1)</f>
        <v/>
      </c>
      <c r="X35" s="652" t="str">
        <f>MID(★入力画面!$L241&amp;"",14,1)</f>
        <v/>
      </c>
      <c r="Y35" s="652" t="str">
        <f>MID(★入力画面!$L241&amp;"",15,1)</f>
        <v/>
      </c>
      <c r="Z35" s="652" t="str">
        <f>MID(★入力画面!$L241&amp;"",16,1)</f>
        <v/>
      </c>
      <c r="AA35" s="652" t="str">
        <f>MID(★入力画面!$L241&amp;"",17,1)</f>
        <v/>
      </c>
      <c r="AB35" s="652" t="str">
        <f>MID(★入力画面!$L241&amp;"",18,1)</f>
        <v/>
      </c>
      <c r="AC35" s="652" t="str">
        <f>MID(★入力画面!$L241&amp;"",19,1)</f>
        <v/>
      </c>
      <c r="AD35" s="638" t="str">
        <f>MID(★入力画面!$L241&amp;"",20,1)</f>
        <v/>
      </c>
      <c r="AE35" s="302" t="s">
        <v>712</v>
      </c>
      <c r="AF35" s="325"/>
      <c r="AK35" s="329" t="s">
        <v>245</v>
      </c>
      <c r="AL35" s="329" t="s">
        <v>315</v>
      </c>
      <c r="AM35" s="332" t="s">
        <v>920</v>
      </c>
      <c r="AO35" s="283" t="s">
        <v>921</v>
      </c>
      <c r="AP35" s="283" t="s">
        <v>922</v>
      </c>
      <c r="AQ35" s="283" t="s">
        <v>923</v>
      </c>
    </row>
    <row r="36" spans="1:43" s="283" customFormat="1" ht="17.100000000000001" customHeight="1">
      <c r="C36" s="315"/>
      <c r="D36" s="2434" t="s">
        <v>209</v>
      </c>
      <c r="E36" s="2434"/>
      <c r="F36" s="2434"/>
      <c r="G36" s="2434"/>
      <c r="H36" s="2434"/>
      <c r="I36" s="2434"/>
      <c r="J36" s="316"/>
      <c r="K36" s="639" t="str">
        <f>IF(★入力画面!L249&amp;""="明治","M",IF(★入力画面!L249&amp;""="大正","T",IF(★入力画面!L249&amp;""="昭和","S",IF(★入力画面!L249&amp;""="平成","H",""))))</f>
        <v/>
      </c>
      <c r="M36" s="635" t="str">
        <f>LEFT((RIGHT(★入力画面!O249&amp;"",2)),1)</f>
        <v/>
      </c>
      <c r="N36" s="636" t="str">
        <f>LEFT((RIGHT(★入力画面!O249&amp;"",1)),1)</f>
        <v/>
      </c>
      <c r="O36" s="283" t="s">
        <v>267</v>
      </c>
      <c r="P36" s="635" t="str">
        <f>LEFT((RIGHT(★入力画面!R249&amp;"",2)),1)</f>
        <v/>
      </c>
      <c r="Q36" s="636" t="str">
        <f>LEFT((RIGHT(★入力画面!R249&amp;"",1)),1)</f>
        <v/>
      </c>
      <c r="R36" s="283" t="s">
        <v>273</v>
      </c>
      <c r="S36" s="635" t="str">
        <f>LEFT((RIGHT(★入力画面!U249&amp;"",2)),1)</f>
        <v/>
      </c>
      <c r="T36" s="636" t="str">
        <f>LEFT((RIGHT(★入力画面!U249&amp;"",1)),1)</f>
        <v/>
      </c>
      <c r="U36" s="283" t="s">
        <v>269</v>
      </c>
      <c r="AF36" s="337"/>
      <c r="AK36" s="329" t="s">
        <v>246</v>
      </c>
      <c r="AL36" s="329" t="s">
        <v>316</v>
      </c>
      <c r="AM36" s="332" t="s">
        <v>924</v>
      </c>
      <c r="AO36" s="283" t="s">
        <v>925</v>
      </c>
      <c r="AP36" s="283" t="s">
        <v>926</v>
      </c>
      <c r="AQ36" s="283" t="s">
        <v>927</v>
      </c>
    </row>
    <row r="37" spans="1:43" s="283" customFormat="1" ht="17.100000000000001" customHeight="1">
      <c r="D37" s="338"/>
      <c r="E37" s="338"/>
      <c r="F37" s="338"/>
      <c r="G37" s="338"/>
      <c r="H37" s="338"/>
      <c r="I37" s="338"/>
      <c r="AK37" s="329" t="s">
        <v>247</v>
      </c>
      <c r="AL37" s="329" t="s">
        <v>317</v>
      </c>
      <c r="AM37" s="332" t="s">
        <v>928</v>
      </c>
      <c r="AO37" s="283" t="s">
        <v>929</v>
      </c>
      <c r="AP37" s="283" t="s">
        <v>930</v>
      </c>
      <c r="AQ37" s="283" t="s">
        <v>931</v>
      </c>
    </row>
    <row r="38" spans="1:43" s="283" customFormat="1" ht="17.100000000000001" customHeight="1">
      <c r="AK38" s="329" t="s">
        <v>248</v>
      </c>
      <c r="AL38" s="329" t="s">
        <v>318</v>
      </c>
      <c r="AM38" s="332" t="s">
        <v>932</v>
      </c>
      <c r="AO38" s="283" t="s">
        <v>933</v>
      </c>
      <c r="AP38" s="283" t="s">
        <v>934</v>
      </c>
      <c r="AQ38" s="283" t="s">
        <v>935</v>
      </c>
    </row>
    <row r="39" spans="1:43" s="283" customFormat="1" ht="17.100000000000001" customHeight="1">
      <c r="A39" s="314">
        <v>41</v>
      </c>
      <c r="C39" s="315"/>
      <c r="D39" s="2434" t="s">
        <v>326</v>
      </c>
      <c r="E39" s="2434"/>
      <c r="F39" s="2434"/>
      <c r="G39" s="2434"/>
      <c r="H39" s="2434"/>
      <c r="I39" s="2434"/>
      <c r="J39" s="316"/>
      <c r="K39" s="635" t="str">
        <f>LEFT(VLOOKUP(★入力画面!L257,★入力画面!AT$606:AU$669,2,FALSE),1)</f>
        <v xml:space="preserve"> </v>
      </c>
      <c r="L39" s="636" t="str">
        <f>RIGHT(VLOOKUP(★入力画面!L257,★入力画面!AT$606:AU$669,2,FALSE),1)</f>
        <v xml:space="preserve"> </v>
      </c>
      <c r="N39" s="635" t="str">
        <f>IF(★入力画面!M258="","",LEFT(RIGHT("000000"&amp;★入力画面!M258,6),1))</f>
        <v/>
      </c>
      <c r="O39" s="637" t="str">
        <f>IF(★入力画面!M258="","",LEFT(RIGHT("000000"&amp;★入力画面!M258,5),1))</f>
        <v/>
      </c>
      <c r="P39" s="637" t="str">
        <f>IF(★入力画面!M258="","",LEFT(RIGHT("000000"&amp;★入力画面!M258,4),1))</f>
        <v/>
      </c>
      <c r="Q39" s="637" t="str">
        <f>IF(★入力画面!M258="","",LEFT(RIGHT("000000"&amp;★入力画面!M258,3),1))</f>
        <v/>
      </c>
      <c r="R39" s="637" t="str">
        <f>IF(★入力画面!M258="","",LEFT(RIGHT("000000"&amp;★入力画面!M258,2),1))</f>
        <v/>
      </c>
      <c r="S39" s="636" t="str">
        <f>IF(★入力画面!M258="","",LEFT(RIGHT("000000"&amp;★入力画面!M258,1),1))</f>
        <v/>
      </c>
      <c r="U39" s="314"/>
      <c r="AK39" s="329" t="s">
        <v>249</v>
      </c>
      <c r="AL39" s="329" t="s">
        <v>320</v>
      </c>
      <c r="AM39" s="332" t="s">
        <v>936</v>
      </c>
      <c r="AO39" s="283" t="s">
        <v>937</v>
      </c>
      <c r="AP39" s="283" t="s">
        <v>938</v>
      </c>
      <c r="AQ39" s="283" t="s">
        <v>939</v>
      </c>
    </row>
    <row r="40" spans="1:43" s="283" customFormat="1" ht="17.100000000000001" customHeight="1">
      <c r="C40" s="315"/>
      <c r="D40" s="2434" t="s">
        <v>264</v>
      </c>
      <c r="E40" s="2434"/>
      <c r="F40" s="2434"/>
      <c r="G40" s="2434"/>
      <c r="H40" s="2434"/>
      <c r="I40" s="2434"/>
      <c r="J40" s="316"/>
      <c r="K40" s="635" t="str">
        <f>MID(★入力画面!$L250&amp;"",1,1)</f>
        <v/>
      </c>
      <c r="L40" s="637" t="str">
        <f>MID(★入力画面!$L250&amp;"",2,1)</f>
        <v/>
      </c>
      <c r="M40" s="637" t="str">
        <f>MID(★入力画面!$L250&amp;"",3,1)</f>
        <v/>
      </c>
      <c r="N40" s="637" t="str">
        <f>MID(★入力画面!$L250&amp;"",4,1)</f>
        <v/>
      </c>
      <c r="O40" s="637" t="str">
        <f>MID(★入力画面!$L250&amp;"",5,1)</f>
        <v/>
      </c>
      <c r="P40" s="637" t="str">
        <f>MID(★入力画面!$L250&amp;"",6,1)</f>
        <v/>
      </c>
      <c r="Q40" s="637" t="str">
        <f>MID(★入力画面!$L250&amp;"",7,1)</f>
        <v/>
      </c>
      <c r="R40" s="637" t="str">
        <f>MID(★入力画面!$L250&amp;"",8,1)</f>
        <v/>
      </c>
      <c r="S40" s="637" t="str">
        <f>MID(★入力画面!$L250&amp;"",9,1)</f>
        <v/>
      </c>
      <c r="T40" s="637" t="str">
        <f>MID(★入力画面!$L250&amp;"",10,1)</f>
        <v/>
      </c>
      <c r="U40" s="637" t="str">
        <f>MID(★入力画面!$L250&amp;"",11,1)</f>
        <v/>
      </c>
      <c r="V40" s="637" t="str">
        <f>MID(★入力画面!$L250&amp;"",12,1)</f>
        <v/>
      </c>
      <c r="W40" s="637" t="str">
        <f>MID(★入力画面!$L250&amp;"",13,1)</f>
        <v/>
      </c>
      <c r="X40" s="637" t="str">
        <f>MID(★入力画面!$L250&amp;"",14,1)</f>
        <v/>
      </c>
      <c r="Y40" s="637" t="str">
        <f>MID(★入力画面!$L250&amp;"",15,1)</f>
        <v/>
      </c>
      <c r="Z40" s="637" t="str">
        <f>MID(★入力画面!$L250&amp;"",16,1)</f>
        <v/>
      </c>
      <c r="AA40" s="637" t="str">
        <f>MID(★入力画面!$L250&amp;"",17,1)</f>
        <v/>
      </c>
      <c r="AB40" s="637" t="str">
        <f>MID(★入力画面!$L250&amp;"",18,1)</f>
        <v/>
      </c>
      <c r="AC40" s="637" t="str">
        <f>MID(★入力画面!$L250&amp;"",19,1)</f>
        <v/>
      </c>
      <c r="AD40" s="638" t="str">
        <f>MID(★入力画面!$L250&amp;"",20,1)</f>
        <v/>
      </c>
      <c r="AK40" s="329" t="s">
        <v>250</v>
      </c>
      <c r="AL40" s="329" t="s">
        <v>321</v>
      </c>
      <c r="AM40" s="332" t="s">
        <v>940</v>
      </c>
      <c r="AO40" s="283" t="s">
        <v>941</v>
      </c>
      <c r="AP40" s="283" t="s">
        <v>942</v>
      </c>
      <c r="AQ40" s="283" t="s">
        <v>943</v>
      </c>
    </row>
    <row r="41" spans="1:43" s="283" customFormat="1" ht="17.100000000000001" customHeight="1">
      <c r="C41" s="315"/>
      <c r="D41" s="2434" t="s">
        <v>204</v>
      </c>
      <c r="E41" s="2434"/>
      <c r="F41" s="2434"/>
      <c r="G41" s="2434"/>
      <c r="H41" s="2434"/>
      <c r="I41" s="2434"/>
      <c r="J41" s="316"/>
      <c r="K41" s="635" t="str">
        <f>MID(★入力画面!$L252&amp;"",1,1)</f>
        <v/>
      </c>
      <c r="L41" s="637" t="str">
        <f>MID(★入力画面!$L252&amp;"",2,1)</f>
        <v/>
      </c>
      <c r="M41" s="637" t="str">
        <f>MID(★入力画面!$L252&amp;"",3,1)</f>
        <v/>
      </c>
      <c r="N41" s="637" t="str">
        <f>MID(★入力画面!$L252&amp;"",4,1)</f>
        <v/>
      </c>
      <c r="O41" s="637" t="str">
        <f>MID(★入力画面!$L252&amp;"",5,1)</f>
        <v/>
      </c>
      <c r="P41" s="643" t="str">
        <f>MID(★入力画面!$L252&amp;"",6,1)</f>
        <v/>
      </c>
      <c r="Q41" s="637" t="str">
        <f>MID(★入力画面!$L252&amp;"",7,1)</f>
        <v/>
      </c>
      <c r="R41" s="637" t="str">
        <f>MID(★入力画面!$L252&amp;"",8,1)</f>
        <v/>
      </c>
      <c r="S41" s="637" t="str">
        <f>MID(★入力画面!$L252&amp;"",9,1)</f>
        <v/>
      </c>
      <c r="T41" s="652" t="str">
        <f>MID(★入力画面!$L252&amp;"",10,1)</f>
        <v/>
      </c>
      <c r="U41" s="652" t="str">
        <f>MID(★入力画面!$L252&amp;"",11,1)</f>
        <v/>
      </c>
      <c r="V41" s="652" t="str">
        <f>MID(★入力画面!$L252&amp;"",12,1)</f>
        <v/>
      </c>
      <c r="W41" s="652" t="str">
        <f>MID(★入力画面!$L252&amp;"",13,1)</f>
        <v/>
      </c>
      <c r="X41" s="652" t="str">
        <f>MID(★入力画面!$L252&amp;"",14,1)</f>
        <v/>
      </c>
      <c r="Y41" s="652" t="str">
        <f>MID(★入力画面!$L252&amp;"",15,1)</f>
        <v/>
      </c>
      <c r="Z41" s="652" t="str">
        <f>MID(★入力画面!$L252&amp;"",16,1)</f>
        <v/>
      </c>
      <c r="AA41" s="652" t="str">
        <f>MID(★入力画面!$L252&amp;"",17,1)</f>
        <v/>
      </c>
      <c r="AB41" s="652" t="str">
        <f>MID(★入力画面!$L252&amp;"",18,1)</f>
        <v/>
      </c>
      <c r="AC41" s="652" t="str">
        <f>MID(★入力画面!$L252&amp;"",19,1)</f>
        <v/>
      </c>
      <c r="AD41" s="638" t="str">
        <f>MID(★入力画面!$L252&amp;"",20,1)</f>
        <v/>
      </c>
      <c r="AE41" s="302" t="s">
        <v>712</v>
      </c>
      <c r="AF41" s="325"/>
      <c r="AK41" s="329" t="s">
        <v>251</v>
      </c>
      <c r="AL41" s="329" t="s">
        <v>322</v>
      </c>
      <c r="AM41" s="332" t="s">
        <v>944</v>
      </c>
      <c r="AO41" s="283" t="s">
        <v>945</v>
      </c>
      <c r="AP41" s="283" t="s">
        <v>946</v>
      </c>
      <c r="AQ41" s="283" t="s">
        <v>947</v>
      </c>
    </row>
    <row r="42" spans="1:43" s="283" customFormat="1" ht="17.100000000000001" customHeight="1">
      <c r="C42" s="315"/>
      <c r="D42" s="2434" t="s">
        <v>209</v>
      </c>
      <c r="E42" s="2434"/>
      <c r="F42" s="2434"/>
      <c r="G42" s="2434"/>
      <c r="H42" s="2434"/>
      <c r="I42" s="2434"/>
      <c r="J42" s="316"/>
      <c r="K42" s="639" t="str">
        <f>IF(★入力画面!L260&amp;""="明治","M",IF(★入力画面!L260&amp;""="大正","T",IF(★入力画面!L260&amp;""="昭和","S",IF(★入力画面!L260&amp;""="平成","H",""))))</f>
        <v/>
      </c>
      <c r="M42" s="635" t="str">
        <f>LEFT((RIGHT(★入力画面!O260&amp;"",2)),1)</f>
        <v/>
      </c>
      <c r="N42" s="636" t="str">
        <f>LEFT((RIGHT(★入力画面!O260&amp;"",1)),1)</f>
        <v/>
      </c>
      <c r="O42" s="283" t="s">
        <v>267</v>
      </c>
      <c r="P42" s="635" t="str">
        <f>LEFT((RIGHT(★入力画面!R260&amp;"",2)),1)</f>
        <v/>
      </c>
      <c r="Q42" s="636" t="str">
        <f>LEFT((RIGHT(★入力画面!R260&amp;"",1)),1)</f>
        <v/>
      </c>
      <c r="R42" s="283" t="s">
        <v>273</v>
      </c>
      <c r="S42" s="635" t="str">
        <f>LEFT((RIGHT(★入力画面!U260&amp;"",2)),1)</f>
        <v/>
      </c>
      <c r="T42" s="636" t="str">
        <f>LEFT((RIGHT(★入力画面!U260&amp;"",1)),1)</f>
        <v/>
      </c>
      <c r="U42" s="283" t="s">
        <v>269</v>
      </c>
      <c r="AF42" s="337"/>
      <c r="AK42" s="329" t="s">
        <v>252</v>
      </c>
      <c r="AL42" s="329" t="s">
        <v>323</v>
      </c>
      <c r="AM42" s="332" t="s">
        <v>948</v>
      </c>
      <c r="AO42" s="283" t="s">
        <v>949</v>
      </c>
      <c r="AP42" s="283" t="s">
        <v>950</v>
      </c>
      <c r="AQ42" s="283" t="s">
        <v>951</v>
      </c>
    </row>
    <row r="43" spans="1:43" s="283" customFormat="1" ht="17.100000000000001" customHeight="1">
      <c r="AK43" s="329" t="s">
        <v>253</v>
      </c>
      <c r="AL43" s="329" t="s">
        <v>324</v>
      </c>
      <c r="AM43" s="332" t="s">
        <v>952</v>
      </c>
      <c r="AO43" s="283" t="s">
        <v>953</v>
      </c>
      <c r="AP43" s="283" t="s">
        <v>954</v>
      </c>
      <c r="AQ43" s="283" t="s">
        <v>955</v>
      </c>
    </row>
    <row r="44" spans="1:43" s="283" customFormat="1" ht="17.100000000000001" customHeight="1">
      <c r="AK44" s="329" t="s">
        <v>254</v>
      </c>
      <c r="AL44" s="329" t="s">
        <v>325</v>
      </c>
      <c r="AM44" s="332" t="s">
        <v>956</v>
      </c>
      <c r="AO44" s="283" t="s">
        <v>957</v>
      </c>
      <c r="AP44" s="283" t="s">
        <v>958</v>
      </c>
      <c r="AQ44" s="283" t="s">
        <v>959</v>
      </c>
    </row>
    <row r="45" spans="1:43" s="283" customFormat="1" ht="17.100000000000001" customHeight="1">
      <c r="AK45" s="329" t="s">
        <v>255</v>
      </c>
      <c r="AL45" s="329" t="s">
        <v>328</v>
      </c>
      <c r="AM45" s="332" t="s">
        <v>960</v>
      </c>
      <c r="AO45" s="283" t="s">
        <v>961</v>
      </c>
      <c r="AP45" s="283" t="s">
        <v>962</v>
      </c>
      <c r="AQ45" s="283" t="s">
        <v>963</v>
      </c>
    </row>
    <row r="46" spans="1:43" s="283" customFormat="1" ht="17.100000000000001" customHeight="1">
      <c r="AK46" s="329" t="s">
        <v>256</v>
      </c>
      <c r="AL46" s="329" t="s">
        <v>263</v>
      </c>
      <c r="AM46" s="332" t="s">
        <v>964</v>
      </c>
      <c r="AO46" s="283" t="s">
        <v>965</v>
      </c>
      <c r="AP46" s="283" t="s">
        <v>966</v>
      </c>
      <c r="AQ46" s="283" t="s">
        <v>967</v>
      </c>
    </row>
    <row r="47" spans="1:43" s="283" customFormat="1" ht="17.100000000000001" customHeight="1">
      <c r="AK47" s="329" t="s">
        <v>257</v>
      </c>
      <c r="AL47" s="329" t="s">
        <v>330</v>
      </c>
      <c r="AM47" s="332" t="s">
        <v>968</v>
      </c>
      <c r="AO47" s="283" t="s">
        <v>969</v>
      </c>
      <c r="AP47" s="283" t="s">
        <v>970</v>
      </c>
      <c r="AQ47" s="283" t="s">
        <v>971</v>
      </c>
    </row>
    <row r="48" spans="1:43" s="283" customFormat="1" ht="17.100000000000001" customHeight="1">
      <c r="AK48" s="329" t="s">
        <v>261</v>
      </c>
      <c r="AL48" s="329" t="s">
        <v>332</v>
      </c>
      <c r="AM48" s="332" t="s">
        <v>972</v>
      </c>
      <c r="AO48" s="283" t="s">
        <v>973</v>
      </c>
      <c r="AP48" s="283" t="s">
        <v>974</v>
      </c>
      <c r="AQ48" s="283" t="s">
        <v>975</v>
      </c>
    </row>
    <row r="49" spans="37:43">
      <c r="AK49" s="329" t="s">
        <v>258</v>
      </c>
      <c r="AL49" s="329" t="s">
        <v>333</v>
      </c>
      <c r="AM49" s="332" t="s">
        <v>976</v>
      </c>
      <c r="AO49" s="275" t="s">
        <v>977</v>
      </c>
      <c r="AP49" s="283" t="s">
        <v>978</v>
      </c>
      <c r="AQ49" s="275" t="s">
        <v>979</v>
      </c>
    </row>
    <row r="50" spans="37:43">
      <c r="AK50" s="329" t="s">
        <v>259</v>
      </c>
      <c r="AL50" s="329" t="s">
        <v>334</v>
      </c>
      <c r="AM50" s="332" t="s">
        <v>980</v>
      </c>
      <c r="AO50" s="275" t="s">
        <v>981</v>
      </c>
      <c r="AP50" s="283" t="s">
        <v>982</v>
      </c>
      <c r="AQ50" s="275" t="s">
        <v>983</v>
      </c>
    </row>
    <row r="51" spans="37:43">
      <c r="AK51" s="329"/>
      <c r="AL51" s="329" t="s">
        <v>335</v>
      </c>
      <c r="AM51" s="332" t="s">
        <v>984</v>
      </c>
      <c r="AO51" s="275" t="s">
        <v>985</v>
      </c>
      <c r="AP51" s="283" t="s">
        <v>986</v>
      </c>
      <c r="AQ51" s="275" t="s">
        <v>987</v>
      </c>
    </row>
    <row r="52" spans="37:43">
      <c r="AK52" s="329"/>
      <c r="AL52" s="329" t="s">
        <v>336</v>
      </c>
      <c r="AM52" s="332" t="s">
        <v>988</v>
      </c>
      <c r="AO52" s="275" t="s">
        <v>989</v>
      </c>
      <c r="AP52" s="283" t="s">
        <v>990</v>
      </c>
      <c r="AQ52" s="275" t="s">
        <v>991</v>
      </c>
    </row>
    <row r="53" spans="37:43">
      <c r="AK53" s="329"/>
      <c r="AL53" s="329" t="s">
        <v>337</v>
      </c>
      <c r="AM53" s="332" t="s">
        <v>992</v>
      </c>
      <c r="AO53" s="275" t="s">
        <v>993</v>
      </c>
      <c r="AP53" s="283" t="s">
        <v>994</v>
      </c>
      <c r="AQ53" s="275" t="s">
        <v>995</v>
      </c>
    </row>
    <row r="54" spans="37:43">
      <c r="AK54" s="329"/>
      <c r="AL54" s="329" t="s">
        <v>338</v>
      </c>
      <c r="AM54" s="332" t="s">
        <v>996</v>
      </c>
      <c r="AO54" s="275" t="s">
        <v>997</v>
      </c>
      <c r="AP54" s="283" t="s">
        <v>998</v>
      </c>
      <c r="AQ54" s="275" t="s">
        <v>999</v>
      </c>
    </row>
    <row r="55" spans="37:43">
      <c r="AK55" s="329"/>
      <c r="AL55" s="329" t="s">
        <v>339</v>
      </c>
      <c r="AM55" s="332" t="s">
        <v>1000</v>
      </c>
      <c r="AO55" s="275" t="s">
        <v>1001</v>
      </c>
      <c r="AP55" s="283" t="s">
        <v>1002</v>
      </c>
      <c r="AQ55" s="275" t="s">
        <v>1003</v>
      </c>
    </row>
    <row r="56" spans="37:43">
      <c r="AK56" s="329"/>
      <c r="AL56" s="329" t="s">
        <v>340</v>
      </c>
      <c r="AM56" s="332" t="s">
        <v>1004</v>
      </c>
      <c r="AO56" s="275" t="s">
        <v>1005</v>
      </c>
      <c r="AP56" s="283" t="s">
        <v>1006</v>
      </c>
      <c r="AQ56" s="275" t="s">
        <v>1007</v>
      </c>
    </row>
    <row r="57" spans="37:43">
      <c r="AK57" s="329"/>
      <c r="AL57" s="329" t="s">
        <v>341</v>
      </c>
      <c r="AM57" s="332" t="s">
        <v>1008</v>
      </c>
      <c r="AO57" s="275" t="s">
        <v>1009</v>
      </c>
      <c r="AP57" s="283" t="s">
        <v>1010</v>
      </c>
      <c r="AQ57" s="275" t="s">
        <v>1011</v>
      </c>
    </row>
    <row r="58" spans="37:43">
      <c r="AK58" s="329"/>
      <c r="AL58" s="329" t="s">
        <v>342</v>
      </c>
      <c r="AM58" s="332" t="s">
        <v>1012</v>
      </c>
      <c r="AO58" s="275" t="s">
        <v>1013</v>
      </c>
      <c r="AP58" s="283" t="s">
        <v>1014</v>
      </c>
      <c r="AQ58" s="275" t="s">
        <v>1015</v>
      </c>
    </row>
    <row r="59" spans="37:43">
      <c r="AK59" s="329"/>
      <c r="AL59" s="329" t="s">
        <v>343</v>
      </c>
      <c r="AM59" s="332" t="s">
        <v>1016</v>
      </c>
      <c r="AO59" s="275" t="s">
        <v>1017</v>
      </c>
      <c r="AP59" s="283" t="s">
        <v>1018</v>
      </c>
      <c r="AQ59" s="275" t="s">
        <v>1019</v>
      </c>
    </row>
    <row r="60" spans="37:43">
      <c r="AK60" s="329"/>
      <c r="AL60" s="329" t="s">
        <v>344</v>
      </c>
      <c r="AM60" s="332" t="s">
        <v>1020</v>
      </c>
      <c r="AO60" s="275" t="s">
        <v>1021</v>
      </c>
      <c r="AP60" s="283" t="s">
        <v>1022</v>
      </c>
      <c r="AQ60" s="275" t="s">
        <v>1023</v>
      </c>
    </row>
    <row r="61" spans="37:43">
      <c r="AK61" s="329"/>
      <c r="AL61" s="329" t="s">
        <v>345</v>
      </c>
      <c r="AM61" s="332" t="s">
        <v>1024</v>
      </c>
      <c r="AO61" s="275" t="s">
        <v>1025</v>
      </c>
      <c r="AP61" s="283" t="s">
        <v>1026</v>
      </c>
      <c r="AQ61" s="275" t="s">
        <v>1027</v>
      </c>
    </row>
    <row r="62" spans="37:43">
      <c r="AK62" s="329"/>
      <c r="AL62" s="329" t="s">
        <v>346</v>
      </c>
      <c r="AM62" s="332" t="s">
        <v>1028</v>
      </c>
      <c r="AO62" s="275" t="s">
        <v>1029</v>
      </c>
      <c r="AP62" s="283" t="s">
        <v>1030</v>
      </c>
      <c r="AQ62" s="275" t="s">
        <v>1031</v>
      </c>
    </row>
    <row r="63" spans="37:43">
      <c r="AK63" s="329"/>
      <c r="AL63" s="329" t="s">
        <v>347</v>
      </c>
      <c r="AM63" s="332" t="s">
        <v>1032</v>
      </c>
      <c r="AO63" s="275" t="s">
        <v>1033</v>
      </c>
      <c r="AP63" s="283" t="s">
        <v>1034</v>
      </c>
      <c r="AQ63" s="275" t="s">
        <v>1035</v>
      </c>
    </row>
    <row r="64" spans="37:43">
      <c r="AO64" s="275" t="s">
        <v>1036</v>
      </c>
      <c r="AP64" s="283" t="s">
        <v>1037</v>
      </c>
      <c r="AQ64" s="275" t="s">
        <v>1038</v>
      </c>
    </row>
    <row r="65" spans="41:43">
      <c r="AO65" s="275" t="s">
        <v>1039</v>
      </c>
      <c r="AP65" s="283" t="s">
        <v>1040</v>
      </c>
      <c r="AQ65" s="275" t="s">
        <v>1041</v>
      </c>
    </row>
  </sheetData>
  <sheetProtection algorithmName="SHA-512" hashValue="14vGnfQsX3oCxgKDg2/kQijgyMkYh0BZhh3DTXWKe9xTPN5vs6BAXWXmNIhRwqKHzoHXxJqY9SNYnCJrmYwJdw==" saltValue="ay1FlAHW7k609N1jiTeHnA==" spinCount="100000" sheet="1" objects="1" scenarios="1"/>
  <mergeCells count="28">
    <mergeCell ref="L4:M4"/>
    <mergeCell ref="D6:I6"/>
    <mergeCell ref="W6:AA6"/>
    <mergeCell ref="D7:I7"/>
    <mergeCell ref="D11:I11"/>
    <mergeCell ref="D12:I12"/>
    <mergeCell ref="P12:R12"/>
    <mergeCell ref="V12:X12"/>
    <mergeCell ref="AA12:AC12"/>
    <mergeCell ref="D33:I33"/>
    <mergeCell ref="D13:I14"/>
    <mergeCell ref="D15:I15"/>
    <mergeCell ref="D16:I16"/>
    <mergeCell ref="D20:I20"/>
    <mergeCell ref="D21:I21"/>
    <mergeCell ref="D22:I22"/>
    <mergeCell ref="D23:I23"/>
    <mergeCell ref="D27:I27"/>
    <mergeCell ref="D28:I28"/>
    <mergeCell ref="D29:I29"/>
    <mergeCell ref="D30:I30"/>
    <mergeCell ref="D42:I42"/>
    <mergeCell ref="D34:I34"/>
    <mergeCell ref="D35:I35"/>
    <mergeCell ref="D36:I36"/>
    <mergeCell ref="D39:I39"/>
    <mergeCell ref="D40:I40"/>
    <mergeCell ref="D41:I41"/>
  </mergeCells>
  <phoneticPr fontId="116"/>
  <dataValidations count="1">
    <dataValidation type="list" allowBlank="1" showInputMessage="1" showErrorMessage="1" sqref="WWD983052:WWF983052 JR12:JT12 TN12:TP12 ADJ12:ADL12 ANF12:ANH12 AXB12:AXD12 BGX12:BGZ12 BQT12:BQV12 CAP12:CAR12 CKL12:CKN12 CUH12:CUJ12 DED12:DEF12 DNZ12:DOB12 DXV12:DXX12 EHR12:EHT12 ERN12:ERP12 FBJ12:FBL12 FLF12:FLH12 FVB12:FVD12 GEX12:GEZ12 GOT12:GOV12 GYP12:GYR12 HIL12:HIN12 HSH12:HSJ12 ICD12:ICF12 ILZ12:IMB12 IVV12:IVX12 JFR12:JFT12 JPN12:JPP12 JZJ12:JZL12 KJF12:KJH12 KTB12:KTD12 LCX12:LCZ12 LMT12:LMV12 LWP12:LWR12 MGL12:MGN12 MQH12:MQJ12 NAD12:NAF12 NJZ12:NKB12 NTV12:NTX12 ODR12:ODT12 ONN12:ONP12 OXJ12:OXL12 PHF12:PHH12 PRB12:PRD12 QAX12:QAZ12 QKT12:QKV12 QUP12:QUR12 REL12:REN12 ROH12:ROJ12 RYD12:RYF12 SHZ12:SIB12 SRV12:SRX12 TBR12:TBT12 TLN12:TLP12 TVJ12:TVL12 UFF12:UFH12 UPB12:UPD12 UYX12:UYZ12 VIT12:VIV12 VSP12:VSR12 WCL12:WCN12 WMH12:WMJ12 WWD12:WWF12 V65548:X65548 JR65548:JT65548 TN65548:TP65548 ADJ65548:ADL65548 ANF65548:ANH65548 AXB65548:AXD65548 BGX65548:BGZ65548 BQT65548:BQV65548 CAP65548:CAR65548 CKL65548:CKN65548 CUH65548:CUJ65548 DED65548:DEF65548 DNZ65548:DOB65548 DXV65548:DXX65548 EHR65548:EHT65548 ERN65548:ERP65548 FBJ65548:FBL65548 FLF65548:FLH65548 FVB65548:FVD65548 GEX65548:GEZ65548 GOT65548:GOV65548 GYP65548:GYR65548 HIL65548:HIN65548 HSH65548:HSJ65548 ICD65548:ICF65548 ILZ65548:IMB65548 IVV65548:IVX65548 JFR65548:JFT65548 JPN65548:JPP65548 JZJ65548:JZL65548 KJF65548:KJH65548 KTB65548:KTD65548 LCX65548:LCZ65548 LMT65548:LMV65548 LWP65548:LWR65548 MGL65548:MGN65548 MQH65548:MQJ65548 NAD65548:NAF65548 NJZ65548:NKB65548 NTV65548:NTX65548 ODR65548:ODT65548 ONN65548:ONP65548 OXJ65548:OXL65548 PHF65548:PHH65548 PRB65548:PRD65548 QAX65548:QAZ65548 QKT65548:QKV65548 QUP65548:QUR65548 REL65548:REN65548 ROH65548:ROJ65548 RYD65548:RYF65548 SHZ65548:SIB65548 SRV65548:SRX65548 TBR65548:TBT65548 TLN65548:TLP65548 TVJ65548:TVL65548 UFF65548:UFH65548 UPB65548:UPD65548 UYX65548:UYZ65548 VIT65548:VIV65548 VSP65548:VSR65548 WCL65548:WCN65548 WMH65548:WMJ65548 WWD65548:WWF65548 V131084:X131084 JR131084:JT131084 TN131084:TP131084 ADJ131084:ADL131084 ANF131084:ANH131084 AXB131084:AXD131084 BGX131084:BGZ131084 BQT131084:BQV131084 CAP131084:CAR131084 CKL131084:CKN131084 CUH131084:CUJ131084 DED131084:DEF131084 DNZ131084:DOB131084 DXV131084:DXX131084 EHR131084:EHT131084 ERN131084:ERP131084 FBJ131084:FBL131084 FLF131084:FLH131084 FVB131084:FVD131084 GEX131084:GEZ131084 GOT131084:GOV131084 GYP131084:GYR131084 HIL131084:HIN131084 HSH131084:HSJ131084 ICD131084:ICF131084 ILZ131084:IMB131084 IVV131084:IVX131084 JFR131084:JFT131084 JPN131084:JPP131084 JZJ131084:JZL131084 KJF131084:KJH131084 KTB131084:KTD131084 LCX131084:LCZ131084 LMT131084:LMV131084 LWP131084:LWR131084 MGL131084:MGN131084 MQH131084:MQJ131084 NAD131084:NAF131084 NJZ131084:NKB131084 NTV131084:NTX131084 ODR131084:ODT131084 ONN131084:ONP131084 OXJ131084:OXL131084 PHF131084:PHH131084 PRB131084:PRD131084 QAX131084:QAZ131084 QKT131084:QKV131084 QUP131084:QUR131084 REL131084:REN131084 ROH131084:ROJ131084 RYD131084:RYF131084 SHZ131084:SIB131084 SRV131084:SRX131084 TBR131084:TBT131084 TLN131084:TLP131084 TVJ131084:TVL131084 UFF131084:UFH131084 UPB131084:UPD131084 UYX131084:UYZ131084 VIT131084:VIV131084 VSP131084:VSR131084 WCL131084:WCN131084 WMH131084:WMJ131084 WWD131084:WWF131084 V196620:X196620 JR196620:JT196620 TN196620:TP196620 ADJ196620:ADL196620 ANF196620:ANH196620 AXB196620:AXD196620 BGX196620:BGZ196620 BQT196620:BQV196620 CAP196620:CAR196620 CKL196620:CKN196620 CUH196620:CUJ196620 DED196620:DEF196620 DNZ196620:DOB196620 DXV196620:DXX196620 EHR196620:EHT196620 ERN196620:ERP196620 FBJ196620:FBL196620 FLF196620:FLH196620 FVB196620:FVD196620 GEX196620:GEZ196620 GOT196620:GOV196620 GYP196620:GYR196620 HIL196620:HIN196620 HSH196620:HSJ196620 ICD196620:ICF196620 ILZ196620:IMB196620 IVV196620:IVX196620 JFR196620:JFT196620 JPN196620:JPP196620 JZJ196620:JZL196620 KJF196620:KJH196620 KTB196620:KTD196620 LCX196620:LCZ196620 LMT196620:LMV196620 LWP196620:LWR196620 MGL196620:MGN196620 MQH196620:MQJ196620 NAD196620:NAF196620 NJZ196620:NKB196620 NTV196620:NTX196620 ODR196620:ODT196620 ONN196620:ONP196620 OXJ196620:OXL196620 PHF196620:PHH196620 PRB196620:PRD196620 QAX196620:QAZ196620 QKT196620:QKV196620 QUP196620:QUR196620 REL196620:REN196620 ROH196620:ROJ196620 RYD196620:RYF196620 SHZ196620:SIB196620 SRV196620:SRX196620 TBR196620:TBT196620 TLN196620:TLP196620 TVJ196620:TVL196620 UFF196620:UFH196620 UPB196620:UPD196620 UYX196620:UYZ196620 VIT196620:VIV196620 VSP196620:VSR196620 WCL196620:WCN196620 WMH196620:WMJ196620 WWD196620:WWF196620 V262156:X262156 JR262156:JT262156 TN262156:TP262156 ADJ262156:ADL262156 ANF262156:ANH262156 AXB262156:AXD262156 BGX262156:BGZ262156 BQT262156:BQV262156 CAP262156:CAR262156 CKL262156:CKN262156 CUH262156:CUJ262156 DED262156:DEF262156 DNZ262156:DOB262156 DXV262156:DXX262156 EHR262156:EHT262156 ERN262156:ERP262156 FBJ262156:FBL262156 FLF262156:FLH262156 FVB262156:FVD262156 GEX262156:GEZ262156 GOT262156:GOV262156 GYP262156:GYR262156 HIL262156:HIN262156 HSH262156:HSJ262156 ICD262156:ICF262156 ILZ262156:IMB262156 IVV262156:IVX262156 JFR262156:JFT262156 JPN262156:JPP262156 JZJ262156:JZL262156 KJF262156:KJH262156 KTB262156:KTD262156 LCX262156:LCZ262156 LMT262156:LMV262156 LWP262156:LWR262156 MGL262156:MGN262156 MQH262156:MQJ262156 NAD262156:NAF262156 NJZ262156:NKB262156 NTV262156:NTX262156 ODR262156:ODT262156 ONN262156:ONP262156 OXJ262156:OXL262156 PHF262156:PHH262156 PRB262156:PRD262156 QAX262156:QAZ262156 QKT262156:QKV262156 QUP262156:QUR262156 REL262156:REN262156 ROH262156:ROJ262156 RYD262156:RYF262156 SHZ262156:SIB262156 SRV262156:SRX262156 TBR262156:TBT262156 TLN262156:TLP262156 TVJ262156:TVL262156 UFF262156:UFH262156 UPB262156:UPD262156 UYX262156:UYZ262156 VIT262156:VIV262156 VSP262156:VSR262156 WCL262156:WCN262156 WMH262156:WMJ262156 WWD262156:WWF262156 V327692:X327692 JR327692:JT327692 TN327692:TP327692 ADJ327692:ADL327692 ANF327692:ANH327692 AXB327692:AXD327692 BGX327692:BGZ327692 BQT327692:BQV327692 CAP327692:CAR327692 CKL327692:CKN327692 CUH327692:CUJ327692 DED327692:DEF327692 DNZ327692:DOB327692 DXV327692:DXX327692 EHR327692:EHT327692 ERN327692:ERP327692 FBJ327692:FBL327692 FLF327692:FLH327692 FVB327692:FVD327692 GEX327692:GEZ327692 GOT327692:GOV327692 GYP327692:GYR327692 HIL327692:HIN327692 HSH327692:HSJ327692 ICD327692:ICF327692 ILZ327692:IMB327692 IVV327692:IVX327692 JFR327692:JFT327692 JPN327692:JPP327692 JZJ327692:JZL327692 KJF327692:KJH327692 KTB327692:KTD327692 LCX327692:LCZ327692 LMT327692:LMV327692 LWP327692:LWR327692 MGL327692:MGN327692 MQH327692:MQJ327692 NAD327692:NAF327692 NJZ327692:NKB327692 NTV327692:NTX327692 ODR327692:ODT327692 ONN327692:ONP327692 OXJ327692:OXL327692 PHF327692:PHH327692 PRB327692:PRD327692 QAX327692:QAZ327692 QKT327692:QKV327692 QUP327692:QUR327692 REL327692:REN327692 ROH327692:ROJ327692 RYD327692:RYF327692 SHZ327692:SIB327692 SRV327692:SRX327692 TBR327692:TBT327692 TLN327692:TLP327692 TVJ327692:TVL327692 UFF327692:UFH327692 UPB327692:UPD327692 UYX327692:UYZ327692 VIT327692:VIV327692 VSP327692:VSR327692 WCL327692:WCN327692 WMH327692:WMJ327692 WWD327692:WWF327692 V393228:X393228 JR393228:JT393228 TN393228:TP393228 ADJ393228:ADL393228 ANF393228:ANH393228 AXB393228:AXD393228 BGX393228:BGZ393228 BQT393228:BQV393228 CAP393228:CAR393228 CKL393228:CKN393228 CUH393228:CUJ393228 DED393228:DEF393228 DNZ393228:DOB393228 DXV393228:DXX393228 EHR393228:EHT393228 ERN393228:ERP393228 FBJ393228:FBL393228 FLF393228:FLH393228 FVB393228:FVD393228 GEX393228:GEZ393228 GOT393228:GOV393228 GYP393228:GYR393228 HIL393228:HIN393228 HSH393228:HSJ393228 ICD393228:ICF393228 ILZ393228:IMB393228 IVV393228:IVX393228 JFR393228:JFT393228 JPN393228:JPP393228 JZJ393228:JZL393228 KJF393228:KJH393228 KTB393228:KTD393228 LCX393228:LCZ393228 LMT393228:LMV393228 LWP393228:LWR393228 MGL393228:MGN393228 MQH393228:MQJ393228 NAD393228:NAF393228 NJZ393228:NKB393228 NTV393228:NTX393228 ODR393228:ODT393228 ONN393228:ONP393228 OXJ393228:OXL393228 PHF393228:PHH393228 PRB393228:PRD393228 QAX393228:QAZ393228 QKT393228:QKV393228 QUP393228:QUR393228 REL393228:REN393228 ROH393228:ROJ393228 RYD393228:RYF393228 SHZ393228:SIB393228 SRV393228:SRX393228 TBR393228:TBT393228 TLN393228:TLP393228 TVJ393228:TVL393228 UFF393228:UFH393228 UPB393228:UPD393228 UYX393228:UYZ393228 VIT393228:VIV393228 VSP393228:VSR393228 WCL393228:WCN393228 WMH393228:WMJ393228 WWD393228:WWF393228 V458764:X458764 JR458764:JT458764 TN458764:TP458764 ADJ458764:ADL458764 ANF458764:ANH458764 AXB458764:AXD458764 BGX458764:BGZ458764 BQT458764:BQV458764 CAP458764:CAR458764 CKL458764:CKN458764 CUH458764:CUJ458764 DED458764:DEF458764 DNZ458764:DOB458764 DXV458764:DXX458764 EHR458764:EHT458764 ERN458764:ERP458764 FBJ458764:FBL458764 FLF458764:FLH458764 FVB458764:FVD458764 GEX458764:GEZ458764 GOT458764:GOV458764 GYP458764:GYR458764 HIL458764:HIN458764 HSH458764:HSJ458764 ICD458764:ICF458764 ILZ458764:IMB458764 IVV458764:IVX458764 JFR458764:JFT458764 JPN458764:JPP458764 JZJ458764:JZL458764 KJF458764:KJH458764 KTB458764:KTD458764 LCX458764:LCZ458764 LMT458764:LMV458764 LWP458764:LWR458764 MGL458764:MGN458764 MQH458764:MQJ458764 NAD458764:NAF458764 NJZ458764:NKB458764 NTV458764:NTX458764 ODR458764:ODT458764 ONN458764:ONP458764 OXJ458764:OXL458764 PHF458764:PHH458764 PRB458764:PRD458764 QAX458764:QAZ458764 QKT458764:QKV458764 QUP458764:QUR458764 REL458764:REN458764 ROH458764:ROJ458764 RYD458764:RYF458764 SHZ458764:SIB458764 SRV458764:SRX458764 TBR458764:TBT458764 TLN458764:TLP458764 TVJ458764:TVL458764 UFF458764:UFH458764 UPB458764:UPD458764 UYX458764:UYZ458764 VIT458764:VIV458764 VSP458764:VSR458764 WCL458764:WCN458764 WMH458764:WMJ458764 WWD458764:WWF458764 V524300:X524300 JR524300:JT524300 TN524300:TP524300 ADJ524300:ADL524300 ANF524300:ANH524300 AXB524300:AXD524300 BGX524300:BGZ524300 BQT524300:BQV524300 CAP524300:CAR524300 CKL524300:CKN524300 CUH524300:CUJ524300 DED524300:DEF524300 DNZ524300:DOB524300 DXV524300:DXX524300 EHR524300:EHT524300 ERN524300:ERP524300 FBJ524300:FBL524300 FLF524300:FLH524300 FVB524300:FVD524300 GEX524300:GEZ524300 GOT524300:GOV524300 GYP524300:GYR524300 HIL524300:HIN524300 HSH524300:HSJ524300 ICD524300:ICF524300 ILZ524300:IMB524300 IVV524300:IVX524300 JFR524300:JFT524300 JPN524300:JPP524300 JZJ524300:JZL524300 KJF524300:KJH524300 KTB524300:KTD524300 LCX524300:LCZ524300 LMT524300:LMV524300 LWP524300:LWR524300 MGL524300:MGN524300 MQH524300:MQJ524300 NAD524300:NAF524300 NJZ524300:NKB524300 NTV524300:NTX524300 ODR524300:ODT524300 ONN524300:ONP524300 OXJ524300:OXL524300 PHF524300:PHH524300 PRB524300:PRD524300 QAX524300:QAZ524300 QKT524300:QKV524300 QUP524300:QUR524300 REL524300:REN524300 ROH524300:ROJ524300 RYD524300:RYF524300 SHZ524300:SIB524300 SRV524300:SRX524300 TBR524300:TBT524300 TLN524300:TLP524300 TVJ524300:TVL524300 UFF524300:UFH524300 UPB524300:UPD524300 UYX524300:UYZ524300 VIT524300:VIV524300 VSP524300:VSR524300 WCL524300:WCN524300 WMH524300:WMJ524300 WWD524300:WWF524300 V589836:X589836 JR589836:JT589836 TN589836:TP589836 ADJ589836:ADL589836 ANF589836:ANH589836 AXB589836:AXD589836 BGX589836:BGZ589836 BQT589836:BQV589836 CAP589836:CAR589836 CKL589836:CKN589836 CUH589836:CUJ589836 DED589836:DEF589836 DNZ589836:DOB589836 DXV589836:DXX589836 EHR589836:EHT589836 ERN589836:ERP589836 FBJ589836:FBL589836 FLF589836:FLH589836 FVB589836:FVD589836 GEX589836:GEZ589836 GOT589836:GOV589836 GYP589836:GYR589836 HIL589836:HIN589836 HSH589836:HSJ589836 ICD589836:ICF589836 ILZ589836:IMB589836 IVV589836:IVX589836 JFR589836:JFT589836 JPN589836:JPP589836 JZJ589836:JZL589836 KJF589836:KJH589836 KTB589836:KTD589836 LCX589836:LCZ589836 LMT589836:LMV589836 LWP589836:LWR589836 MGL589836:MGN589836 MQH589836:MQJ589836 NAD589836:NAF589836 NJZ589836:NKB589836 NTV589836:NTX589836 ODR589836:ODT589836 ONN589836:ONP589836 OXJ589836:OXL589836 PHF589836:PHH589836 PRB589836:PRD589836 QAX589836:QAZ589836 QKT589836:QKV589836 QUP589836:QUR589836 REL589836:REN589836 ROH589836:ROJ589836 RYD589836:RYF589836 SHZ589836:SIB589836 SRV589836:SRX589836 TBR589836:TBT589836 TLN589836:TLP589836 TVJ589836:TVL589836 UFF589836:UFH589836 UPB589836:UPD589836 UYX589836:UYZ589836 VIT589836:VIV589836 VSP589836:VSR589836 WCL589836:WCN589836 WMH589836:WMJ589836 WWD589836:WWF589836 V655372:X655372 JR655372:JT655372 TN655372:TP655372 ADJ655372:ADL655372 ANF655372:ANH655372 AXB655372:AXD655372 BGX655372:BGZ655372 BQT655372:BQV655372 CAP655372:CAR655372 CKL655372:CKN655372 CUH655372:CUJ655372 DED655372:DEF655372 DNZ655372:DOB655372 DXV655372:DXX655372 EHR655372:EHT655372 ERN655372:ERP655372 FBJ655372:FBL655372 FLF655372:FLH655372 FVB655372:FVD655372 GEX655372:GEZ655372 GOT655372:GOV655372 GYP655372:GYR655372 HIL655372:HIN655372 HSH655372:HSJ655372 ICD655372:ICF655372 ILZ655372:IMB655372 IVV655372:IVX655372 JFR655372:JFT655372 JPN655372:JPP655372 JZJ655372:JZL655372 KJF655372:KJH655372 KTB655372:KTD655372 LCX655372:LCZ655372 LMT655372:LMV655372 LWP655372:LWR655372 MGL655372:MGN655372 MQH655372:MQJ655372 NAD655372:NAF655372 NJZ655372:NKB655372 NTV655372:NTX655372 ODR655372:ODT655372 ONN655372:ONP655372 OXJ655372:OXL655372 PHF655372:PHH655372 PRB655372:PRD655372 QAX655372:QAZ655372 QKT655372:QKV655372 QUP655372:QUR655372 REL655372:REN655372 ROH655372:ROJ655372 RYD655372:RYF655372 SHZ655372:SIB655372 SRV655372:SRX655372 TBR655372:TBT655372 TLN655372:TLP655372 TVJ655372:TVL655372 UFF655372:UFH655372 UPB655372:UPD655372 UYX655372:UYZ655372 VIT655372:VIV655372 VSP655372:VSR655372 WCL655372:WCN655372 WMH655372:WMJ655372 WWD655372:WWF655372 V720908:X720908 JR720908:JT720908 TN720908:TP720908 ADJ720908:ADL720908 ANF720908:ANH720908 AXB720908:AXD720908 BGX720908:BGZ720908 BQT720908:BQV720908 CAP720908:CAR720908 CKL720908:CKN720908 CUH720908:CUJ720908 DED720908:DEF720908 DNZ720908:DOB720908 DXV720908:DXX720908 EHR720908:EHT720908 ERN720908:ERP720908 FBJ720908:FBL720908 FLF720908:FLH720908 FVB720908:FVD720908 GEX720908:GEZ720908 GOT720908:GOV720908 GYP720908:GYR720908 HIL720908:HIN720908 HSH720908:HSJ720908 ICD720908:ICF720908 ILZ720908:IMB720908 IVV720908:IVX720908 JFR720908:JFT720908 JPN720908:JPP720908 JZJ720908:JZL720908 KJF720908:KJH720908 KTB720908:KTD720908 LCX720908:LCZ720908 LMT720908:LMV720908 LWP720908:LWR720908 MGL720908:MGN720908 MQH720908:MQJ720908 NAD720908:NAF720908 NJZ720908:NKB720908 NTV720908:NTX720908 ODR720908:ODT720908 ONN720908:ONP720908 OXJ720908:OXL720908 PHF720908:PHH720908 PRB720908:PRD720908 QAX720908:QAZ720908 QKT720908:QKV720908 QUP720908:QUR720908 REL720908:REN720908 ROH720908:ROJ720908 RYD720908:RYF720908 SHZ720908:SIB720908 SRV720908:SRX720908 TBR720908:TBT720908 TLN720908:TLP720908 TVJ720908:TVL720908 UFF720908:UFH720908 UPB720908:UPD720908 UYX720908:UYZ720908 VIT720908:VIV720908 VSP720908:VSR720908 WCL720908:WCN720908 WMH720908:WMJ720908 WWD720908:WWF720908 V786444:X786444 JR786444:JT786444 TN786444:TP786444 ADJ786444:ADL786444 ANF786444:ANH786444 AXB786444:AXD786444 BGX786444:BGZ786444 BQT786444:BQV786444 CAP786444:CAR786444 CKL786444:CKN786444 CUH786444:CUJ786444 DED786444:DEF786444 DNZ786444:DOB786444 DXV786444:DXX786444 EHR786444:EHT786444 ERN786444:ERP786444 FBJ786444:FBL786444 FLF786444:FLH786444 FVB786444:FVD786444 GEX786444:GEZ786444 GOT786444:GOV786444 GYP786444:GYR786444 HIL786444:HIN786444 HSH786444:HSJ786444 ICD786444:ICF786444 ILZ786444:IMB786444 IVV786444:IVX786444 JFR786444:JFT786444 JPN786444:JPP786444 JZJ786444:JZL786444 KJF786444:KJH786444 KTB786444:KTD786444 LCX786444:LCZ786444 LMT786444:LMV786444 LWP786444:LWR786444 MGL786444:MGN786444 MQH786444:MQJ786444 NAD786444:NAF786444 NJZ786444:NKB786444 NTV786444:NTX786444 ODR786444:ODT786444 ONN786444:ONP786444 OXJ786444:OXL786444 PHF786444:PHH786444 PRB786444:PRD786444 QAX786444:QAZ786444 QKT786444:QKV786444 QUP786444:QUR786444 REL786444:REN786444 ROH786444:ROJ786444 RYD786444:RYF786444 SHZ786444:SIB786444 SRV786444:SRX786444 TBR786444:TBT786444 TLN786444:TLP786444 TVJ786444:TVL786444 UFF786444:UFH786444 UPB786444:UPD786444 UYX786444:UYZ786444 VIT786444:VIV786444 VSP786444:VSR786444 WCL786444:WCN786444 WMH786444:WMJ786444 WWD786444:WWF786444 V851980:X851980 JR851980:JT851980 TN851980:TP851980 ADJ851980:ADL851980 ANF851980:ANH851980 AXB851980:AXD851980 BGX851980:BGZ851980 BQT851980:BQV851980 CAP851980:CAR851980 CKL851980:CKN851980 CUH851980:CUJ851980 DED851980:DEF851980 DNZ851980:DOB851980 DXV851980:DXX851980 EHR851980:EHT851980 ERN851980:ERP851980 FBJ851980:FBL851980 FLF851980:FLH851980 FVB851980:FVD851980 GEX851980:GEZ851980 GOT851980:GOV851980 GYP851980:GYR851980 HIL851980:HIN851980 HSH851980:HSJ851980 ICD851980:ICF851980 ILZ851980:IMB851980 IVV851980:IVX851980 JFR851980:JFT851980 JPN851980:JPP851980 JZJ851980:JZL851980 KJF851980:KJH851980 KTB851980:KTD851980 LCX851980:LCZ851980 LMT851980:LMV851980 LWP851980:LWR851980 MGL851980:MGN851980 MQH851980:MQJ851980 NAD851980:NAF851980 NJZ851980:NKB851980 NTV851980:NTX851980 ODR851980:ODT851980 ONN851980:ONP851980 OXJ851980:OXL851980 PHF851980:PHH851980 PRB851980:PRD851980 QAX851980:QAZ851980 QKT851980:QKV851980 QUP851980:QUR851980 REL851980:REN851980 ROH851980:ROJ851980 RYD851980:RYF851980 SHZ851980:SIB851980 SRV851980:SRX851980 TBR851980:TBT851980 TLN851980:TLP851980 TVJ851980:TVL851980 UFF851980:UFH851980 UPB851980:UPD851980 UYX851980:UYZ851980 VIT851980:VIV851980 VSP851980:VSR851980 WCL851980:WCN851980 WMH851980:WMJ851980 WWD851980:WWF851980 V917516:X917516 JR917516:JT917516 TN917516:TP917516 ADJ917516:ADL917516 ANF917516:ANH917516 AXB917516:AXD917516 BGX917516:BGZ917516 BQT917516:BQV917516 CAP917516:CAR917516 CKL917516:CKN917516 CUH917516:CUJ917516 DED917516:DEF917516 DNZ917516:DOB917516 DXV917516:DXX917516 EHR917516:EHT917516 ERN917516:ERP917516 FBJ917516:FBL917516 FLF917516:FLH917516 FVB917516:FVD917516 GEX917516:GEZ917516 GOT917516:GOV917516 GYP917516:GYR917516 HIL917516:HIN917516 HSH917516:HSJ917516 ICD917516:ICF917516 ILZ917516:IMB917516 IVV917516:IVX917516 JFR917516:JFT917516 JPN917516:JPP917516 JZJ917516:JZL917516 KJF917516:KJH917516 KTB917516:KTD917516 LCX917516:LCZ917516 LMT917516:LMV917516 LWP917516:LWR917516 MGL917516:MGN917516 MQH917516:MQJ917516 NAD917516:NAF917516 NJZ917516:NKB917516 NTV917516:NTX917516 ODR917516:ODT917516 ONN917516:ONP917516 OXJ917516:OXL917516 PHF917516:PHH917516 PRB917516:PRD917516 QAX917516:QAZ917516 QKT917516:QKV917516 QUP917516:QUR917516 REL917516:REN917516 ROH917516:ROJ917516 RYD917516:RYF917516 SHZ917516:SIB917516 SRV917516:SRX917516 TBR917516:TBT917516 TLN917516:TLP917516 TVJ917516:TVL917516 UFF917516:UFH917516 UPB917516:UPD917516 UYX917516:UYZ917516 VIT917516:VIV917516 VSP917516:VSR917516 WCL917516:WCN917516 WMH917516:WMJ917516 WWD917516:WWF917516 V983052:X983052 JR983052:JT983052 TN983052:TP983052 ADJ983052:ADL983052 ANF983052:ANH983052 AXB983052:AXD983052 BGX983052:BGZ983052 BQT983052:BQV983052 CAP983052:CAR983052 CKL983052:CKN983052 CUH983052:CUJ983052 DED983052:DEF983052 DNZ983052:DOB983052 DXV983052:DXX983052 EHR983052:EHT983052 ERN983052:ERP983052 FBJ983052:FBL983052 FLF983052:FLH983052 FVB983052:FVD983052 GEX983052:GEZ983052 GOT983052:GOV983052 GYP983052:GYR983052 HIL983052:HIN983052 HSH983052:HSJ983052 ICD983052:ICF983052 ILZ983052:IMB983052 IVV983052:IVX983052 JFR983052:JFT983052 JPN983052:JPP983052 JZJ983052:JZL983052 KJF983052:KJH983052 KTB983052:KTD983052 LCX983052:LCZ983052 LMT983052:LMV983052 LWP983052:LWR983052 MGL983052:MGN983052 MQH983052:MQJ983052 NAD983052:NAF983052 NJZ983052:NKB983052 NTV983052:NTX983052 ODR983052:ODT983052 ONN983052:ONP983052 OXJ983052:OXL983052 PHF983052:PHH983052 PRB983052:PRD983052 QAX983052:QAZ983052 QKT983052:QKV983052 QUP983052:QUR983052 REL983052:REN983052 ROH983052:ROJ983052 RYD983052:RYF983052 SHZ983052:SIB983052 SRV983052:SRX983052 TBR983052:TBT983052 TLN983052:TLP983052 TVJ983052:TVL983052 UFF983052:UFH983052 UPB983052:UPD983052 UYX983052:UYZ983052 VIT983052:VIV983052 VSP983052:VSR983052 WCL983052:WCN983052 WMH983052:WMJ983052" xr:uid="{6BF31D96-1A31-4895-80A8-8B672B6074E7}">
      <formula1>$AP$3:$AP$65</formula1>
    </dataValidation>
  </dataValidations>
  <pageMargins left="0.59055118110236227" right="0.59055118110236227" top="0.59055118110236227" bottom="0.59055118110236227" header="0.51181102362204722" footer="0.51181102362204722"/>
  <pageSetup paperSize="9" scale="99" orientation="portrait" blackAndWhite="1"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07544-7A6E-4F27-B574-7C37480C4115}">
  <sheetPr codeName="Sheet26">
    <tabColor rgb="FFFF0000"/>
  </sheetPr>
  <dimension ref="A1:BD2578"/>
  <sheetViews>
    <sheetView zoomScaleNormal="100" workbookViewId="0"/>
  </sheetViews>
  <sheetFormatPr defaultColWidth="9" defaultRowHeight="15.75"/>
  <cols>
    <col min="1" max="1" width="2.625" style="411" customWidth="1"/>
    <col min="2" max="2" width="9" style="411"/>
    <col min="3" max="11" width="2.625" style="411" customWidth="1"/>
    <col min="12" max="38" width="3.375" style="411" customWidth="1"/>
    <col min="39" max="39" width="9" style="411"/>
    <col min="40" max="41" width="9" style="411" customWidth="1"/>
    <col min="42" max="16384" width="9" style="411"/>
  </cols>
  <sheetData>
    <row r="1" spans="1:43" ht="16.5" thickBot="1"/>
    <row r="2" spans="1:43">
      <c r="A2" s="465"/>
      <c r="B2" s="412" t="s">
        <v>1173</v>
      </c>
      <c r="C2" s="775" t="s">
        <v>1174</v>
      </c>
      <c r="D2" s="776"/>
      <c r="E2" s="776"/>
      <c r="F2" s="776"/>
      <c r="G2" s="776"/>
      <c r="H2" s="776"/>
      <c r="I2" s="776"/>
      <c r="J2" s="776"/>
      <c r="K2" s="777"/>
      <c r="L2" s="778" t="s">
        <v>1175</v>
      </c>
      <c r="M2" s="779"/>
      <c r="N2" s="779"/>
      <c r="O2" s="779"/>
      <c r="P2" s="779"/>
      <c r="Q2" s="779"/>
      <c r="R2" s="779"/>
      <c r="S2" s="779"/>
      <c r="T2" s="779"/>
      <c r="U2" s="779"/>
      <c r="V2" s="779"/>
      <c r="W2" s="779"/>
      <c r="X2" s="779"/>
      <c r="Y2" s="779"/>
      <c r="Z2" s="779"/>
      <c r="AA2" s="779"/>
      <c r="AB2" s="779"/>
      <c r="AC2" s="779"/>
      <c r="AD2" s="779"/>
      <c r="AE2" s="779"/>
      <c r="AF2" s="779"/>
      <c r="AG2" s="779"/>
      <c r="AH2" s="779"/>
      <c r="AI2" s="779"/>
      <c r="AJ2" s="779"/>
      <c r="AK2" s="779"/>
      <c r="AL2" s="780"/>
      <c r="AN2" s="713"/>
      <c r="AO2" s="714"/>
      <c r="AP2" s="714"/>
      <c r="AQ2" s="715"/>
    </row>
    <row r="3" spans="1:43" ht="15.75" customHeight="1">
      <c r="A3" s="465"/>
      <c r="B3" s="1283" t="s">
        <v>1176</v>
      </c>
      <c r="C3" s="781" t="s">
        <v>1177</v>
      </c>
      <c r="D3" s="782"/>
      <c r="E3" s="782"/>
      <c r="F3" s="782"/>
      <c r="G3" s="782"/>
      <c r="H3" s="782"/>
      <c r="I3" s="782"/>
      <c r="J3" s="782"/>
      <c r="K3" s="783"/>
      <c r="L3" s="787" t="s">
        <v>1178</v>
      </c>
      <c r="M3" s="788"/>
      <c r="N3" s="791"/>
      <c r="O3" s="792"/>
      <c r="P3" s="795" t="s">
        <v>1179</v>
      </c>
      <c r="Q3" s="791"/>
      <c r="R3" s="792"/>
      <c r="S3" s="795" t="s">
        <v>1180</v>
      </c>
      <c r="T3" s="791"/>
      <c r="U3" s="792"/>
      <c r="V3" s="795" t="s">
        <v>1181</v>
      </c>
      <c r="W3" s="839"/>
      <c r="X3" s="839"/>
      <c r="Y3" s="839"/>
      <c r="Z3" s="839"/>
      <c r="AA3" s="839"/>
      <c r="AB3" s="839"/>
      <c r="AC3" s="839"/>
      <c r="AD3" s="839"/>
      <c r="AE3" s="839"/>
      <c r="AF3" s="839"/>
      <c r="AG3" s="841"/>
      <c r="AH3" s="841"/>
      <c r="AI3" s="841"/>
      <c r="AJ3" s="841"/>
      <c r="AK3" s="841"/>
      <c r="AL3" s="842"/>
      <c r="AN3" s="720" t="s">
        <v>5654</v>
      </c>
      <c r="AO3" s="721"/>
      <c r="AP3" s="721"/>
      <c r="AQ3" s="722"/>
    </row>
    <row r="4" spans="1:43">
      <c r="A4" s="465"/>
      <c r="B4" s="1284"/>
      <c r="C4" s="784"/>
      <c r="D4" s="785"/>
      <c r="E4" s="785"/>
      <c r="F4" s="785"/>
      <c r="G4" s="785"/>
      <c r="H4" s="785"/>
      <c r="I4" s="785"/>
      <c r="J4" s="785"/>
      <c r="K4" s="786"/>
      <c r="L4" s="789"/>
      <c r="M4" s="790"/>
      <c r="N4" s="793"/>
      <c r="O4" s="794"/>
      <c r="P4" s="796"/>
      <c r="Q4" s="793"/>
      <c r="R4" s="794"/>
      <c r="S4" s="796"/>
      <c r="T4" s="793"/>
      <c r="U4" s="794"/>
      <c r="V4" s="796"/>
      <c r="W4" s="840"/>
      <c r="X4" s="840"/>
      <c r="Y4" s="840"/>
      <c r="Z4" s="840"/>
      <c r="AA4" s="840"/>
      <c r="AB4" s="840"/>
      <c r="AC4" s="840"/>
      <c r="AD4" s="840"/>
      <c r="AE4" s="840"/>
      <c r="AF4" s="840"/>
      <c r="AG4" s="843"/>
      <c r="AH4" s="843"/>
      <c r="AI4" s="843"/>
      <c r="AJ4" s="843"/>
      <c r="AK4" s="843"/>
      <c r="AL4" s="844"/>
      <c r="AN4" s="719" t="s">
        <v>5652</v>
      </c>
      <c r="AO4" s="721" t="s">
        <v>5653</v>
      </c>
      <c r="AP4" s="721"/>
      <c r="AQ4" s="722"/>
    </row>
    <row r="5" spans="1:43" ht="15.75" customHeight="1" thickBot="1">
      <c r="A5" s="465"/>
      <c r="B5" s="1284"/>
      <c r="C5" s="845" t="s">
        <v>1182</v>
      </c>
      <c r="D5" s="846"/>
      <c r="E5" s="846"/>
      <c r="F5" s="846"/>
      <c r="G5" s="846"/>
      <c r="H5" s="846"/>
      <c r="I5" s="846"/>
      <c r="J5" s="846"/>
      <c r="K5" s="847"/>
      <c r="L5" s="787" t="s">
        <v>1178</v>
      </c>
      <c r="M5" s="788"/>
      <c r="N5" s="791"/>
      <c r="O5" s="792"/>
      <c r="P5" s="795" t="s">
        <v>1179</v>
      </c>
      <c r="Q5" s="791"/>
      <c r="R5" s="792"/>
      <c r="S5" s="795" t="s">
        <v>1180</v>
      </c>
      <c r="T5" s="791"/>
      <c r="U5" s="792"/>
      <c r="V5" s="795" t="s">
        <v>1181</v>
      </c>
      <c r="W5" s="822" t="s">
        <v>1183</v>
      </c>
      <c r="X5" s="822"/>
      <c r="Y5" s="822"/>
      <c r="Z5" s="822"/>
      <c r="AA5" s="822"/>
      <c r="AB5" s="822"/>
      <c r="AC5" s="822"/>
      <c r="AD5" s="822"/>
      <c r="AE5" s="822"/>
      <c r="AF5" s="822"/>
      <c r="AG5" s="822"/>
      <c r="AH5" s="822"/>
      <c r="AI5" s="822"/>
      <c r="AJ5" s="822"/>
      <c r="AK5" s="822"/>
      <c r="AL5" s="823"/>
      <c r="AN5" s="716"/>
      <c r="AO5" s="717"/>
      <c r="AP5" s="717"/>
      <c r="AQ5" s="718"/>
    </row>
    <row r="6" spans="1:43">
      <c r="A6" s="465"/>
      <c r="B6" s="1285"/>
      <c r="C6" s="762"/>
      <c r="D6" s="763"/>
      <c r="E6" s="763"/>
      <c r="F6" s="763"/>
      <c r="G6" s="763"/>
      <c r="H6" s="763"/>
      <c r="I6" s="763"/>
      <c r="J6" s="763"/>
      <c r="K6" s="764"/>
      <c r="L6" s="789"/>
      <c r="M6" s="790"/>
      <c r="N6" s="793"/>
      <c r="O6" s="794"/>
      <c r="P6" s="796"/>
      <c r="Q6" s="793"/>
      <c r="R6" s="794"/>
      <c r="S6" s="796"/>
      <c r="T6" s="793"/>
      <c r="U6" s="794"/>
      <c r="V6" s="796"/>
      <c r="W6" s="824"/>
      <c r="X6" s="824"/>
      <c r="Y6" s="824"/>
      <c r="Z6" s="824"/>
      <c r="AA6" s="824"/>
      <c r="AB6" s="824"/>
      <c r="AC6" s="824"/>
      <c r="AD6" s="824"/>
      <c r="AE6" s="824"/>
      <c r="AF6" s="824"/>
      <c r="AG6" s="824"/>
      <c r="AH6" s="824"/>
      <c r="AI6" s="824"/>
      <c r="AJ6" s="824"/>
      <c r="AK6" s="824"/>
      <c r="AL6" s="825"/>
    </row>
    <row r="7" spans="1:43">
      <c r="A7" s="465"/>
      <c r="B7" s="413"/>
      <c r="C7" s="414"/>
      <c r="D7" s="414"/>
      <c r="E7" s="414"/>
      <c r="F7" s="414"/>
      <c r="G7" s="414"/>
      <c r="H7" s="414"/>
      <c r="I7" s="414"/>
      <c r="J7" s="414"/>
      <c r="K7" s="414"/>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row>
    <row r="8" spans="1:43" ht="25.5" customHeight="1">
      <c r="A8" s="465"/>
      <c r="B8" s="826" t="s">
        <v>1184</v>
      </c>
      <c r="C8" s="829" t="s">
        <v>264</v>
      </c>
      <c r="D8" s="829"/>
      <c r="E8" s="829"/>
      <c r="F8" s="829"/>
      <c r="G8" s="829"/>
      <c r="H8" s="829"/>
      <c r="I8" s="829"/>
      <c r="J8" s="829"/>
      <c r="K8" s="830"/>
      <c r="L8" s="831"/>
      <c r="M8" s="832"/>
      <c r="N8" s="832"/>
      <c r="O8" s="832"/>
      <c r="P8" s="832"/>
      <c r="Q8" s="832"/>
      <c r="R8" s="832"/>
      <c r="S8" s="832"/>
      <c r="T8" s="832"/>
      <c r="U8" s="832"/>
      <c r="V8" s="832"/>
      <c r="W8" s="832"/>
      <c r="X8" s="832"/>
      <c r="Y8" s="832"/>
      <c r="Z8" s="832"/>
      <c r="AA8" s="832"/>
      <c r="AB8" s="832"/>
      <c r="AC8" s="832"/>
      <c r="AD8" s="833"/>
      <c r="AE8" s="834" t="s">
        <v>1185</v>
      </c>
      <c r="AF8" s="835"/>
      <c r="AG8" s="835"/>
      <c r="AH8" s="835"/>
      <c r="AI8" s="835"/>
      <c r="AJ8" s="835"/>
      <c r="AK8" s="835"/>
      <c r="AL8" s="836"/>
    </row>
    <row r="9" spans="1:43" hidden="1">
      <c r="A9" s="465"/>
      <c r="B9" s="827"/>
      <c r="C9" s="837" t="s">
        <v>358</v>
      </c>
      <c r="D9" s="837"/>
      <c r="E9" s="837"/>
      <c r="F9" s="837"/>
      <c r="G9" s="837"/>
      <c r="H9" s="837"/>
      <c r="I9" s="837"/>
      <c r="J9" s="837"/>
      <c r="K9" s="838"/>
      <c r="L9" s="801" t="s">
        <v>1186</v>
      </c>
      <c r="M9" s="802"/>
      <c r="N9" s="803"/>
      <c r="O9" s="415" t="s">
        <v>1187</v>
      </c>
      <c r="P9" s="415" t="s">
        <v>1187</v>
      </c>
      <c r="Q9" s="415" t="s">
        <v>1187</v>
      </c>
      <c r="R9" s="415" t="s">
        <v>1187</v>
      </c>
      <c r="S9" s="415" t="s">
        <v>1187</v>
      </c>
      <c r="T9" s="415" t="s">
        <v>1187</v>
      </c>
      <c r="U9" s="415" t="s">
        <v>1187</v>
      </c>
      <c r="V9" s="415" t="s">
        <v>1187</v>
      </c>
      <c r="W9" s="415" t="s">
        <v>1187</v>
      </c>
      <c r="X9" s="415" t="s">
        <v>1187</v>
      </c>
      <c r="Y9" s="415" t="s">
        <v>1187</v>
      </c>
      <c r="Z9" s="415" t="s">
        <v>1187</v>
      </c>
      <c r="AA9" s="415" t="s">
        <v>1187</v>
      </c>
      <c r="AB9" s="415" t="s">
        <v>1187</v>
      </c>
      <c r="AC9" s="415" t="s">
        <v>1187</v>
      </c>
      <c r="AD9" s="415" t="s">
        <v>1187</v>
      </c>
      <c r="AE9" s="415" t="s">
        <v>1187</v>
      </c>
      <c r="AF9" s="415" t="s">
        <v>1187</v>
      </c>
      <c r="AG9" s="415" t="s">
        <v>1187</v>
      </c>
      <c r="AH9" s="415" t="s">
        <v>1187</v>
      </c>
      <c r="AI9" s="807"/>
      <c r="AJ9" s="808"/>
      <c r="AK9" s="808"/>
      <c r="AL9" s="809"/>
    </row>
    <row r="10" spans="1:43" hidden="1">
      <c r="A10" s="465"/>
      <c r="B10" s="827"/>
      <c r="C10" s="837"/>
      <c r="D10" s="837"/>
      <c r="E10" s="837"/>
      <c r="F10" s="837"/>
      <c r="G10" s="837"/>
      <c r="H10" s="837"/>
      <c r="I10" s="837"/>
      <c r="J10" s="837"/>
      <c r="K10" s="838"/>
      <c r="L10" s="804"/>
      <c r="M10" s="805"/>
      <c r="N10" s="806"/>
      <c r="O10" s="415" t="s">
        <v>1187</v>
      </c>
      <c r="P10" s="415" t="s">
        <v>1187</v>
      </c>
      <c r="Q10" s="415" t="s">
        <v>1187</v>
      </c>
      <c r="R10" s="415" t="s">
        <v>1187</v>
      </c>
      <c r="S10" s="415" t="s">
        <v>1187</v>
      </c>
      <c r="T10" s="415" t="s">
        <v>1187</v>
      </c>
      <c r="U10" s="415" t="s">
        <v>1187</v>
      </c>
      <c r="V10" s="415" t="s">
        <v>1187</v>
      </c>
      <c r="W10" s="415" t="s">
        <v>1187</v>
      </c>
      <c r="X10" s="415" t="s">
        <v>1187</v>
      </c>
      <c r="Y10" s="415" t="s">
        <v>1187</v>
      </c>
      <c r="Z10" s="415" t="s">
        <v>1187</v>
      </c>
      <c r="AA10" s="415" t="s">
        <v>1187</v>
      </c>
      <c r="AB10" s="415" t="s">
        <v>1187</v>
      </c>
      <c r="AC10" s="415" t="s">
        <v>1187</v>
      </c>
      <c r="AD10" s="415" t="s">
        <v>1187</v>
      </c>
      <c r="AE10" s="415" t="s">
        <v>1187</v>
      </c>
      <c r="AF10" s="415" t="s">
        <v>1187</v>
      </c>
      <c r="AG10" s="415" t="s">
        <v>1187</v>
      </c>
      <c r="AH10" s="415" t="s">
        <v>1187</v>
      </c>
      <c r="AI10" s="810"/>
      <c r="AJ10" s="811"/>
      <c r="AK10" s="811"/>
      <c r="AL10" s="812"/>
    </row>
    <row r="11" spans="1:43" ht="25.5" customHeight="1">
      <c r="A11" s="465"/>
      <c r="B11" s="827"/>
      <c r="C11" s="837"/>
      <c r="D11" s="837"/>
      <c r="E11" s="837"/>
      <c r="F11" s="837"/>
      <c r="G11" s="837"/>
      <c r="H11" s="837"/>
      <c r="I11" s="837"/>
      <c r="J11" s="837"/>
      <c r="K11" s="838"/>
      <c r="L11" s="757"/>
      <c r="M11" s="758"/>
      <c r="N11" s="758"/>
      <c r="O11" s="758"/>
      <c r="P11" s="758"/>
      <c r="Q11" s="758"/>
      <c r="R11" s="758"/>
      <c r="S11" s="758"/>
      <c r="T11" s="758"/>
      <c r="U11" s="758"/>
      <c r="V11" s="758"/>
      <c r="W11" s="758"/>
      <c r="X11" s="758"/>
      <c r="Y11" s="758"/>
      <c r="Z11" s="758"/>
      <c r="AA11" s="758"/>
      <c r="AB11" s="758"/>
      <c r="AC11" s="758"/>
      <c r="AD11" s="758"/>
      <c r="AE11" s="758"/>
      <c r="AF11" s="758"/>
      <c r="AG11" s="758"/>
      <c r="AH11" s="759"/>
      <c r="AI11" s="813" t="s">
        <v>1188</v>
      </c>
      <c r="AJ11" s="814"/>
      <c r="AK11" s="814"/>
      <c r="AL11" s="815"/>
    </row>
    <row r="12" spans="1:43" hidden="1">
      <c r="A12" s="465"/>
      <c r="B12" s="827"/>
      <c r="C12" s="837"/>
      <c r="D12" s="837"/>
      <c r="E12" s="837"/>
      <c r="F12" s="837"/>
      <c r="G12" s="837"/>
      <c r="H12" s="837"/>
      <c r="I12" s="837"/>
      <c r="J12" s="837"/>
      <c r="K12" s="838"/>
      <c r="L12" s="801" t="s">
        <v>1186</v>
      </c>
      <c r="M12" s="802"/>
      <c r="N12" s="803"/>
      <c r="O12" s="416" t="s">
        <v>1187</v>
      </c>
      <c r="P12" s="416" t="s">
        <v>1187</v>
      </c>
      <c r="Q12" s="416" t="s">
        <v>1187</v>
      </c>
      <c r="R12" s="416" t="s">
        <v>1187</v>
      </c>
      <c r="S12" s="416" t="s">
        <v>1187</v>
      </c>
      <c r="T12" s="416" t="s">
        <v>1187</v>
      </c>
      <c r="U12" s="416" t="s">
        <v>1187</v>
      </c>
      <c r="V12" s="416" t="s">
        <v>1187</v>
      </c>
      <c r="W12" s="416" t="s">
        <v>1187</v>
      </c>
      <c r="X12" s="416" t="s">
        <v>1187</v>
      </c>
      <c r="Y12" s="416" t="s">
        <v>1187</v>
      </c>
      <c r="Z12" s="416" t="s">
        <v>1187</v>
      </c>
      <c r="AA12" s="416" t="s">
        <v>1187</v>
      </c>
      <c r="AB12" s="416" t="s">
        <v>1187</v>
      </c>
      <c r="AC12" s="416" t="s">
        <v>1187</v>
      </c>
      <c r="AD12" s="416" t="s">
        <v>1187</v>
      </c>
      <c r="AE12" s="416" t="s">
        <v>1187</v>
      </c>
      <c r="AF12" s="416" t="s">
        <v>1187</v>
      </c>
      <c r="AG12" s="416" t="s">
        <v>1187</v>
      </c>
      <c r="AH12" s="416" t="s">
        <v>1187</v>
      </c>
      <c r="AI12" s="816"/>
      <c r="AJ12" s="817"/>
      <c r="AK12" s="817"/>
      <c r="AL12" s="818"/>
    </row>
    <row r="13" spans="1:43" hidden="1">
      <c r="A13" s="465"/>
      <c r="B13" s="828"/>
      <c r="C13" s="837"/>
      <c r="D13" s="837"/>
      <c r="E13" s="837"/>
      <c r="F13" s="837"/>
      <c r="G13" s="837"/>
      <c r="H13" s="837"/>
      <c r="I13" s="837"/>
      <c r="J13" s="837"/>
      <c r="K13" s="838"/>
      <c r="L13" s="804"/>
      <c r="M13" s="805"/>
      <c r="N13" s="806"/>
      <c r="O13" s="415" t="s">
        <v>1187</v>
      </c>
      <c r="P13" s="415" t="s">
        <v>1187</v>
      </c>
      <c r="Q13" s="415" t="s">
        <v>1187</v>
      </c>
      <c r="R13" s="415" t="s">
        <v>1187</v>
      </c>
      <c r="S13" s="415" t="s">
        <v>1187</v>
      </c>
      <c r="T13" s="415" t="s">
        <v>1187</v>
      </c>
      <c r="U13" s="415" t="s">
        <v>1187</v>
      </c>
      <c r="V13" s="415" t="s">
        <v>1187</v>
      </c>
      <c r="W13" s="415" t="s">
        <v>1187</v>
      </c>
      <c r="X13" s="415" t="s">
        <v>1187</v>
      </c>
      <c r="Y13" s="415" t="s">
        <v>1187</v>
      </c>
      <c r="Z13" s="415" t="s">
        <v>1187</v>
      </c>
      <c r="AA13" s="415" t="s">
        <v>1187</v>
      </c>
      <c r="AB13" s="415" t="s">
        <v>1187</v>
      </c>
      <c r="AC13" s="415" t="s">
        <v>1187</v>
      </c>
      <c r="AD13" s="415" t="s">
        <v>1187</v>
      </c>
      <c r="AE13" s="415" t="s">
        <v>1187</v>
      </c>
      <c r="AF13" s="415" t="s">
        <v>1187</v>
      </c>
      <c r="AG13" s="415" t="s">
        <v>1187</v>
      </c>
      <c r="AH13" s="415" t="s">
        <v>1187</v>
      </c>
      <c r="AI13" s="819"/>
      <c r="AJ13" s="820"/>
      <c r="AK13" s="820"/>
      <c r="AL13" s="821"/>
    </row>
    <row r="14" spans="1:43" ht="15.75" hidden="1" customHeight="1">
      <c r="A14" s="465"/>
      <c r="B14" s="869" t="s">
        <v>5455</v>
      </c>
      <c r="C14" s="730" t="s">
        <v>1189</v>
      </c>
      <c r="D14" s="731"/>
      <c r="E14" s="731"/>
      <c r="F14" s="731"/>
      <c r="G14" s="731"/>
      <c r="H14" s="731"/>
      <c r="I14" s="731"/>
      <c r="J14" s="731"/>
      <c r="K14" s="732"/>
      <c r="L14" s="870" t="s">
        <v>1190</v>
      </c>
      <c r="M14" s="871"/>
      <c r="N14" s="871"/>
      <c r="O14" s="871"/>
      <c r="P14" s="871"/>
      <c r="Q14" s="871"/>
      <c r="R14" s="872"/>
      <c r="S14" s="873" t="s">
        <v>1191</v>
      </c>
      <c r="T14" s="874"/>
      <c r="U14" s="874"/>
      <c r="V14" s="874"/>
      <c r="W14" s="874"/>
      <c r="X14" s="874"/>
      <c r="Y14" s="874"/>
      <c r="Z14" s="874"/>
      <c r="AA14" s="874"/>
      <c r="AB14" s="874"/>
      <c r="AC14" s="874"/>
      <c r="AD14" s="874"/>
      <c r="AE14" s="874"/>
      <c r="AF14" s="874"/>
      <c r="AG14" s="874"/>
      <c r="AH14" s="874"/>
      <c r="AI14" s="874"/>
      <c r="AJ14" s="874"/>
      <c r="AK14" s="874"/>
      <c r="AL14" s="875"/>
    </row>
    <row r="15" spans="1:43" ht="15.75" hidden="1" customHeight="1">
      <c r="A15" s="465"/>
      <c r="B15" s="827"/>
      <c r="C15" s="845" t="s">
        <v>1192</v>
      </c>
      <c r="D15" s="846"/>
      <c r="E15" s="846"/>
      <c r="F15" s="846"/>
      <c r="G15" s="846"/>
      <c r="H15" s="846"/>
      <c r="I15" s="846"/>
      <c r="J15" s="846"/>
      <c r="K15" s="847"/>
      <c r="L15" s="870" t="s">
        <v>1193</v>
      </c>
      <c r="M15" s="871"/>
      <c r="N15" s="871"/>
      <c r="O15" s="871"/>
      <c r="P15" s="871"/>
      <c r="Q15" s="871"/>
      <c r="R15" s="871"/>
      <c r="S15" s="871"/>
      <c r="T15" s="871"/>
      <c r="U15" s="871"/>
      <c r="V15" s="871"/>
      <c r="W15" s="871"/>
      <c r="X15" s="871"/>
      <c r="Y15" s="872"/>
      <c r="Z15" s="760" t="s">
        <v>1194</v>
      </c>
      <c r="AA15" s="760"/>
      <c r="AB15" s="760"/>
      <c r="AC15" s="760"/>
      <c r="AD15" s="760"/>
      <c r="AE15" s="760"/>
      <c r="AF15" s="760"/>
      <c r="AG15" s="760"/>
      <c r="AH15" s="760"/>
      <c r="AI15" s="760"/>
      <c r="AJ15" s="760"/>
      <c r="AK15" s="760"/>
      <c r="AL15" s="761"/>
    </row>
    <row r="16" spans="1:43" ht="15.75" hidden="1" customHeight="1">
      <c r="A16" s="465"/>
      <c r="B16" s="827"/>
      <c r="C16" s="762"/>
      <c r="D16" s="763"/>
      <c r="E16" s="763"/>
      <c r="F16" s="763"/>
      <c r="G16" s="763"/>
      <c r="H16" s="763"/>
      <c r="I16" s="763"/>
      <c r="J16" s="763"/>
      <c r="K16" s="764"/>
      <c r="L16" s="751" t="s">
        <v>1186</v>
      </c>
      <c r="M16" s="752"/>
      <c r="N16" s="753"/>
      <c r="O16" s="415" t="s">
        <v>1195</v>
      </c>
      <c r="P16" s="415" t="s">
        <v>1196</v>
      </c>
      <c r="Q16" s="415" t="s">
        <v>1187</v>
      </c>
      <c r="R16" s="415" t="s">
        <v>1187</v>
      </c>
      <c r="S16" s="415" t="s">
        <v>1187</v>
      </c>
      <c r="T16" s="415" t="s">
        <v>1187</v>
      </c>
      <c r="U16" s="415" t="s">
        <v>1187</v>
      </c>
      <c r="V16" s="415" t="s">
        <v>1187</v>
      </c>
      <c r="W16" s="415" t="s">
        <v>1187</v>
      </c>
      <c r="X16" s="415" t="s">
        <v>1187</v>
      </c>
      <c r="Y16" s="415" t="s">
        <v>1187</v>
      </c>
      <c r="Z16" s="415" t="s">
        <v>1187</v>
      </c>
      <c r="AA16" s="415" t="s">
        <v>1187</v>
      </c>
      <c r="AB16" s="415" t="s">
        <v>1187</v>
      </c>
      <c r="AC16" s="415" t="s">
        <v>1187</v>
      </c>
      <c r="AD16" s="415" t="s">
        <v>1187</v>
      </c>
      <c r="AE16" s="415" t="s">
        <v>1187</v>
      </c>
      <c r="AF16" s="415" t="s">
        <v>1187</v>
      </c>
      <c r="AG16" s="415" t="s">
        <v>1187</v>
      </c>
      <c r="AH16" s="415" t="s">
        <v>1187</v>
      </c>
      <c r="AI16" s="754"/>
      <c r="AJ16" s="755"/>
      <c r="AK16" s="755"/>
      <c r="AL16" s="756"/>
    </row>
    <row r="17" spans="1:38" ht="25.5" customHeight="1">
      <c r="A17" s="465"/>
      <c r="B17" s="827"/>
      <c r="C17" s="845" t="s">
        <v>271</v>
      </c>
      <c r="D17" s="846"/>
      <c r="E17" s="846"/>
      <c r="F17" s="846"/>
      <c r="G17" s="846"/>
      <c r="H17" s="846"/>
      <c r="I17" s="846"/>
      <c r="J17" s="846"/>
      <c r="K17" s="847"/>
      <c r="L17" s="735"/>
      <c r="M17" s="734"/>
      <c r="N17" s="414" t="s">
        <v>509</v>
      </c>
      <c r="O17" s="733"/>
      <c r="P17" s="735"/>
      <c r="Q17" s="734"/>
      <c r="R17" s="736"/>
      <c r="S17" s="737"/>
      <c r="T17" s="737"/>
      <c r="U17" s="737"/>
      <c r="V17" s="737"/>
      <c r="W17" s="737"/>
      <c r="X17" s="737"/>
      <c r="Y17" s="737"/>
      <c r="Z17" s="737"/>
      <c r="AA17" s="737"/>
      <c r="AB17" s="737"/>
      <c r="AC17" s="737"/>
      <c r="AD17" s="737"/>
      <c r="AE17" s="737"/>
      <c r="AF17" s="737"/>
      <c r="AG17" s="737"/>
      <c r="AH17" s="737"/>
      <c r="AI17" s="737"/>
      <c r="AJ17" s="737"/>
      <c r="AK17" s="737"/>
      <c r="AL17" s="738"/>
    </row>
    <row r="18" spans="1:38" ht="15.75" hidden="1" customHeight="1">
      <c r="A18" s="465"/>
      <c r="B18" s="827"/>
      <c r="C18" s="762"/>
      <c r="D18" s="763"/>
      <c r="E18" s="763"/>
      <c r="F18" s="763"/>
      <c r="G18" s="763"/>
      <c r="H18" s="763"/>
      <c r="I18" s="763"/>
      <c r="J18" s="763"/>
      <c r="K18" s="764"/>
      <c r="L18" s="751" t="s">
        <v>1186</v>
      </c>
      <c r="M18" s="752"/>
      <c r="N18" s="753"/>
      <c r="O18" s="415" t="s">
        <v>1187</v>
      </c>
      <c r="P18" s="415" t="s">
        <v>1187</v>
      </c>
      <c r="Q18" s="415" t="s">
        <v>1187</v>
      </c>
      <c r="R18" s="418" t="s">
        <v>1197</v>
      </c>
      <c r="S18" s="415" t="s">
        <v>1187</v>
      </c>
      <c r="T18" s="415" t="s">
        <v>1187</v>
      </c>
      <c r="U18" s="415" t="s">
        <v>1187</v>
      </c>
      <c r="V18" s="415" t="s">
        <v>1187</v>
      </c>
      <c r="W18" s="754"/>
      <c r="X18" s="755"/>
      <c r="Y18" s="755"/>
      <c r="Z18" s="755"/>
      <c r="AA18" s="755"/>
      <c r="AB18" s="755"/>
      <c r="AC18" s="755"/>
      <c r="AD18" s="755"/>
      <c r="AE18" s="755"/>
      <c r="AF18" s="755"/>
      <c r="AG18" s="755"/>
      <c r="AH18" s="755"/>
      <c r="AI18" s="755"/>
      <c r="AJ18" s="755"/>
      <c r="AK18" s="755"/>
      <c r="AL18" s="756"/>
    </row>
    <row r="19" spans="1:38" ht="25.5" customHeight="1">
      <c r="A19" s="465"/>
      <c r="B19" s="827"/>
      <c r="C19" s="829" t="s">
        <v>1198</v>
      </c>
      <c r="D19" s="829"/>
      <c r="E19" s="829"/>
      <c r="F19" s="829"/>
      <c r="G19" s="829"/>
      <c r="H19" s="829"/>
      <c r="I19" s="829"/>
      <c r="J19" s="829"/>
      <c r="K19" s="830"/>
      <c r="L19" s="831"/>
      <c r="M19" s="832"/>
      <c r="N19" s="832"/>
      <c r="O19" s="832"/>
      <c r="P19" s="832"/>
      <c r="Q19" s="832"/>
      <c r="R19" s="832"/>
      <c r="S19" s="832"/>
      <c r="T19" s="832"/>
      <c r="U19" s="832"/>
      <c r="V19" s="832"/>
      <c r="W19" s="832"/>
      <c r="X19" s="832"/>
      <c r="Y19" s="832"/>
      <c r="Z19" s="832"/>
      <c r="AA19" s="832"/>
      <c r="AB19" s="832"/>
      <c r="AC19" s="832"/>
      <c r="AD19" s="833"/>
      <c r="AE19" s="834" t="s">
        <v>1185</v>
      </c>
      <c r="AF19" s="835"/>
      <c r="AG19" s="835"/>
      <c r="AH19" s="835"/>
      <c r="AI19" s="835"/>
      <c r="AJ19" s="835"/>
      <c r="AK19" s="835"/>
      <c r="AL19" s="836"/>
    </row>
    <row r="20" spans="1:38" ht="25.5" customHeight="1">
      <c r="A20" s="465"/>
      <c r="B20" s="827"/>
      <c r="C20" s="848" t="s">
        <v>1199</v>
      </c>
      <c r="D20" s="849"/>
      <c r="E20" s="849"/>
      <c r="F20" s="849"/>
      <c r="G20" s="849"/>
      <c r="H20" s="849"/>
      <c r="I20" s="849"/>
      <c r="J20" s="849"/>
      <c r="K20" s="850"/>
      <c r="L20" s="857" t="s">
        <v>1200</v>
      </c>
      <c r="M20" s="858"/>
      <c r="N20" s="858"/>
      <c r="O20" s="858"/>
      <c r="P20" s="858"/>
      <c r="Q20" s="859"/>
      <c r="R20" s="419"/>
      <c r="S20" s="860" t="s">
        <v>1201</v>
      </c>
      <c r="T20" s="861"/>
      <c r="U20" s="861"/>
      <c r="V20" s="861"/>
      <c r="W20" s="861"/>
      <c r="X20" s="861"/>
      <c r="Y20" s="861"/>
      <c r="Z20" s="862"/>
      <c r="AA20" s="736"/>
      <c r="AB20" s="737"/>
      <c r="AC20" s="737"/>
      <c r="AD20" s="737"/>
      <c r="AE20" s="737"/>
      <c r="AF20" s="737"/>
      <c r="AG20" s="737"/>
      <c r="AH20" s="737"/>
      <c r="AI20" s="737"/>
      <c r="AJ20" s="737"/>
      <c r="AK20" s="737"/>
      <c r="AL20" s="738"/>
    </row>
    <row r="21" spans="1:38" ht="15.75" hidden="1" customHeight="1">
      <c r="A21" s="465"/>
      <c r="B21" s="827"/>
      <c r="C21" s="851"/>
      <c r="D21" s="852"/>
      <c r="E21" s="852"/>
      <c r="F21" s="852"/>
      <c r="G21" s="852"/>
      <c r="H21" s="852"/>
      <c r="I21" s="852"/>
      <c r="J21" s="852"/>
      <c r="K21" s="853"/>
      <c r="L21" s="751" t="s">
        <v>1186</v>
      </c>
      <c r="M21" s="752"/>
      <c r="N21" s="753"/>
      <c r="O21" s="416" t="s">
        <v>1187</v>
      </c>
      <c r="P21" s="416" t="s">
        <v>1187</v>
      </c>
      <c r="Q21" s="416" t="s">
        <v>1187</v>
      </c>
      <c r="R21" s="416" t="s">
        <v>1187</v>
      </c>
      <c r="S21" s="416" t="s">
        <v>1187</v>
      </c>
      <c r="T21" s="754"/>
      <c r="U21" s="755"/>
      <c r="V21" s="755"/>
      <c r="W21" s="755"/>
      <c r="X21" s="755"/>
      <c r="Y21" s="755"/>
      <c r="Z21" s="755"/>
      <c r="AA21" s="755"/>
      <c r="AB21" s="755"/>
      <c r="AC21" s="755"/>
      <c r="AD21" s="755"/>
      <c r="AE21" s="755"/>
      <c r="AF21" s="755"/>
      <c r="AG21" s="755"/>
      <c r="AH21" s="755"/>
      <c r="AI21" s="755"/>
      <c r="AJ21" s="755"/>
      <c r="AK21" s="755"/>
      <c r="AL21" s="756"/>
    </row>
    <row r="22" spans="1:38" ht="25.5" customHeight="1">
      <c r="A22" s="465"/>
      <c r="B22" s="827"/>
      <c r="C22" s="854"/>
      <c r="D22" s="855"/>
      <c r="E22" s="855"/>
      <c r="F22" s="855"/>
      <c r="G22" s="855"/>
      <c r="H22" s="855"/>
      <c r="I22" s="855"/>
      <c r="J22" s="855"/>
      <c r="K22" s="856"/>
      <c r="L22" s="863" t="str">
        <f>L20&amp;IF(S20="▼選択","",S20)</f>
        <v>東京都</v>
      </c>
      <c r="M22" s="864"/>
      <c r="N22" s="864"/>
      <c r="O22" s="864"/>
      <c r="P22" s="864"/>
      <c r="Q22" s="864"/>
      <c r="R22" s="864"/>
      <c r="S22" s="864"/>
      <c r="T22" s="864"/>
      <c r="U22" s="864"/>
      <c r="V22" s="864"/>
      <c r="W22" s="864"/>
      <c r="X22" s="864"/>
      <c r="Y22" s="864"/>
      <c r="Z22" s="865"/>
      <c r="AA22" s="866" t="s">
        <v>1202</v>
      </c>
      <c r="AB22" s="867"/>
      <c r="AC22" s="867"/>
      <c r="AD22" s="867"/>
      <c r="AE22" s="867"/>
      <c r="AF22" s="867"/>
      <c r="AG22" s="867"/>
      <c r="AH22" s="867"/>
      <c r="AI22" s="867"/>
      <c r="AJ22" s="867"/>
      <c r="AK22" s="867"/>
      <c r="AL22" s="868"/>
    </row>
    <row r="23" spans="1:38" ht="25.5" customHeight="1">
      <c r="A23" s="465"/>
      <c r="B23" s="827"/>
      <c r="C23" s="848" t="s">
        <v>1203</v>
      </c>
      <c r="D23" s="849"/>
      <c r="E23" s="849"/>
      <c r="F23" s="849"/>
      <c r="G23" s="849"/>
      <c r="H23" s="849"/>
      <c r="I23" s="849"/>
      <c r="J23" s="849"/>
      <c r="K23" s="850"/>
      <c r="L23" s="757"/>
      <c r="M23" s="758"/>
      <c r="N23" s="758"/>
      <c r="O23" s="758"/>
      <c r="P23" s="758"/>
      <c r="Q23" s="758"/>
      <c r="R23" s="758"/>
      <c r="S23" s="758"/>
      <c r="T23" s="758"/>
      <c r="U23" s="758"/>
      <c r="V23" s="758"/>
      <c r="W23" s="758"/>
      <c r="X23" s="758"/>
      <c r="Y23" s="758"/>
      <c r="Z23" s="758"/>
      <c r="AA23" s="758"/>
      <c r="AB23" s="758"/>
      <c r="AC23" s="758"/>
      <c r="AD23" s="758"/>
      <c r="AE23" s="758"/>
      <c r="AF23" s="758"/>
      <c r="AG23" s="758"/>
      <c r="AH23" s="759"/>
      <c r="AI23" s="813" t="s">
        <v>1188</v>
      </c>
      <c r="AJ23" s="814"/>
      <c r="AK23" s="814"/>
      <c r="AL23" s="815"/>
    </row>
    <row r="24" spans="1:38">
      <c r="A24" s="465"/>
      <c r="B24" s="827"/>
      <c r="C24" s="854"/>
      <c r="D24" s="855"/>
      <c r="E24" s="855"/>
      <c r="F24" s="855"/>
      <c r="G24" s="855"/>
      <c r="H24" s="855"/>
      <c r="I24" s="855"/>
      <c r="J24" s="855"/>
      <c r="K24" s="856"/>
      <c r="L24" s="879" t="s">
        <v>1204</v>
      </c>
      <c r="M24" s="880"/>
      <c r="N24" s="880"/>
      <c r="O24" s="880"/>
      <c r="P24" s="880"/>
      <c r="Q24" s="880"/>
      <c r="R24" s="880"/>
      <c r="S24" s="880"/>
      <c r="T24" s="880"/>
      <c r="U24" s="880"/>
      <c r="V24" s="880"/>
      <c r="W24" s="880"/>
      <c r="X24" s="880"/>
      <c r="Y24" s="880"/>
      <c r="Z24" s="880"/>
      <c r="AA24" s="880"/>
      <c r="AB24" s="880"/>
      <c r="AC24" s="880"/>
      <c r="AD24" s="880"/>
      <c r="AE24" s="880"/>
      <c r="AF24" s="880"/>
      <c r="AG24" s="880"/>
      <c r="AH24" s="880"/>
      <c r="AI24" s="880"/>
      <c r="AJ24" s="880"/>
      <c r="AK24" s="880"/>
      <c r="AL24" s="881"/>
    </row>
    <row r="25" spans="1:38" ht="15.75" hidden="1" customHeight="1">
      <c r="A25" s="465"/>
      <c r="B25" s="827"/>
      <c r="C25" s="851"/>
      <c r="D25" s="852"/>
      <c r="E25" s="852"/>
      <c r="F25" s="852"/>
      <c r="G25" s="852"/>
      <c r="H25" s="852"/>
      <c r="I25" s="852"/>
      <c r="J25" s="852"/>
      <c r="K25" s="853"/>
      <c r="L25" s="882" t="s">
        <v>1186</v>
      </c>
      <c r="M25" s="883"/>
      <c r="N25" s="884"/>
      <c r="O25" s="416" t="s">
        <v>1187</v>
      </c>
      <c r="P25" s="416" t="s">
        <v>1187</v>
      </c>
      <c r="Q25" s="416" t="s">
        <v>1187</v>
      </c>
      <c r="R25" s="416" t="s">
        <v>1187</v>
      </c>
      <c r="S25" s="416" t="s">
        <v>1187</v>
      </c>
      <c r="T25" s="416" t="s">
        <v>1187</v>
      </c>
      <c r="U25" s="416" t="s">
        <v>1187</v>
      </c>
      <c r="V25" s="416" t="s">
        <v>1187</v>
      </c>
      <c r="W25" s="416" t="s">
        <v>1187</v>
      </c>
      <c r="X25" s="416" t="s">
        <v>1187</v>
      </c>
      <c r="Y25" s="416" t="s">
        <v>1187</v>
      </c>
      <c r="Z25" s="416" t="s">
        <v>1187</v>
      </c>
      <c r="AA25" s="416" t="s">
        <v>1187</v>
      </c>
      <c r="AB25" s="416" t="s">
        <v>1187</v>
      </c>
      <c r="AC25" s="416" t="s">
        <v>1187</v>
      </c>
      <c r="AD25" s="416" t="s">
        <v>1187</v>
      </c>
      <c r="AE25" s="416" t="s">
        <v>1187</v>
      </c>
      <c r="AF25" s="416" t="s">
        <v>1187</v>
      </c>
      <c r="AG25" s="416" t="s">
        <v>1187</v>
      </c>
      <c r="AH25" s="416" t="s">
        <v>1187</v>
      </c>
      <c r="AI25" s="885"/>
      <c r="AJ25" s="886"/>
      <c r="AK25" s="886"/>
      <c r="AL25" s="887"/>
    </row>
    <row r="26" spans="1:38" ht="15.75" hidden="1" customHeight="1">
      <c r="A26" s="465"/>
      <c r="B26" s="827"/>
      <c r="C26" s="851"/>
      <c r="D26" s="852"/>
      <c r="E26" s="852"/>
      <c r="F26" s="852"/>
      <c r="G26" s="852"/>
      <c r="H26" s="852"/>
      <c r="I26" s="852"/>
      <c r="J26" s="852"/>
      <c r="K26" s="853"/>
      <c r="L26" s="804"/>
      <c r="M26" s="805"/>
      <c r="N26" s="806"/>
      <c r="O26" s="415" t="s">
        <v>1187</v>
      </c>
      <c r="P26" s="415" t="s">
        <v>1187</v>
      </c>
      <c r="Q26" s="415" t="s">
        <v>1187</v>
      </c>
      <c r="R26" s="415" t="s">
        <v>1187</v>
      </c>
      <c r="S26" s="415" t="s">
        <v>1187</v>
      </c>
      <c r="T26" s="415" t="s">
        <v>1187</v>
      </c>
      <c r="U26" s="415" t="s">
        <v>1187</v>
      </c>
      <c r="V26" s="415" t="s">
        <v>1187</v>
      </c>
      <c r="W26" s="415" t="s">
        <v>1187</v>
      </c>
      <c r="X26" s="415" t="s">
        <v>1187</v>
      </c>
      <c r="Y26" s="415" t="s">
        <v>1187</v>
      </c>
      <c r="Z26" s="415" t="s">
        <v>1187</v>
      </c>
      <c r="AA26" s="415" t="s">
        <v>1187</v>
      </c>
      <c r="AB26" s="415" t="s">
        <v>1187</v>
      </c>
      <c r="AC26" s="415" t="s">
        <v>1187</v>
      </c>
      <c r="AD26" s="415" t="s">
        <v>1187</v>
      </c>
      <c r="AE26" s="415" t="s">
        <v>1187</v>
      </c>
      <c r="AF26" s="415" t="s">
        <v>1187</v>
      </c>
      <c r="AG26" s="415" t="s">
        <v>1187</v>
      </c>
      <c r="AH26" s="415" t="s">
        <v>1187</v>
      </c>
      <c r="AI26" s="819"/>
      <c r="AJ26" s="820"/>
      <c r="AK26" s="820"/>
      <c r="AL26" s="821"/>
    </row>
    <row r="27" spans="1:38" ht="25.5" customHeight="1">
      <c r="A27" s="465"/>
      <c r="B27" s="827"/>
      <c r="C27" s="876" t="s">
        <v>1205</v>
      </c>
      <c r="D27" s="877"/>
      <c r="E27" s="877"/>
      <c r="F27" s="877"/>
      <c r="G27" s="877"/>
      <c r="H27" s="877"/>
      <c r="I27" s="877"/>
      <c r="J27" s="877"/>
      <c r="K27" s="878"/>
      <c r="L27" s="757"/>
      <c r="M27" s="758"/>
      <c r="N27" s="758"/>
      <c r="O27" s="758"/>
      <c r="P27" s="758"/>
      <c r="Q27" s="758"/>
      <c r="R27" s="758"/>
      <c r="S27" s="758"/>
      <c r="T27" s="758"/>
      <c r="U27" s="758"/>
      <c r="V27" s="758"/>
      <c r="W27" s="758"/>
      <c r="X27" s="758"/>
      <c r="Y27" s="759"/>
      <c r="Z27" s="760" t="s">
        <v>1206</v>
      </c>
      <c r="AA27" s="760"/>
      <c r="AB27" s="760"/>
      <c r="AC27" s="760"/>
      <c r="AD27" s="760"/>
      <c r="AE27" s="760"/>
      <c r="AF27" s="760"/>
      <c r="AG27" s="760"/>
      <c r="AH27" s="760"/>
      <c r="AI27" s="760"/>
      <c r="AJ27" s="760"/>
      <c r="AK27" s="760"/>
      <c r="AL27" s="761"/>
    </row>
    <row r="28" spans="1:38" ht="25.5" customHeight="1">
      <c r="A28" s="465"/>
      <c r="B28" s="827"/>
      <c r="C28" s="845" t="s">
        <v>1207</v>
      </c>
      <c r="D28" s="846"/>
      <c r="E28" s="846"/>
      <c r="F28" s="846"/>
      <c r="G28" s="846"/>
      <c r="H28" s="846"/>
      <c r="I28" s="846"/>
      <c r="J28" s="846"/>
      <c r="K28" s="847"/>
      <c r="L28" s="726"/>
      <c r="M28" s="726"/>
      <c r="N28" s="420" t="s">
        <v>1197</v>
      </c>
      <c r="O28" s="726"/>
      <c r="P28" s="726"/>
      <c r="Q28" s="726"/>
      <c r="R28" s="420" t="s">
        <v>1197</v>
      </c>
      <c r="S28" s="726"/>
      <c r="T28" s="726"/>
      <c r="U28" s="726"/>
      <c r="V28" s="736"/>
      <c r="W28" s="737"/>
      <c r="X28" s="737"/>
      <c r="Y28" s="737"/>
      <c r="Z28" s="737"/>
      <c r="AA28" s="737"/>
      <c r="AB28" s="737"/>
      <c r="AC28" s="737"/>
      <c r="AD28" s="737"/>
      <c r="AE28" s="737"/>
      <c r="AF28" s="737"/>
      <c r="AG28" s="737"/>
      <c r="AH28" s="737"/>
      <c r="AI28" s="737"/>
      <c r="AJ28" s="737"/>
      <c r="AK28" s="737"/>
      <c r="AL28" s="738"/>
    </row>
    <row r="29" spans="1:38" ht="15.75" hidden="1" customHeight="1">
      <c r="A29" s="465"/>
      <c r="B29" s="827"/>
      <c r="C29" s="762"/>
      <c r="D29" s="763"/>
      <c r="E29" s="763"/>
      <c r="F29" s="763"/>
      <c r="G29" s="763"/>
      <c r="H29" s="763"/>
      <c r="I29" s="763"/>
      <c r="J29" s="763"/>
      <c r="K29" s="764"/>
      <c r="L29" s="751" t="s">
        <v>1186</v>
      </c>
      <c r="M29" s="752"/>
      <c r="N29" s="753"/>
      <c r="O29" s="416" t="s">
        <v>1187</v>
      </c>
      <c r="P29" s="416" t="s">
        <v>1187</v>
      </c>
      <c r="Q29" s="416" t="s">
        <v>1187</v>
      </c>
      <c r="R29" s="416" t="s">
        <v>1187</v>
      </c>
      <c r="S29" s="416" t="s">
        <v>1187</v>
      </c>
      <c r="T29" s="416" t="s">
        <v>1187</v>
      </c>
      <c r="U29" s="416" t="s">
        <v>1187</v>
      </c>
      <c r="V29" s="416" t="s">
        <v>1187</v>
      </c>
      <c r="W29" s="416" t="s">
        <v>1187</v>
      </c>
      <c r="X29" s="416" t="s">
        <v>1187</v>
      </c>
      <c r="Y29" s="416" t="s">
        <v>1187</v>
      </c>
      <c r="Z29" s="416" t="s">
        <v>1187</v>
      </c>
      <c r="AA29" s="416" t="s">
        <v>1187</v>
      </c>
      <c r="AB29" s="754"/>
      <c r="AC29" s="755"/>
      <c r="AD29" s="755"/>
      <c r="AE29" s="755"/>
      <c r="AF29" s="755"/>
      <c r="AG29" s="755"/>
      <c r="AH29" s="755"/>
      <c r="AI29" s="755"/>
      <c r="AJ29" s="755"/>
      <c r="AK29" s="755"/>
      <c r="AL29" s="756"/>
    </row>
    <row r="30" spans="1:38" ht="27.75" customHeight="1">
      <c r="A30" s="465"/>
      <c r="B30" s="827"/>
      <c r="C30" s="730" t="s">
        <v>1208</v>
      </c>
      <c r="D30" s="731"/>
      <c r="E30" s="731"/>
      <c r="F30" s="731"/>
      <c r="G30" s="731"/>
      <c r="H30" s="731"/>
      <c r="I30" s="731"/>
      <c r="J30" s="731"/>
      <c r="K30" s="732"/>
      <c r="L30" s="726"/>
      <c r="M30" s="726"/>
      <c r="N30" s="421" t="s">
        <v>1197</v>
      </c>
      <c r="O30" s="913"/>
      <c r="P30" s="914"/>
      <c r="Q30" s="915"/>
      <c r="R30" s="421" t="s">
        <v>1197</v>
      </c>
      <c r="S30" s="916"/>
      <c r="T30" s="916"/>
      <c r="U30" s="916"/>
      <c r="V30" s="917"/>
      <c r="W30" s="918"/>
      <c r="X30" s="918"/>
      <c r="Y30" s="918"/>
      <c r="Z30" s="918"/>
      <c r="AA30" s="918"/>
      <c r="AB30" s="918"/>
      <c r="AC30" s="918"/>
      <c r="AD30" s="918"/>
      <c r="AE30" s="918"/>
      <c r="AF30" s="918"/>
      <c r="AG30" s="918"/>
      <c r="AH30" s="918"/>
      <c r="AI30" s="796"/>
      <c r="AJ30" s="796"/>
      <c r="AK30" s="796"/>
      <c r="AL30" s="919"/>
    </row>
    <row r="31" spans="1:38" ht="25.5" customHeight="1">
      <c r="A31" s="465"/>
      <c r="B31" s="827"/>
      <c r="C31" s="845" t="s">
        <v>1209</v>
      </c>
      <c r="D31" s="846"/>
      <c r="E31" s="846"/>
      <c r="F31" s="846"/>
      <c r="G31" s="846"/>
      <c r="H31" s="846"/>
      <c r="I31" s="846"/>
      <c r="J31" s="846"/>
      <c r="K31" s="847"/>
      <c r="L31" s="920"/>
      <c r="M31" s="921"/>
      <c r="N31" s="888" t="s">
        <v>1210</v>
      </c>
      <c r="O31" s="889"/>
      <c r="P31" s="922" t="s">
        <v>1211</v>
      </c>
      <c r="Q31" s="922"/>
      <c r="R31" s="922"/>
      <c r="S31" s="922"/>
      <c r="T31" s="922"/>
      <c r="U31" s="922"/>
      <c r="V31" s="922"/>
      <c r="W31" s="922"/>
      <c r="X31" s="922"/>
      <c r="Y31" s="922"/>
      <c r="Z31" s="922"/>
      <c r="AA31" s="922"/>
      <c r="AB31" s="922"/>
      <c r="AC31" s="922"/>
      <c r="AD31" s="923"/>
      <c r="AE31" s="920"/>
      <c r="AF31" s="924"/>
      <c r="AG31" s="888" t="s">
        <v>1210</v>
      </c>
      <c r="AH31" s="889"/>
      <c r="AI31" s="889"/>
      <c r="AJ31" s="889"/>
      <c r="AK31" s="889"/>
      <c r="AL31" s="890"/>
    </row>
    <row r="32" spans="1:38" ht="15.75" hidden="1" customHeight="1">
      <c r="A32" s="465"/>
      <c r="B32" s="827"/>
      <c r="C32" s="762"/>
      <c r="D32" s="763"/>
      <c r="E32" s="763"/>
      <c r="F32" s="763"/>
      <c r="G32" s="763"/>
      <c r="H32" s="763"/>
      <c r="I32" s="763"/>
      <c r="J32" s="763"/>
      <c r="K32" s="764"/>
      <c r="L32" s="751" t="s">
        <v>1186</v>
      </c>
      <c r="M32" s="752"/>
      <c r="N32" s="806"/>
      <c r="O32" s="416" t="s">
        <v>1187</v>
      </c>
      <c r="P32" s="416" t="s">
        <v>1187</v>
      </c>
      <c r="Q32" s="416" t="s">
        <v>1187</v>
      </c>
      <c r="R32" s="416" t="s">
        <v>1187</v>
      </c>
      <c r="S32" s="891"/>
      <c r="T32" s="892"/>
      <c r="U32" s="892"/>
      <c r="V32" s="892"/>
      <c r="W32" s="892"/>
      <c r="X32" s="892"/>
      <c r="Y32" s="892"/>
      <c r="Z32" s="892"/>
      <c r="AA32" s="892"/>
      <c r="AB32" s="892"/>
      <c r="AC32" s="892"/>
      <c r="AD32" s="892"/>
      <c r="AE32" s="892"/>
      <c r="AF32" s="892"/>
      <c r="AG32" s="892"/>
      <c r="AH32" s="892"/>
      <c r="AI32" s="893"/>
      <c r="AJ32" s="893"/>
      <c r="AK32" s="893"/>
      <c r="AL32" s="894"/>
    </row>
    <row r="33" spans="1:38">
      <c r="A33" s="465"/>
      <c r="B33" s="827"/>
      <c r="C33" s="895" t="s">
        <v>1212</v>
      </c>
      <c r="D33" s="896"/>
      <c r="E33" s="897"/>
      <c r="F33" s="904" t="s">
        <v>1213</v>
      </c>
      <c r="G33" s="905"/>
      <c r="H33" s="905"/>
      <c r="I33" s="905"/>
      <c r="J33" s="905"/>
      <c r="K33" s="905"/>
      <c r="L33" s="905"/>
      <c r="M33" s="905"/>
      <c r="N33" s="905"/>
      <c r="O33" s="905"/>
      <c r="P33" s="905"/>
      <c r="Q33" s="905"/>
      <c r="R33" s="905"/>
      <c r="S33" s="905"/>
      <c r="T33" s="905"/>
      <c r="U33" s="905"/>
      <c r="V33" s="905"/>
      <c r="W33" s="905"/>
      <c r="X33" s="905"/>
      <c r="Y33" s="905"/>
      <c r="Z33" s="905"/>
      <c r="AA33" s="905"/>
      <c r="AB33" s="905"/>
      <c r="AC33" s="905"/>
      <c r="AD33" s="905"/>
      <c r="AE33" s="905"/>
      <c r="AF33" s="905"/>
      <c r="AG33" s="905"/>
      <c r="AH33" s="905"/>
      <c r="AI33" s="905"/>
      <c r="AJ33" s="905"/>
      <c r="AK33" s="905"/>
      <c r="AL33" s="906"/>
    </row>
    <row r="34" spans="1:38" ht="26.25" customHeight="1">
      <c r="A34" s="465"/>
      <c r="B34" s="827"/>
      <c r="C34" s="898"/>
      <c r="D34" s="899"/>
      <c r="E34" s="900"/>
      <c r="F34" s="907" t="s">
        <v>1214</v>
      </c>
      <c r="G34" s="908"/>
      <c r="H34" s="849" t="s">
        <v>1215</v>
      </c>
      <c r="I34" s="846"/>
      <c r="J34" s="846"/>
      <c r="K34" s="847"/>
      <c r="L34" s="910" t="s">
        <v>1216</v>
      </c>
      <c r="M34" s="910"/>
      <c r="N34" s="910"/>
      <c r="O34" s="910"/>
      <c r="P34" s="910"/>
      <c r="Q34" s="910"/>
      <c r="R34" s="911"/>
      <c r="S34" s="911"/>
      <c r="T34" s="911"/>
      <c r="U34" s="911"/>
      <c r="V34" s="911"/>
      <c r="W34" s="911"/>
      <c r="X34" s="911"/>
      <c r="Y34" s="911"/>
      <c r="Z34" s="911"/>
      <c r="AA34" s="911"/>
      <c r="AB34" s="911"/>
      <c r="AC34" s="912"/>
      <c r="AD34" s="912"/>
      <c r="AE34" s="912"/>
      <c r="AF34" s="912"/>
      <c r="AG34" s="912"/>
      <c r="AH34" s="912"/>
      <c r="AI34" s="912"/>
      <c r="AJ34" s="912"/>
      <c r="AK34" s="912"/>
      <c r="AL34" s="912"/>
    </row>
    <row r="35" spans="1:38" ht="26.25" customHeight="1">
      <c r="A35" s="465"/>
      <c r="B35" s="827"/>
      <c r="C35" s="898"/>
      <c r="D35" s="899"/>
      <c r="E35" s="900"/>
      <c r="F35" s="891"/>
      <c r="G35" s="909"/>
      <c r="H35" s="763"/>
      <c r="I35" s="763"/>
      <c r="J35" s="763"/>
      <c r="K35" s="764"/>
      <c r="L35" s="730" t="s">
        <v>1217</v>
      </c>
      <c r="M35" s="731"/>
      <c r="N35" s="731"/>
      <c r="O35" s="731"/>
      <c r="P35" s="731"/>
      <c r="Q35" s="732"/>
      <c r="R35" s="757"/>
      <c r="S35" s="758"/>
      <c r="T35" s="758"/>
      <c r="U35" s="758"/>
      <c r="V35" s="758"/>
      <c r="W35" s="758"/>
      <c r="X35" s="758"/>
      <c r="Y35" s="758"/>
      <c r="Z35" s="758"/>
      <c r="AA35" s="758"/>
      <c r="AB35" s="759"/>
      <c r="AC35" s="730" t="s">
        <v>1218</v>
      </c>
      <c r="AD35" s="731"/>
      <c r="AE35" s="731"/>
      <c r="AF35" s="732"/>
      <c r="AG35" s="925" t="s">
        <v>1201</v>
      </c>
      <c r="AH35" s="926"/>
      <c r="AI35" s="926"/>
      <c r="AJ35" s="926"/>
      <c r="AK35" s="926"/>
      <c r="AL35" s="927"/>
    </row>
    <row r="36" spans="1:38">
      <c r="A36" s="465"/>
      <c r="B36" s="827"/>
      <c r="C36" s="898"/>
      <c r="D36" s="899"/>
      <c r="E36" s="900"/>
      <c r="F36" s="932" t="s">
        <v>1219</v>
      </c>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5"/>
    </row>
    <row r="37" spans="1:38" ht="25.5" customHeight="1">
      <c r="A37" s="465"/>
      <c r="B37" s="827"/>
      <c r="C37" s="898"/>
      <c r="D37" s="899"/>
      <c r="E37" s="900"/>
      <c r="F37" s="907" t="s">
        <v>1220</v>
      </c>
      <c r="G37" s="908"/>
      <c r="H37" s="846" t="s">
        <v>1221</v>
      </c>
      <c r="I37" s="846"/>
      <c r="J37" s="846"/>
      <c r="K37" s="846"/>
      <c r="L37" s="910" t="s">
        <v>1216</v>
      </c>
      <c r="M37" s="910"/>
      <c r="N37" s="910"/>
      <c r="O37" s="910"/>
      <c r="P37" s="910"/>
      <c r="Q37" s="910"/>
      <c r="R37" s="911"/>
      <c r="S37" s="911"/>
      <c r="T37" s="911"/>
      <c r="U37" s="911"/>
      <c r="V37" s="911"/>
      <c r="W37" s="911"/>
      <c r="X37" s="911"/>
      <c r="Y37" s="911"/>
      <c r="Z37" s="911"/>
      <c r="AA37" s="911"/>
      <c r="AB37" s="911"/>
      <c r="AC37" s="938"/>
      <c r="AD37" s="938"/>
      <c r="AE37" s="938"/>
      <c r="AF37" s="938"/>
      <c r="AG37" s="938"/>
      <c r="AH37" s="938"/>
      <c r="AI37" s="938"/>
      <c r="AJ37" s="938"/>
      <c r="AK37" s="938"/>
      <c r="AL37" s="938"/>
    </row>
    <row r="38" spans="1:38" ht="25.5" customHeight="1">
      <c r="A38" s="465"/>
      <c r="B38" s="827"/>
      <c r="C38" s="898"/>
      <c r="D38" s="899"/>
      <c r="E38" s="900"/>
      <c r="F38" s="936"/>
      <c r="G38" s="937"/>
      <c r="H38" s="763"/>
      <c r="I38" s="763"/>
      <c r="J38" s="763"/>
      <c r="K38" s="763"/>
      <c r="L38" s="730" t="s">
        <v>1217</v>
      </c>
      <c r="M38" s="731"/>
      <c r="N38" s="731"/>
      <c r="O38" s="731"/>
      <c r="P38" s="731"/>
      <c r="Q38" s="732"/>
      <c r="R38" s="757"/>
      <c r="S38" s="758"/>
      <c r="T38" s="758"/>
      <c r="U38" s="758"/>
      <c r="V38" s="758"/>
      <c r="W38" s="758"/>
      <c r="X38" s="758"/>
      <c r="Y38" s="758"/>
      <c r="Z38" s="758"/>
      <c r="AA38" s="758"/>
      <c r="AB38" s="759"/>
      <c r="AC38" s="731" t="s">
        <v>1218</v>
      </c>
      <c r="AD38" s="731"/>
      <c r="AE38" s="731"/>
      <c r="AF38" s="731"/>
      <c r="AG38" s="925" t="s">
        <v>1201</v>
      </c>
      <c r="AH38" s="926"/>
      <c r="AI38" s="926"/>
      <c r="AJ38" s="926"/>
      <c r="AK38" s="926"/>
      <c r="AL38" s="927"/>
    </row>
    <row r="39" spans="1:38" ht="25.5" customHeight="1">
      <c r="A39" s="465"/>
      <c r="B39" s="827"/>
      <c r="C39" s="898"/>
      <c r="D39" s="899"/>
      <c r="E39" s="900"/>
      <c r="F39" s="936"/>
      <c r="G39" s="937"/>
      <c r="H39" s="731" t="s">
        <v>1222</v>
      </c>
      <c r="I39" s="731"/>
      <c r="J39" s="731"/>
      <c r="K39" s="732"/>
      <c r="L39" s="928" t="s">
        <v>1201</v>
      </c>
      <c r="M39" s="929"/>
      <c r="N39" s="733"/>
      <c r="O39" s="734"/>
      <c r="P39" s="424" t="s">
        <v>1179</v>
      </c>
      <c r="Q39" s="733"/>
      <c r="R39" s="734"/>
      <c r="S39" s="425" t="s">
        <v>1180</v>
      </c>
      <c r="T39" s="733"/>
      <c r="U39" s="734"/>
      <c r="V39" s="425" t="s">
        <v>1181</v>
      </c>
      <c r="W39" s="930"/>
      <c r="X39" s="930"/>
      <c r="Y39" s="930"/>
      <c r="Z39" s="930"/>
      <c r="AA39" s="930"/>
      <c r="AB39" s="930"/>
      <c r="AC39" s="930"/>
      <c r="AD39" s="930"/>
      <c r="AE39" s="930"/>
      <c r="AF39" s="930"/>
      <c r="AG39" s="930"/>
      <c r="AH39" s="930"/>
      <c r="AI39" s="930"/>
      <c r="AJ39" s="930"/>
      <c r="AK39" s="930"/>
      <c r="AL39" s="931"/>
    </row>
    <row r="40" spans="1:38" ht="25.5" customHeight="1">
      <c r="A40" s="465"/>
      <c r="B40" s="827"/>
      <c r="C40" s="898"/>
      <c r="D40" s="899"/>
      <c r="E40" s="900"/>
      <c r="F40" s="936"/>
      <c r="G40" s="937"/>
      <c r="H40" s="845" t="s">
        <v>1223</v>
      </c>
      <c r="I40" s="846"/>
      <c r="J40" s="846"/>
      <c r="K40" s="847"/>
      <c r="L40" s="928" t="s">
        <v>1201</v>
      </c>
      <c r="M40" s="929"/>
      <c r="N40" s="733"/>
      <c r="O40" s="734"/>
      <c r="P40" s="424" t="s">
        <v>1179</v>
      </c>
      <c r="Q40" s="733"/>
      <c r="R40" s="734"/>
      <c r="S40" s="425" t="s">
        <v>1180</v>
      </c>
      <c r="T40" s="733"/>
      <c r="U40" s="734"/>
      <c r="V40" s="425" t="s">
        <v>1181</v>
      </c>
      <c r="W40" s="737" t="s">
        <v>1224</v>
      </c>
      <c r="X40" s="738"/>
      <c r="Y40" s="928" t="s">
        <v>1201</v>
      </c>
      <c r="Z40" s="929"/>
      <c r="AA40" s="733"/>
      <c r="AB40" s="734"/>
      <c r="AC40" s="424" t="s">
        <v>1179</v>
      </c>
      <c r="AD40" s="733"/>
      <c r="AE40" s="734"/>
      <c r="AF40" s="425" t="s">
        <v>1180</v>
      </c>
      <c r="AG40" s="733"/>
      <c r="AH40" s="734"/>
      <c r="AI40" s="425" t="s">
        <v>1181</v>
      </c>
      <c r="AJ40" s="737" t="s">
        <v>1225</v>
      </c>
      <c r="AK40" s="737"/>
      <c r="AL40" s="738"/>
    </row>
    <row r="41" spans="1:38" ht="25.5" customHeight="1">
      <c r="A41" s="465"/>
      <c r="B41" s="827"/>
      <c r="C41" s="898"/>
      <c r="D41" s="899"/>
      <c r="E41" s="900"/>
      <c r="F41" s="936"/>
      <c r="G41" s="937"/>
      <c r="H41" s="762"/>
      <c r="I41" s="763"/>
      <c r="J41" s="763"/>
      <c r="K41" s="764"/>
      <c r="L41" s="925" t="s">
        <v>1201</v>
      </c>
      <c r="M41" s="926"/>
      <c r="N41" s="926"/>
      <c r="O41" s="927"/>
      <c r="P41" s="866" t="s">
        <v>1226</v>
      </c>
      <c r="Q41" s="867"/>
      <c r="R41" s="867"/>
      <c r="S41" s="867"/>
      <c r="T41" s="867"/>
      <c r="U41" s="867"/>
      <c r="V41" s="867"/>
      <c r="W41" s="867"/>
      <c r="X41" s="867"/>
      <c r="Y41" s="867"/>
      <c r="Z41" s="867"/>
      <c r="AA41" s="867"/>
      <c r="AB41" s="867"/>
      <c r="AC41" s="867"/>
      <c r="AD41" s="867"/>
      <c r="AE41" s="867"/>
      <c r="AF41" s="867"/>
      <c r="AG41" s="867"/>
      <c r="AH41" s="867"/>
      <c r="AI41" s="867"/>
      <c r="AJ41" s="867"/>
      <c r="AK41" s="867"/>
      <c r="AL41" s="868"/>
    </row>
    <row r="42" spans="1:38" ht="25.5" customHeight="1">
      <c r="A42" s="465"/>
      <c r="B42" s="827"/>
      <c r="C42" s="898"/>
      <c r="D42" s="899"/>
      <c r="E42" s="900"/>
      <c r="F42" s="936"/>
      <c r="G42" s="937"/>
      <c r="H42" s="731" t="s">
        <v>1227</v>
      </c>
      <c r="I42" s="731"/>
      <c r="J42" s="731"/>
      <c r="K42" s="732"/>
      <c r="L42" s="925" t="s">
        <v>1201</v>
      </c>
      <c r="M42" s="926"/>
      <c r="N42" s="926"/>
      <c r="O42" s="926"/>
      <c r="P42" s="926"/>
      <c r="Q42" s="927"/>
      <c r="R42" s="939"/>
      <c r="S42" s="940"/>
      <c r="T42" s="940"/>
      <c r="U42" s="940"/>
      <c r="V42" s="940"/>
      <c r="W42" s="940"/>
      <c r="X42" s="940"/>
      <c r="Y42" s="940"/>
      <c r="Z42" s="940"/>
      <c r="AA42" s="940"/>
      <c r="AB42" s="940"/>
      <c r="AC42" s="940"/>
      <c r="AD42" s="940"/>
      <c r="AE42" s="940"/>
      <c r="AF42" s="940"/>
      <c r="AG42" s="940"/>
      <c r="AH42" s="940"/>
      <c r="AI42" s="940"/>
      <c r="AJ42" s="940"/>
      <c r="AK42" s="940"/>
      <c r="AL42" s="941"/>
    </row>
    <row r="43" spans="1:38" ht="25.5" customHeight="1">
      <c r="A43" s="465"/>
      <c r="B43" s="828"/>
      <c r="C43" s="901"/>
      <c r="D43" s="902"/>
      <c r="E43" s="903"/>
      <c r="F43" s="891"/>
      <c r="G43" s="909"/>
      <c r="H43" s="731" t="s">
        <v>1228</v>
      </c>
      <c r="I43" s="731"/>
      <c r="J43" s="731"/>
      <c r="K43" s="732"/>
      <c r="L43" s="942" t="s">
        <v>1201</v>
      </c>
      <c r="M43" s="943"/>
      <c r="N43" s="943"/>
      <c r="O43" s="943"/>
      <c r="P43" s="943"/>
      <c r="Q43" s="944"/>
      <c r="R43" s="866" t="s">
        <v>1229</v>
      </c>
      <c r="S43" s="867"/>
      <c r="T43" s="867"/>
      <c r="U43" s="867"/>
      <c r="V43" s="867"/>
      <c r="W43" s="867"/>
      <c r="X43" s="867"/>
      <c r="Y43" s="867"/>
      <c r="Z43" s="867"/>
      <c r="AA43" s="867"/>
      <c r="AB43" s="867"/>
      <c r="AC43" s="867"/>
      <c r="AD43" s="867"/>
      <c r="AE43" s="867"/>
      <c r="AF43" s="867"/>
      <c r="AG43" s="867"/>
      <c r="AH43" s="867"/>
      <c r="AI43" s="867"/>
      <c r="AJ43" s="867"/>
      <c r="AK43" s="867"/>
      <c r="AL43" s="868"/>
    </row>
    <row r="44" spans="1:38">
      <c r="A44" s="465"/>
      <c r="B44" s="795"/>
      <c r="C44" s="795"/>
      <c r="D44" s="795"/>
      <c r="E44" s="795"/>
      <c r="F44" s="795"/>
      <c r="G44" s="795"/>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955" t="s">
        <v>1230</v>
      </c>
      <c r="AI44" s="955"/>
      <c r="AJ44" s="955"/>
      <c r="AK44" s="955"/>
      <c r="AL44" s="955"/>
    </row>
    <row r="45" spans="1:38" ht="25.5" customHeight="1">
      <c r="A45" s="465"/>
      <c r="B45" s="826" t="s">
        <v>1231</v>
      </c>
      <c r="C45" s="848" t="s">
        <v>1232</v>
      </c>
      <c r="D45" s="849"/>
      <c r="E45" s="850"/>
      <c r="F45" s="829" t="s">
        <v>264</v>
      </c>
      <c r="G45" s="829"/>
      <c r="H45" s="829"/>
      <c r="I45" s="829"/>
      <c r="J45" s="829"/>
      <c r="K45" s="830"/>
      <c r="L45" s="831"/>
      <c r="M45" s="832"/>
      <c r="N45" s="832"/>
      <c r="O45" s="832"/>
      <c r="P45" s="832"/>
      <c r="Q45" s="832"/>
      <c r="R45" s="832"/>
      <c r="S45" s="832"/>
      <c r="T45" s="832"/>
      <c r="U45" s="833"/>
      <c r="V45" s="956" t="s">
        <v>1233</v>
      </c>
      <c r="W45" s="760"/>
      <c r="X45" s="760"/>
      <c r="Y45" s="760"/>
      <c r="Z45" s="760"/>
      <c r="AA45" s="760"/>
      <c r="AB45" s="760"/>
      <c r="AC45" s="760"/>
      <c r="AD45" s="760"/>
      <c r="AE45" s="760"/>
      <c r="AF45" s="760"/>
      <c r="AG45" s="760"/>
      <c r="AH45" s="760"/>
      <c r="AI45" s="760"/>
      <c r="AJ45" s="760"/>
      <c r="AK45" s="760"/>
      <c r="AL45" s="761"/>
    </row>
    <row r="46" spans="1:38" hidden="1">
      <c r="A46" s="465"/>
      <c r="B46" s="827"/>
      <c r="C46" s="851"/>
      <c r="D46" s="852"/>
      <c r="E46" s="853"/>
      <c r="F46" s="837" t="s">
        <v>212</v>
      </c>
      <c r="G46" s="837"/>
      <c r="H46" s="837"/>
      <c r="I46" s="837"/>
      <c r="J46" s="837"/>
      <c r="K46" s="838"/>
      <c r="L46" s="751" t="s">
        <v>1186</v>
      </c>
      <c r="M46" s="752"/>
      <c r="N46" s="753"/>
      <c r="O46" s="415" t="s">
        <v>1187</v>
      </c>
      <c r="P46" s="415" t="s">
        <v>1187</v>
      </c>
      <c r="Q46" s="415" t="s">
        <v>1187</v>
      </c>
      <c r="R46" s="415" t="s">
        <v>1187</v>
      </c>
      <c r="S46" s="415" t="s">
        <v>1187</v>
      </c>
      <c r="T46" s="415" t="s">
        <v>1187</v>
      </c>
      <c r="U46" s="415" t="s">
        <v>1187</v>
      </c>
      <c r="V46" s="416" t="s">
        <v>1187</v>
      </c>
      <c r="W46" s="416" t="s">
        <v>1187</v>
      </c>
      <c r="X46" s="416" t="s">
        <v>1187</v>
      </c>
      <c r="Y46" s="416" t="s">
        <v>1187</v>
      </c>
      <c r="Z46" s="416" t="s">
        <v>1187</v>
      </c>
      <c r="AA46" s="416" t="s">
        <v>1187</v>
      </c>
      <c r="AB46" s="416" t="s">
        <v>1187</v>
      </c>
      <c r="AC46" s="416" t="s">
        <v>1187</v>
      </c>
      <c r="AD46" s="416" t="s">
        <v>1187</v>
      </c>
      <c r="AE46" s="416" t="s">
        <v>1187</v>
      </c>
      <c r="AF46" s="416" t="s">
        <v>1187</v>
      </c>
      <c r="AG46" s="416" t="s">
        <v>1187</v>
      </c>
      <c r="AH46" s="416" t="s">
        <v>1187</v>
      </c>
      <c r="AI46" s="754"/>
      <c r="AJ46" s="755"/>
      <c r="AK46" s="755"/>
      <c r="AL46" s="756"/>
    </row>
    <row r="47" spans="1:38" ht="25.5" customHeight="1">
      <c r="A47" s="465"/>
      <c r="B47" s="827"/>
      <c r="C47" s="851"/>
      <c r="D47" s="852"/>
      <c r="E47" s="853"/>
      <c r="F47" s="837"/>
      <c r="G47" s="837"/>
      <c r="H47" s="837"/>
      <c r="I47" s="837"/>
      <c r="J47" s="837"/>
      <c r="K47" s="838"/>
      <c r="L47" s="757"/>
      <c r="M47" s="758"/>
      <c r="N47" s="758"/>
      <c r="O47" s="758"/>
      <c r="P47" s="758"/>
      <c r="Q47" s="758"/>
      <c r="R47" s="758"/>
      <c r="S47" s="758"/>
      <c r="T47" s="758"/>
      <c r="U47" s="758"/>
      <c r="V47" s="758"/>
      <c r="W47" s="758"/>
      <c r="X47" s="758"/>
      <c r="Y47" s="759"/>
      <c r="Z47" s="760" t="s">
        <v>1234</v>
      </c>
      <c r="AA47" s="760"/>
      <c r="AB47" s="760"/>
      <c r="AC47" s="760"/>
      <c r="AD47" s="760"/>
      <c r="AE47" s="760"/>
      <c r="AF47" s="760"/>
      <c r="AG47" s="760"/>
      <c r="AH47" s="760"/>
      <c r="AI47" s="760"/>
      <c r="AJ47" s="760"/>
      <c r="AK47" s="760"/>
      <c r="AL47" s="761"/>
    </row>
    <row r="48" spans="1:38" hidden="1">
      <c r="A48" s="465"/>
      <c r="B48" s="827"/>
      <c r="C48" s="851"/>
      <c r="D48" s="852"/>
      <c r="E48" s="853"/>
      <c r="F48" s="763"/>
      <c r="G48" s="763"/>
      <c r="H48" s="763"/>
      <c r="I48" s="763"/>
      <c r="J48" s="763"/>
      <c r="K48" s="764"/>
      <c r="L48" s="751" t="s">
        <v>1186</v>
      </c>
      <c r="M48" s="752"/>
      <c r="N48" s="753"/>
      <c r="O48" s="415" t="s">
        <v>1187</v>
      </c>
      <c r="P48" s="415" t="s">
        <v>1187</v>
      </c>
      <c r="Q48" s="415" t="s">
        <v>1187</v>
      </c>
      <c r="R48" s="415" t="s">
        <v>1187</v>
      </c>
      <c r="S48" s="415" t="s">
        <v>1187</v>
      </c>
      <c r="T48" s="415" t="s">
        <v>1187</v>
      </c>
      <c r="U48" s="415" t="s">
        <v>1187</v>
      </c>
      <c r="V48" s="415" t="s">
        <v>1187</v>
      </c>
      <c r="W48" s="415" t="s">
        <v>1187</v>
      </c>
      <c r="X48" s="415" t="s">
        <v>1187</v>
      </c>
      <c r="Y48" s="415" t="s">
        <v>1187</v>
      </c>
      <c r="Z48" s="415" t="s">
        <v>1187</v>
      </c>
      <c r="AA48" s="415" t="s">
        <v>1187</v>
      </c>
      <c r="AB48" s="415" t="s">
        <v>1187</v>
      </c>
      <c r="AC48" s="415" t="s">
        <v>1187</v>
      </c>
      <c r="AD48" s="415" t="s">
        <v>1187</v>
      </c>
      <c r="AE48" s="415" t="s">
        <v>1187</v>
      </c>
      <c r="AF48" s="415" t="s">
        <v>1187</v>
      </c>
      <c r="AG48" s="415" t="s">
        <v>1187</v>
      </c>
      <c r="AH48" s="415" t="s">
        <v>1187</v>
      </c>
      <c r="AI48" s="754"/>
      <c r="AJ48" s="755"/>
      <c r="AK48" s="755"/>
      <c r="AL48" s="756"/>
    </row>
    <row r="49" spans="1:39">
      <c r="A49" s="465"/>
      <c r="B49" s="827"/>
      <c r="C49" s="851"/>
      <c r="D49" s="852"/>
      <c r="E49" s="853"/>
      <c r="F49" s="845" t="s">
        <v>209</v>
      </c>
      <c r="G49" s="846"/>
      <c r="H49" s="846"/>
      <c r="I49" s="846"/>
      <c r="J49" s="846"/>
      <c r="K49" s="847"/>
      <c r="L49" s="945" t="s">
        <v>1201</v>
      </c>
      <c r="M49" s="946"/>
      <c r="N49" s="947"/>
      <c r="O49" s="913"/>
      <c r="P49" s="915"/>
      <c r="Q49" s="953" t="s">
        <v>1179</v>
      </c>
      <c r="R49" s="913"/>
      <c r="S49" s="915"/>
      <c r="T49" s="953" t="s">
        <v>1180</v>
      </c>
      <c r="U49" s="913"/>
      <c r="V49" s="915"/>
      <c r="W49" s="957" t="s">
        <v>1181</v>
      </c>
      <c r="X49" s="795"/>
      <c r="Y49" s="795"/>
      <c r="Z49" s="795"/>
      <c r="AA49" s="795"/>
      <c r="AB49" s="795"/>
      <c r="AC49" s="795"/>
      <c r="AD49" s="795"/>
      <c r="AE49" s="795"/>
      <c r="AF49" s="795"/>
      <c r="AG49" s="795"/>
      <c r="AH49" s="795"/>
      <c r="AI49" s="795"/>
      <c r="AJ49" s="795"/>
      <c r="AK49" s="795"/>
      <c r="AL49" s="959"/>
    </row>
    <row r="50" spans="1:39">
      <c r="A50" s="465"/>
      <c r="B50" s="827"/>
      <c r="C50" s="851"/>
      <c r="D50" s="852"/>
      <c r="E50" s="853"/>
      <c r="F50" s="762"/>
      <c r="G50" s="763"/>
      <c r="H50" s="763"/>
      <c r="I50" s="763"/>
      <c r="J50" s="763"/>
      <c r="K50" s="764"/>
      <c r="L50" s="948"/>
      <c r="M50" s="949"/>
      <c r="N50" s="950"/>
      <c r="O50" s="951"/>
      <c r="P50" s="952"/>
      <c r="Q50" s="954"/>
      <c r="R50" s="951"/>
      <c r="S50" s="952"/>
      <c r="T50" s="954"/>
      <c r="U50" s="951"/>
      <c r="V50" s="952"/>
      <c r="W50" s="958"/>
      <c r="X50" s="796"/>
      <c r="Y50" s="796"/>
      <c r="Z50" s="796"/>
      <c r="AA50" s="796"/>
      <c r="AB50" s="796"/>
      <c r="AC50" s="796"/>
      <c r="AD50" s="796"/>
      <c r="AE50" s="796"/>
      <c r="AF50" s="796"/>
      <c r="AG50" s="796"/>
      <c r="AH50" s="796"/>
      <c r="AI50" s="796"/>
      <c r="AJ50" s="796"/>
      <c r="AK50" s="796"/>
      <c r="AL50" s="919"/>
    </row>
    <row r="51" spans="1:39" ht="25.5" customHeight="1">
      <c r="A51" s="465"/>
      <c r="B51" s="827"/>
      <c r="C51" s="851"/>
      <c r="D51" s="852"/>
      <c r="E51" s="853"/>
      <c r="F51" s="846" t="s">
        <v>1235</v>
      </c>
      <c r="G51" s="846"/>
      <c r="H51" s="846"/>
      <c r="I51" s="846"/>
      <c r="J51" s="846"/>
      <c r="K51" s="847"/>
      <c r="L51" s="733"/>
      <c r="M51" s="734"/>
      <c r="N51" s="426" t="s">
        <v>509</v>
      </c>
      <c r="O51" s="733"/>
      <c r="P51" s="735"/>
      <c r="Q51" s="734"/>
      <c r="R51" s="736"/>
      <c r="S51" s="737"/>
      <c r="T51" s="737"/>
      <c r="U51" s="737"/>
      <c r="V51" s="737"/>
      <c r="W51" s="737"/>
      <c r="X51" s="737"/>
      <c r="Y51" s="737"/>
      <c r="Z51" s="737"/>
      <c r="AA51" s="737"/>
      <c r="AB51" s="737"/>
      <c r="AC51" s="737"/>
      <c r="AD51" s="737"/>
      <c r="AE51" s="737"/>
      <c r="AF51" s="737"/>
      <c r="AG51" s="737"/>
      <c r="AH51" s="737"/>
      <c r="AI51" s="737"/>
      <c r="AJ51" s="737"/>
      <c r="AK51" s="737"/>
      <c r="AL51" s="738"/>
    </row>
    <row r="52" spans="1:39" ht="25.5" customHeight="1">
      <c r="A52" s="465"/>
      <c r="B52" s="827"/>
      <c r="C52" s="851"/>
      <c r="D52" s="852"/>
      <c r="E52" s="853"/>
      <c r="F52" s="731" t="s">
        <v>1236</v>
      </c>
      <c r="G52" s="731"/>
      <c r="H52" s="731"/>
      <c r="I52" s="731"/>
      <c r="J52" s="731"/>
      <c r="K52" s="732"/>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J52" s="758"/>
      <c r="AK52" s="758"/>
      <c r="AL52" s="759"/>
    </row>
    <row r="53" spans="1:39" ht="25.5" customHeight="1">
      <c r="A53" s="465"/>
      <c r="B53" s="827"/>
      <c r="C53" s="851"/>
      <c r="D53" s="852"/>
      <c r="E53" s="853"/>
      <c r="F53" s="731" t="s">
        <v>1237</v>
      </c>
      <c r="G53" s="731"/>
      <c r="H53" s="731"/>
      <c r="I53" s="731"/>
      <c r="J53" s="731"/>
      <c r="K53" s="732"/>
      <c r="L53" s="739"/>
      <c r="M53" s="740"/>
      <c r="N53" s="740"/>
      <c r="O53" s="740"/>
      <c r="P53" s="740"/>
      <c r="Q53" s="740"/>
      <c r="R53" s="740"/>
      <c r="S53" s="740"/>
      <c r="T53" s="740"/>
      <c r="U53" s="740"/>
      <c r="V53" s="740"/>
      <c r="W53" s="740"/>
      <c r="X53" s="740"/>
      <c r="Y53" s="740"/>
      <c r="Z53" s="740"/>
      <c r="AA53" s="740"/>
      <c r="AB53" s="866" t="s">
        <v>1238</v>
      </c>
      <c r="AC53" s="867"/>
      <c r="AD53" s="867"/>
      <c r="AE53" s="867"/>
      <c r="AF53" s="867"/>
      <c r="AG53" s="867"/>
      <c r="AH53" s="867"/>
      <c r="AI53" s="867"/>
      <c r="AJ53" s="867"/>
      <c r="AK53" s="867"/>
      <c r="AL53" s="868"/>
    </row>
    <row r="54" spans="1:39" ht="25.5" customHeight="1">
      <c r="A54" s="465"/>
      <c r="B54" s="827"/>
      <c r="C54" s="851"/>
      <c r="D54" s="852"/>
      <c r="E54" s="853"/>
      <c r="F54" s="731" t="s">
        <v>1239</v>
      </c>
      <c r="G54" s="731"/>
      <c r="H54" s="731"/>
      <c r="I54" s="731"/>
      <c r="J54" s="731"/>
      <c r="K54" s="732"/>
      <c r="L54" s="726"/>
      <c r="M54" s="726"/>
      <c r="N54" s="420" t="s">
        <v>1197</v>
      </c>
      <c r="O54" s="726"/>
      <c r="P54" s="726"/>
      <c r="Q54" s="726"/>
      <c r="R54" s="420" t="s">
        <v>1197</v>
      </c>
      <c r="S54" s="726"/>
      <c r="T54" s="726"/>
      <c r="U54" s="726"/>
      <c r="V54" s="425"/>
      <c r="W54" s="730" t="s">
        <v>1240</v>
      </c>
      <c r="X54" s="731"/>
      <c r="Y54" s="731"/>
      <c r="Z54" s="731"/>
      <c r="AA54" s="731"/>
      <c r="AB54" s="732"/>
      <c r="AC54" s="726"/>
      <c r="AD54" s="726"/>
      <c r="AE54" s="420" t="s">
        <v>1197</v>
      </c>
      <c r="AF54" s="726"/>
      <c r="AG54" s="726"/>
      <c r="AH54" s="726"/>
      <c r="AI54" s="420" t="s">
        <v>1197</v>
      </c>
      <c r="AJ54" s="726"/>
      <c r="AK54" s="726"/>
      <c r="AL54" s="726"/>
      <c r="AM54" s="465"/>
    </row>
    <row r="55" spans="1:39" ht="25.5" customHeight="1">
      <c r="A55" s="465"/>
      <c r="B55" s="827"/>
      <c r="C55" s="851"/>
      <c r="D55" s="852"/>
      <c r="E55" s="853"/>
      <c r="F55" s="731" t="s">
        <v>1241</v>
      </c>
      <c r="G55" s="731"/>
      <c r="H55" s="731"/>
      <c r="I55" s="731"/>
      <c r="J55" s="731"/>
      <c r="K55" s="732"/>
      <c r="L55" s="726"/>
      <c r="M55" s="726"/>
      <c r="N55" s="420" t="s">
        <v>1197</v>
      </c>
      <c r="O55" s="726"/>
      <c r="P55" s="726"/>
      <c r="Q55" s="726"/>
      <c r="R55" s="420" t="s">
        <v>1197</v>
      </c>
      <c r="S55" s="726"/>
      <c r="T55" s="726"/>
      <c r="U55" s="726"/>
      <c r="V55" s="736"/>
      <c r="W55" s="737"/>
      <c r="X55" s="737"/>
      <c r="Y55" s="737"/>
      <c r="Z55" s="737"/>
      <c r="AA55" s="737"/>
      <c r="AB55" s="737"/>
      <c r="AC55" s="737"/>
      <c r="AD55" s="737"/>
      <c r="AE55" s="737"/>
      <c r="AF55" s="737"/>
      <c r="AG55" s="737"/>
      <c r="AH55" s="737"/>
      <c r="AI55" s="737"/>
      <c r="AJ55" s="737"/>
      <c r="AK55" s="737"/>
      <c r="AL55" s="738"/>
    </row>
    <row r="56" spans="1:39" ht="25.5" customHeight="1">
      <c r="A56" s="465"/>
      <c r="B56" s="827"/>
      <c r="C56" s="851"/>
      <c r="D56" s="852"/>
      <c r="E56" s="853"/>
      <c r="F56" s="731" t="s">
        <v>1242</v>
      </c>
      <c r="G56" s="731"/>
      <c r="H56" s="731"/>
      <c r="I56" s="731"/>
      <c r="J56" s="731"/>
      <c r="K56" s="732"/>
      <c r="L56" s="860" t="s">
        <v>1201</v>
      </c>
      <c r="M56" s="960"/>
      <c r="N56" s="960"/>
      <c r="O56" s="961"/>
      <c r="P56" s="888"/>
      <c r="Q56" s="889"/>
      <c r="R56" s="889"/>
      <c r="S56" s="889"/>
      <c r="T56" s="889"/>
      <c r="U56" s="889"/>
      <c r="V56" s="889"/>
      <c r="W56" s="889"/>
      <c r="X56" s="889"/>
      <c r="Y56" s="889"/>
      <c r="Z56" s="889"/>
      <c r="AA56" s="889"/>
      <c r="AB56" s="889"/>
      <c r="AC56" s="889"/>
      <c r="AD56" s="889"/>
      <c r="AE56" s="889"/>
      <c r="AF56" s="889"/>
      <c r="AG56" s="889"/>
      <c r="AH56" s="889"/>
      <c r="AI56" s="889"/>
      <c r="AJ56" s="889"/>
      <c r="AK56" s="889"/>
      <c r="AL56" s="890"/>
    </row>
    <row r="57" spans="1:39" ht="25.5" customHeight="1">
      <c r="A57" s="465"/>
      <c r="B57" s="827"/>
      <c r="C57" s="851"/>
      <c r="D57" s="852"/>
      <c r="E57" s="853"/>
      <c r="F57" s="730" t="s">
        <v>1243</v>
      </c>
      <c r="G57" s="731"/>
      <c r="H57" s="731"/>
      <c r="I57" s="731"/>
      <c r="J57" s="731"/>
      <c r="K57" s="732"/>
      <c r="L57" s="860" t="s">
        <v>1201</v>
      </c>
      <c r="M57" s="960"/>
      <c r="N57" s="960"/>
      <c r="O57" s="960"/>
      <c r="P57" s="960"/>
      <c r="Q57" s="961"/>
      <c r="R57" s="968" t="s">
        <v>1244</v>
      </c>
      <c r="S57" s="922"/>
      <c r="T57" s="922"/>
      <c r="U57" s="922"/>
      <c r="V57" s="922"/>
      <c r="W57" s="923"/>
      <c r="X57" s="860" t="s">
        <v>1245</v>
      </c>
      <c r="Y57" s="960"/>
      <c r="Z57" s="960"/>
      <c r="AA57" s="961"/>
      <c r="AB57" s="969"/>
      <c r="AC57" s="970"/>
      <c r="AD57" s="970"/>
      <c r="AE57" s="970"/>
      <c r="AF57" s="970"/>
      <c r="AG57" s="970"/>
      <c r="AH57" s="970"/>
      <c r="AI57" s="970"/>
      <c r="AJ57" s="970"/>
      <c r="AK57" s="970"/>
      <c r="AL57" s="971"/>
    </row>
    <row r="58" spans="1:39" ht="25.5" customHeight="1">
      <c r="A58" s="465"/>
      <c r="B58" s="827"/>
      <c r="C58" s="851"/>
      <c r="D58" s="852"/>
      <c r="E58" s="853"/>
      <c r="F58" s="849" t="s">
        <v>1246</v>
      </c>
      <c r="G58" s="849"/>
      <c r="H58" s="849"/>
      <c r="I58" s="849"/>
      <c r="J58" s="849"/>
      <c r="K58" s="850"/>
      <c r="L58" s="960" t="s">
        <v>1201</v>
      </c>
      <c r="M58" s="960"/>
      <c r="N58" s="960"/>
      <c r="O58" s="960"/>
      <c r="P58" s="960"/>
      <c r="Q58" s="960"/>
      <c r="R58" s="960"/>
      <c r="S58" s="960"/>
      <c r="T58" s="960"/>
      <c r="U58" s="961"/>
      <c r="V58" s="962" t="s">
        <v>1247</v>
      </c>
      <c r="W58" s="963"/>
      <c r="X58" s="963"/>
      <c r="Y58" s="963"/>
      <c r="Z58" s="963"/>
      <c r="AA58" s="963"/>
      <c r="AB58" s="963"/>
      <c r="AC58" s="963"/>
      <c r="AD58" s="963"/>
      <c r="AE58" s="963"/>
      <c r="AF58" s="963"/>
      <c r="AG58" s="963"/>
      <c r="AH58" s="963"/>
      <c r="AI58" s="963"/>
      <c r="AJ58" s="963"/>
      <c r="AK58" s="963"/>
      <c r="AL58" s="964"/>
    </row>
    <row r="59" spans="1:39" ht="25.5" customHeight="1">
      <c r="A59" s="465"/>
      <c r="B59" s="827"/>
      <c r="C59" s="851"/>
      <c r="D59" s="852"/>
      <c r="E59" s="853"/>
      <c r="F59" s="852"/>
      <c r="G59" s="852"/>
      <c r="H59" s="852"/>
      <c r="I59" s="852"/>
      <c r="J59" s="852"/>
      <c r="K59" s="853"/>
      <c r="L59" s="427" t="s">
        <v>301</v>
      </c>
      <c r="M59" s="735"/>
      <c r="N59" s="735"/>
      <c r="O59" s="735"/>
      <c r="P59" s="735"/>
      <c r="Q59" s="736" t="s">
        <v>208</v>
      </c>
      <c r="R59" s="737"/>
      <c r="S59" s="737"/>
      <c r="T59" s="737"/>
      <c r="U59" s="738"/>
      <c r="V59" s="965"/>
      <c r="W59" s="966"/>
      <c r="X59" s="966"/>
      <c r="Y59" s="966"/>
      <c r="Z59" s="966"/>
      <c r="AA59" s="966"/>
      <c r="AB59" s="966"/>
      <c r="AC59" s="966"/>
      <c r="AD59" s="966"/>
      <c r="AE59" s="966"/>
      <c r="AF59" s="966"/>
      <c r="AG59" s="966"/>
      <c r="AH59" s="966"/>
      <c r="AI59" s="966"/>
      <c r="AJ59" s="966"/>
      <c r="AK59" s="966"/>
      <c r="AL59" s="967"/>
    </row>
    <row r="60" spans="1:39" hidden="1">
      <c r="A60" s="465"/>
      <c r="B60" s="827"/>
      <c r="C60" s="851"/>
      <c r="D60" s="852"/>
      <c r="E60" s="853"/>
      <c r="F60" s="855"/>
      <c r="G60" s="855"/>
      <c r="H60" s="855"/>
      <c r="I60" s="855"/>
      <c r="J60" s="855"/>
      <c r="K60" s="856"/>
      <c r="L60" s="752" t="s">
        <v>1186</v>
      </c>
      <c r="M60" s="752"/>
      <c r="N60" s="753"/>
      <c r="O60" s="415" t="s">
        <v>1187</v>
      </c>
      <c r="P60" s="415" t="s">
        <v>1187</v>
      </c>
      <c r="Q60" s="418" t="s">
        <v>1197</v>
      </c>
      <c r="R60" s="415" t="s">
        <v>1187</v>
      </c>
      <c r="S60" s="415" t="s">
        <v>1187</v>
      </c>
      <c r="T60" s="415" t="s">
        <v>1187</v>
      </c>
      <c r="U60" s="415" t="s">
        <v>1187</v>
      </c>
      <c r="V60" s="415" t="s">
        <v>1187</v>
      </c>
      <c r="W60" s="415" t="s">
        <v>1187</v>
      </c>
      <c r="X60" s="418" t="s">
        <v>1197</v>
      </c>
      <c r="Y60" s="415" t="s">
        <v>1187</v>
      </c>
      <c r="Z60" s="754"/>
      <c r="AA60" s="755"/>
      <c r="AB60" s="755"/>
      <c r="AC60" s="755"/>
      <c r="AD60" s="755"/>
      <c r="AE60" s="755"/>
      <c r="AF60" s="755"/>
      <c r="AG60" s="755"/>
      <c r="AH60" s="755"/>
      <c r="AI60" s="755"/>
      <c r="AJ60" s="755"/>
      <c r="AK60" s="755"/>
      <c r="AL60" s="756"/>
    </row>
    <row r="61" spans="1:39" ht="25.5" hidden="1" customHeight="1">
      <c r="A61" s="465"/>
      <c r="B61" s="827"/>
      <c r="C61" s="851"/>
      <c r="D61" s="852"/>
      <c r="E61" s="853"/>
      <c r="F61" s="848" t="s">
        <v>1248</v>
      </c>
      <c r="G61" s="850"/>
      <c r="H61" s="845" t="s">
        <v>1249</v>
      </c>
      <c r="I61" s="846"/>
      <c r="J61" s="846"/>
      <c r="K61" s="847"/>
      <c r="L61" s="860" t="s">
        <v>1250</v>
      </c>
      <c r="M61" s="960"/>
      <c r="N61" s="960"/>
      <c r="O61" s="960"/>
      <c r="P61" s="960"/>
      <c r="Q61" s="960"/>
      <c r="R61" s="960"/>
      <c r="S61" s="961"/>
      <c r="T61" s="866" t="s">
        <v>1251</v>
      </c>
      <c r="U61" s="867"/>
      <c r="V61" s="867"/>
      <c r="W61" s="867"/>
      <c r="X61" s="867"/>
      <c r="Y61" s="867"/>
      <c r="Z61" s="867"/>
      <c r="AA61" s="867"/>
      <c r="AB61" s="867"/>
      <c r="AC61" s="867"/>
      <c r="AD61" s="867"/>
      <c r="AE61" s="867"/>
      <c r="AF61" s="867"/>
      <c r="AG61" s="867"/>
      <c r="AH61" s="867"/>
      <c r="AI61" s="867"/>
      <c r="AJ61" s="867"/>
      <c r="AK61" s="867"/>
      <c r="AL61" s="868"/>
    </row>
    <row r="62" spans="1:39" hidden="1">
      <c r="A62" s="465"/>
      <c r="B62" s="827"/>
      <c r="C62" s="851"/>
      <c r="D62" s="852"/>
      <c r="E62" s="853"/>
      <c r="F62" s="851"/>
      <c r="G62" s="853"/>
      <c r="H62" s="762"/>
      <c r="I62" s="763"/>
      <c r="J62" s="763"/>
      <c r="K62" s="764"/>
      <c r="L62" s="751" t="s">
        <v>1186</v>
      </c>
      <c r="M62" s="752"/>
      <c r="N62" s="753"/>
      <c r="O62" s="416" t="s">
        <v>1187</v>
      </c>
      <c r="P62" s="416" t="s">
        <v>1187</v>
      </c>
      <c r="Q62" s="416" t="s">
        <v>1187</v>
      </c>
      <c r="R62" s="416" t="s">
        <v>1187</v>
      </c>
      <c r="S62" s="416" t="s">
        <v>1187</v>
      </c>
      <c r="T62" s="977"/>
      <c r="U62" s="978"/>
      <c r="V62" s="978"/>
      <c r="W62" s="978"/>
      <c r="X62" s="978"/>
      <c r="Y62" s="978"/>
      <c r="Z62" s="978"/>
      <c r="AA62" s="978"/>
      <c r="AB62" s="978"/>
      <c r="AC62" s="978"/>
      <c r="AD62" s="978"/>
      <c r="AE62" s="978"/>
      <c r="AF62" s="978"/>
      <c r="AG62" s="978"/>
      <c r="AH62" s="978"/>
      <c r="AI62" s="978"/>
      <c r="AJ62" s="978"/>
      <c r="AK62" s="978"/>
      <c r="AL62" s="979"/>
    </row>
    <row r="63" spans="1:39" ht="25.5" hidden="1" customHeight="1">
      <c r="A63" s="465"/>
      <c r="B63" s="827"/>
      <c r="C63" s="851"/>
      <c r="D63" s="852"/>
      <c r="E63" s="853"/>
      <c r="F63" s="851"/>
      <c r="G63" s="853"/>
      <c r="H63" s="730" t="s">
        <v>1252</v>
      </c>
      <c r="I63" s="731"/>
      <c r="J63" s="731"/>
      <c r="K63" s="732"/>
      <c r="L63" s="928" t="s">
        <v>1253</v>
      </c>
      <c r="M63" s="929"/>
      <c r="N63" s="929"/>
      <c r="O63" s="929"/>
      <c r="P63" s="929"/>
      <c r="Q63" s="929"/>
      <c r="R63" s="428"/>
      <c r="S63" s="980" t="s">
        <v>1187</v>
      </c>
      <c r="T63" s="981"/>
      <c r="U63" s="981"/>
      <c r="V63" s="981"/>
      <c r="W63" s="981"/>
      <c r="X63" s="981"/>
      <c r="Y63" s="981"/>
      <c r="Z63" s="981"/>
      <c r="AA63" s="981"/>
      <c r="AB63" s="981"/>
      <c r="AC63" s="981"/>
      <c r="AD63" s="981"/>
      <c r="AE63" s="982"/>
      <c r="AF63" s="866" t="s">
        <v>1202</v>
      </c>
      <c r="AG63" s="867"/>
      <c r="AH63" s="867"/>
      <c r="AI63" s="867"/>
      <c r="AJ63" s="867"/>
      <c r="AK63" s="867"/>
      <c r="AL63" s="868"/>
    </row>
    <row r="64" spans="1:39" ht="25.5" hidden="1" customHeight="1">
      <c r="A64" s="465"/>
      <c r="B64" s="827"/>
      <c r="C64" s="851"/>
      <c r="D64" s="852"/>
      <c r="E64" s="853"/>
      <c r="F64" s="851"/>
      <c r="G64" s="853"/>
      <c r="H64" s="848" t="s">
        <v>1254</v>
      </c>
      <c r="I64" s="849"/>
      <c r="J64" s="849"/>
      <c r="K64" s="850"/>
      <c r="L64" s="757"/>
      <c r="M64" s="758"/>
      <c r="N64" s="758"/>
      <c r="O64" s="758"/>
      <c r="P64" s="758"/>
      <c r="Q64" s="758"/>
      <c r="R64" s="758"/>
      <c r="S64" s="758"/>
      <c r="T64" s="758"/>
      <c r="U64" s="758"/>
      <c r="V64" s="758"/>
      <c r="W64" s="758"/>
      <c r="X64" s="758"/>
      <c r="Y64" s="759"/>
      <c r="Z64" s="834" t="s">
        <v>1255</v>
      </c>
      <c r="AA64" s="835"/>
      <c r="AB64" s="835"/>
      <c r="AC64" s="835"/>
      <c r="AD64" s="835"/>
      <c r="AE64" s="835"/>
      <c r="AF64" s="835"/>
      <c r="AG64" s="835"/>
      <c r="AH64" s="835"/>
      <c r="AI64" s="835"/>
      <c r="AJ64" s="835"/>
      <c r="AK64" s="835"/>
      <c r="AL64" s="836"/>
    </row>
    <row r="65" spans="1:38" ht="25.5" hidden="1" customHeight="1">
      <c r="A65" s="465"/>
      <c r="B65" s="827"/>
      <c r="C65" s="851"/>
      <c r="D65" s="852"/>
      <c r="E65" s="853"/>
      <c r="F65" s="851"/>
      <c r="G65" s="853"/>
      <c r="H65" s="851"/>
      <c r="I65" s="852"/>
      <c r="J65" s="852"/>
      <c r="K65" s="853"/>
      <c r="L65" s="757"/>
      <c r="M65" s="758"/>
      <c r="N65" s="758"/>
      <c r="O65" s="758"/>
      <c r="P65" s="758"/>
      <c r="Q65" s="758"/>
      <c r="R65" s="758"/>
      <c r="S65" s="758"/>
      <c r="T65" s="758"/>
      <c r="U65" s="758"/>
      <c r="V65" s="758"/>
      <c r="W65" s="758"/>
      <c r="X65" s="758"/>
      <c r="Y65" s="759"/>
      <c r="Z65" s="813" t="s">
        <v>1256</v>
      </c>
      <c r="AA65" s="814"/>
      <c r="AB65" s="814"/>
      <c r="AC65" s="814"/>
      <c r="AD65" s="814"/>
      <c r="AE65" s="814"/>
      <c r="AF65" s="814"/>
      <c r="AG65" s="814"/>
      <c r="AH65" s="814"/>
      <c r="AI65" s="814"/>
      <c r="AJ65" s="814"/>
      <c r="AK65" s="814"/>
      <c r="AL65" s="815"/>
    </row>
    <row r="66" spans="1:38" hidden="1">
      <c r="A66" s="465"/>
      <c r="B66" s="827"/>
      <c r="C66" s="851"/>
      <c r="D66" s="852"/>
      <c r="E66" s="853"/>
      <c r="F66" s="851"/>
      <c r="G66" s="853"/>
      <c r="H66" s="851"/>
      <c r="I66" s="852"/>
      <c r="J66" s="852"/>
      <c r="K66" s="853"/>
      <c r="L66" s="801" t="s">
        <v>1186</v>
      </c>
      <c r="M66" s="802"/>
      <c r="N66" s="803"/>
      <c r="O66" s="416" t="s">
        <v>1187</v>
      </c>
      <c r="P66" s="416" t="s">
        <v>1187</v>
      </c>
      <c r="Q66" s="416" t="s">
        <v>1187</v>
      </c>
      <c r="R66" s="416" t="s">
        <v>1187</v>
      </c>
      <c r="S66" s="416" t="s">
        <v>1187</v>
      </c>
      <c r="T66" s="416" t="s">
        <v>1187</v>
      </c>
      <c r="U66" s="416" t="s">
        <v>1187</v>
      </c>
      <c r="V66" s="416" t="s">
        <v>1187</v>
      </c>
      <c r="W66" s="416" t="s">
        <v>1187</v>
      </c>
      <c r="X66" s="416" t="s">
        <v>1187</v>
      </c>
      <c r="Y66" s="416" t="s">
        <v>1187</v>
      </c>
      <c r="Z66" s="416" t="s">
        <v>1187</v>
      </c>
      <c r="AA66" s="416" t="s">
        <v>1187</v>
      </c>
      <c r="AB66" s="416" t="s">
        <v>1187</v>
      </c>
      <c r="AC66" s="416" t="s">
        <v>1187</v>
      </c>
      <c r="AD66" s="416" t="s">
        <v>1187</v>
      </c>
      <c r="AE66" s="416" t="s">
        <v>1187</v>
      </c>
      <c r="AF66" s="416" t="s">
        <v>1187</v>
      </c>
      <c r="AG66" s="416" t="s">
        <v>1187</v>
      </c>
      <c r="AH66" s="416" t="s">
        <v>1187</v>
      </c>
      <c r="AI66" s="816"/>
      <c r="AJ66" s="817"/>
      <c r="AK66" s="817"/>
      <c r="AL66" s="818"/>
    </row>
    <row r="67" spans="1:38" hidden="1">
      <c r="A67" s="465"/>
      <c r="B67" s="827"/>
      <c r="C67" s="851"/>
      <c r="D67" s="852"/>
      <c r="E67" s="853"/>
      <c r="F67" s="854"/>
      <c r="G67" s="856"/>
      <c r="H67" s="854"/>
      <c r="I67" s="855"/>
      <c r="J67" s="855"/>
      <c r="K67" s="856"/>
      <c r="L67" s="804"/>
      <c r="M67" s="805"/>
      <c r="N67" s="806"/>
      <c r="O67" s="415" t="s">
        <v>1187</v>
      </c>
      <c r="P67" s="415" t="s">
        <v>1187</v>
      </c>
      <c r="Q67" s="415" t="s">
        <v>1187</v>
      </c>
      <c r="R67" s="415" t="s">
        <v>1187</v>
      </c>
      <c r="S67" s="415" t="s">
        <v>1187</v>
      </c>
      <c r="T67" s="415" t="s">
        <v>1187</v>
      </c>
      <c r="U67" s="415" t="s">
        <v>1187</v>
      </c>
      <c r="V67" s="415" t="s">
        <v>1187</v>
      </c>
      <c r="W67" s="415" t="s">
        <v>1187</v>
      </c>
      <c r="X67" s="415" t="s">
        <v>1187</v>
      </c>
      <c r="Y67" s="415" t="s">
        <v>1187</v>
      </c>
      <c r="Z67" s="415" t="s">
        <v>1187</v>
      </c>
      <c r="AA67" s="415" t="s">
        <v>1187</v>
      </c>
      <c r="AB67" s="415" t="s">
        <v>1187</v>
      </c>
      <c r="AC67" s="415" t="s">
        <v>1187</v>
      </c>
      <c r="AD67" s="415" t="s">
        <v>1187</v>
      </c>
      <c r="AE67" s="415" t="s">
        <v>1187</v>
      </c>
      <c r="AF67" s="415" t="s">
        <v>1187</v>
      </c>
      <c r="AG67" s="415" t="s">
        <v>1187</v>
      </c>
      <c r="AH67" s="415" t="s">
        <v>1187</v>
      </c>
      <c r="AI67" s="819"/>
      <c r="AJ67" s="820"/>
      <c r="AK67" s="820"/>
      <c r="AL67" s="821"/>
    </row>
    <row r="68" spans="1:38" ht="25.5" hidden="1" customHeight="1">
      <c r="A68" s="465"/>
      <c r="B68" s="827"/>
      <c r="C68" s="851"/>
      <c r="D68" s="852"/>
      <c r="E68" s="853"/>
      <c r="F68" s="975" t="s">
        <v>264</v>
      </c>
      <c r="G68" s="975"/>
      <c r="H68" s="975"/>
      <c r="I68" s="975"/>
      <c r="J68" s="975"/>
      <c r="K68" s="976"/>
      <c r="L68" s="831"/>
      <c r="M68" s="832"/>
      <c r="N68" s="832"/>
      <c r="O68" s="743"/>
      <c r="P68" s="743"/>
      <c r="Q68" s="743"/>
      <c r="R68" s="832"/>
      <c r="S68" s="832"/>
      <c r="T68" s="832"/>
      <c r="U68" s="833"/>
      <c r="V68" s="956" t="s">
        <v>1233</v>
      </c>
      <c r="W68" s="760"/>
      <c r="X68" s="760"/>
      <c r="Y68" s="760"/>
      <c r="Z68" s="760"/>
      <c r="AA68" s="760"/>
      <c r="AB68" s="760"/>
      <c r="AC68" s="760"/>
      <c r="AD68" s="760"/>
      <c r="AE68" s="760"/>
      <c r="AF68" s="760"/>
      <c r="AG68" s="760"/>
      <c r="AH68" s="760"/>
      <c r="AI68" s="760"/>
      <c r="AJ68" s="760"/>
      <c r="AK68" s="760"/>
      <c r="AL68" s="761"/>
    </row>
    <row r="69" spans="1:38" hidden="1">
      <c r="A69" s="465"/>
      <c r="B69" s="827"/>
      <c r="C69" s="851"/>
      <c r="D69" s="852"/>
      <c r="E69" s="853"/>
      <c r="F69" s="837" t="s">
        <v>1257</v>
      </c>
      <c r="G69" s="837"/>
      <c r="H69" s="837"/>
      <c r="I69" s="837"/>
      <c r="J69" s="837"/>
      <c r="K69" s="838"/>
      <c r="L69" s="751" t="s">
        <v>1186</v>
      </c>
      <c r="M69" s="752"/>
      <c r="N69" s="753"/>
      <c r="O69" s="415" t="s">
        <v>1187</v>
      </c>
      <c r="P69" s="415" t="s">
        <v>1187</v>
      </c>
      <c r="Q69" s="415" t="s">
        <v>1187</v>
      </c>
      <c r="R69" s="415" t="s">
        <v>1187</v>
      </c>
      <c r="S69" s="415" t="s">
        <v>1187</v>
      </c>
      <c r="T69" s="415" t="s">
        <v>1187</v>
      </c>
      <c r="U69" s="415" t="s">
        <v>1187</v>
      </c>
      <c r="V69" s="415" t="s">
        <v>1187</v>
      </c>
      <c r="W69" s="415" t="s">
        <v>1187</v>
      </c>
      <c r="X69" s="415" t="s">
        <v>1187</v>
      </c>
      <c r="Y69" s="415" t="s">
        <v>1187</v>
      </c>
      <c r="Z69" s="415" t="s">
        <v>1187</v>
      </c>
      <c r="AA69" s="415" t="s">
        <v>1187</v>
      </c>
      <c r="AB69" s="415" t="s">
        <v>1187</v>
      </c>
      <c r="AC69" s="415" t="s">
        <v>1187</v>
      </c>
      <c r="AD69" s="415" t="s">
        <v>1187</v>
      </c>
      <c r="AE69" s="415" t="s">
        <v>1187</v>
      </c>
      <c r="AF69" s="415" t="s">
        <v>1187</v>
      </c>
      <c r="AG69" s="415" t="s">
        <v>1187</v>
      </c>
      <c r="AH69" s="415" t="s">
        <v>1187</v>
      </c>
      <c r="AI69" s="754"/>
      <c r="AJ69" s="755"/>
      <c r="AK69" s="755"/>
      <c r="AL69" s="756"/>
    </row>
    <row r="70" spans="1:38" ht="25.5" hidden="1" customHeight="1">
      <c r="A70" s="465"/>
      <c r="B70" s="827"/>
      <c r="C70" s="851"/>
      <c r="D70" s="852"/>
      <c r="E70" s="853"/>
      <c r="F70" s="837"/>
      <c r="G70" s="837"/>
      <c r="H70" s="837"/>
      <c r="I70" s="837"/>
      <c r="J70" s="837"/>
      <c r="K70" s="838"/>
      <c r="L70" s="757"/>
      <c r="M70" s="758"/>
      <c r="N70" s="758"/>
      <c r="O70" s="758"/>
      <c r="P70" s="758"/>
      <c r="Q70" s="758"/>
      <c r="R70" s="758"/>
      <c r="S70" s="758"/>
      <c r="T70" s="758"/>
      <c r="U70" s="758"/>
      <c r="V70" s="758"/>
      <c r="W70" s="758"/>
      <c r="X70" s="758"/>
      <c r="Y70" s="759"/>
      <c r="Z70" s="760" t="s">
        <v>1234</v>
      </c>
      <c r="AA70" s="760"/>
      <c r="AB70" s="760"/>
      <c r="AC70" s="760"/>
      <c r="AD70" s="760"/>
      <c r="AE70" s="760"/>
      <c r="AF70" s="760"/>
      <c r="AG70" s="760"/>
      <c r="AH70" s="760"/>
      <c r="AI70" s="760"/>
      <c r="AJ70" s="760"/>
      <c r="AK70" s="760"/>
      <c r="AL70" s="761"/>
    </row>
    <row r="71" spans="1:38" hidden="1">
      <c r="A71" s="465"/>
      <c r="B71" s="827"/>
      <c r="C71" s="851"/>
      <c r="D71" s="852"/>
      <c r="E71" s="853"/>
      <c r="F71" s="731"/>
      <c r="G71" s="731"/>
      <c r="H71" s="731"/>
      <c r="I71" s="731"/>
      <c r="J71" s="731"/>
      <c r="K71" s="732"/>
      <c r="L71" s="751" t="s">
        <v>1186</v>
      </c>
      <c r="M71" s="752"/>
      <c r="N71" s="753"/>
      <c r="O71" s="415" t="s">
        <v>1187</v>
      </c>
      <c r="P71" s="415" t="s">
        <v>1187</v>
      </c>
      <c r="Q71" s="415" t="s">
        <v>1187</v>
      </c>
      <c r="R71" s="415" t="s">
        <v>1187</v>
      </c>
      <c r="S71" s="415" t="s">
        <v>1187</v>
      </c>
      <c r="T71" s="415" t="s">
        <v>1187</v>
      </c>
      <c r="U71" s="415" t="s">
        <v>1187</v>
      </c>
      <c r="V71" s="415" t="s">
        <v>1187</v>
      </c>
      <c r="W71" s="415" t="s">
        <v>1187</v>
      </c>
      <c r="X71" s="415" t="s">
        <v>1187</v>
      </c>
      <c r="Y71" s="415" t="s">
        <v>1187</v>
      </c>
      <c r="Z71" s="415" t="s">
        <v>1187</v>
      </c>
      <c r="AA71" s="415" t="s">
        <v>1187</v>
      </c>
      <c r="AB71" s="415" t="s">
        <v>1187</v>
      </c>
      <c r="AC71" s="415" t="s">
        <v>1187</v>
      </c>
      <c r="AD71" s="415" t="s">
        <v>1187</v>
      </c>
      <c r="AE71" s="415" t="s">
        <v>1187</v>
      </c>
      <c r="AF71" s="415" t="s">
        <v>1187</v>
      </c>
      <c r="AG71" s="415" t="s">
        <v>1187</v>
      </c>
      <c r="AH71" s="415" t="s">
        <v>1187</v>
      </c>
      <c r="AI71" s="754"/>
      <c r="AJ71" s="755"/>
      <c r="AK71" s="755"/>
      <c r="AL71" s="756"/>
    </row>
    <row r="72" spans="1:38" ht="25.5" customHeight="1">
      <c r="A72" s="465"/>
      <c r="B72" s="827"/>
      <c r="C72" s="854"/>
      <c r="D72" s="855"/>
      <c r="E72" s="856"/>
      <c r="F72" s="731" t="s">
        <v>1258</v>
      </c>
      <c r="G72" s="731"/>
      <c r="H72" s="731"/>
      <c r="I72" s="731"/>
      <c r="J72" s="731"/>
      <c r="K72" s="732"/>
      <c r="L72" s="920"/>
      <c r="M72" s="921"/>
      <c r="N72" s="921"/>
      <c r="O72" s="924"/>
      <c r="P72" s="972"/>
      <c r="Q72" s="973"/>
      <c r="R72" s="973"/>
      <c r="S72" s="973"/>
      <c r="T72" s="973"/>
      <c r="U72" s="973"/>
      <c r="V72" s="973"/>
      <c r="W72" s="973"/>
      <c r="X72" s="973"/>
      <c r="Y72" s="973"/>
      <c r="Z72" s="973"/>
      <c r="AA72" s="973"/>
      <c r="AB72" s="973"/>
      <c r="AC72" s="973"/>
      <c r="AD72" s="973"/>
      <c r="AE72" s="973"/>
      <c r="AF72" s="973"/>
      <c r="AG72" s="973"/>
      <c r="AH72" s="973"/>
      <c r="AI72" s="973"/>
      <c r="AJ72" s="973"/>
      <c r="AK72" s="973"/>
      <c r="AL72" s="974"/>
    </row>
    <row r="73" spans="1:38">
      <c r="A73" s="465"/>
      <c r="B73" s="827"/>
      <c r="C73" s="1003" t="s">
        <v>1259</v>
      </c>
      <c r="D73" s="1004"/>
      <c r="E73" s="1005"/>
      <c r="F73" s="1012" t="s">
        <v>1260</v>
      </c>
      <c r="G73" s="1013"/>
      <c r="H73" s="1013"/>
      <c r="I73" s="1013"/>
      <c r="J73" s="1013"/>
      <c r="K73" s="1014"/>
      <c r="L73" s="848" t="s">
        <v>1261</v>
      </c>
      <c r="M73" s="849"/>
      <c r="N73" s="849"/>
      <c r="O73" s="849"/>
      <c r="P73" s="849"/>
      <c r="Q73" s="849"/>
      <c r="R73" s="849"/>
      <c r="S73" s="849"/>
      <c r="T73" s="849"/>
      <c r="U73" s="849"/>
      <c r="V73" s="849"/>
      <c r="W73" s="850"/>
      <c r="X73" s="845" t="s">
        <v>1262</v>
      </c>
      <c r="Y73" s="846"/>
      <c r="Z73" s="846"/>
      <c r="AA73" s="846"/>
      <c r="AB73" s="846"/>
      <c r="AC73" s="846"/>
      <c r="AD73" s="846"/>
      <c r="AE73" s="846"/>
      <c r="AF73" s="846"/>
      <c r="AG73" s="846"/>
      <c r="AH73" s="846"/>
      <c r="AI73" s="846"/>
      <c r="AJ73" s="846"/>
      <c r="AK73" s="846"/>
      <c r="AL73" s="847"/>
    </row>
    <row r="74" spans="1:38">
      <c r="A74" s="465"/>
      <c r="B74" s="827"/>
      <c r="C74" s="1006"/>
      <c r="D74" s="1007"/>
      <c r="E74" s="1008"/>
      <c r="F74" s="1015"/>
      <c r="G74" s="1016"/>
      <c r="H74" s="1016"/>
      <c r="I74" s="1016"/>
      <c r="J74" s="1016"/>
      <c r="K74" s="1017"/>
      <c r="L74" s="1018" t="s">
        <v>1263</v>
      </c>
      <c r="M74" s="1019"/>
      <c r="N74" s="1019"/>
      <c r="O74" s="1019"/>
      <c r="P74" s="1019"/>
      <c r="Q74" s="1019"/>
      <c r="R74" s="1019"/>
      <c r="S74" s="1019"/>
      <c r="T74" s="1019"/>
      <c r="U74" s="1019"/>
      <c r="V74" s="1019"/>
      <c r="W74" s="1020"/>
      <c r="X74" s="1018" t="s">
        <v>1264</v>
      </c>
      <c r="Y74" s="1019"/>
      <c r="Z74" s="1019"/>
      <c r="AA74" s="1019"/>
      <c r="AB74" s="1019"/>
      <c r="AC74" s="1019"/>
      <c r="AD74" s="1019"/>
      <c r="AE74" s="1019"/>
      <c r="AF74" s="1019"/>
      <c r="AG74" s="1019"/>
      <c r="AH74" s="1019"/>
      <c r="AI74" s="1019"/>
      <c r="AJ74" s="1019"/>
      <c r="AK74" s="1019"/>
      <c r="AL74" s="1020"/>
    </row>
    <row r="75" spans="1:38">
      <c r="A75" s="465"/>
      <c r="B75" s="827"/>
      <c r="C75" s="1006"/>
      <c r="D75" s="1007"/>
      <c r="E75" s="1008"/>
      <c r="F75" s="983" t="s">
        <v>1265</v>
      </c>
      <c r="G75" s="984"/>
      <c r="H75" s="984"/>
      <c r="I75" s="984"/>
      <c r="J75" s="984"/>
      <c r="K75" s="985"/>
      <c r="L75" s="429" t="s">
        <v>1266</v>
      </c>
      <c r="M75" s="989" t="s">
        <v>1201</v>
      </c>
      <c r="N75" s="990"/>
      <c r="O75" s="991"/>
      <c r="P75" s="992"/>
      <c r="Q75" s="430" t="s">
        <v>1179</v>
      </c>
      <c r="R75" s="991"/>
      <c r="S75" s="992"/>
      <c r="T75" s="431" t="s">
        <v>1180</v>
      </c>
      <c r="U75" s="991"/>
      <c r="V75" s="992"/>
      <c r="W75" s="432" t="s">
        <v>1181</v>
      </c>
      <c r="X75" s="993"/>
      <c r="Y75" s="994"/>
      <c r="Z75" s="994"/>
      <c r="AA75" s="994"/>
      <c r="AB75" s="994"/>
      <c r="AC75" s="994"/>
      <c r="AD75" s="994"/>
      <c r="AE75" s="994"/>
      <c r="AF75" s="994"/>
      <c r="AG75" s="994"/>
      <c r="AH75" s="994"/>
      <c r="AI75" s="994"/>
      <c r="AJ75" s="994"/>
      <c r="AK75" s="994"/>
      <c r="AL75" s="995"/>
    </row>
    <row r="76" spans="1:38">
      <c r="A76" s="465"/>
      <c r="B76" s="827"/>
      <c r="C76" s="1006"/>
      <c r="D76" s="1007"/>
      <c r="E76" s="1008"/>
      <c r="F76" s="986"/>
      <c r="G76" s="987"/>
      <c r="H76" s="987"/>
      <c r="I76" s="987"/>
      <c r="J76" s="987"/>
      <c r="K76" s="988"/>
      <c r="L76" s="433" t="s">
        <v>1267</v>
      </c>
      <c r="M76" s="999" t="s">
        <v>1201</v>
      </c>
      <c r="N76" s="1000"/>
      <c r="O76" s="1001"/>
      <c r="P76" s="1002"/>
      <c r="Q76" s="434" t="s">
        <v>1179</v>
      </c>
      <c r="R76" s="1001"/>
      <c r="S76" s="1002"/>
      <c r="T76" s="435" t="s">
        <v>1180</v>
      </c>
      <c r="U76" s="1001"/>
      <c r="V76" s="1002"/>
      <c r="W76" s="436" t="s">
        <v>1181</v>
      </c>
      <c r="X76" s="996"/>
      <c r="Y76" s="997"/>
      <c r="Z76" s="997"/>
      <c r="AA76" s="997"/>
      <c r="AB76" s="997"/>
      <c r="AC76" s="997"/>
      <c r="AD76" s="997"/>
      <c r="AE76" s="997"/>
      <c r="AF76" s="997"/>
      <c r="AG76" s="997"/>
      <c r="AH76" s="997"/>
      <c r="AI76" s="997"/>
      <c r="AJ76" s="997"/>
      <c r="AK76" s="997"/>
      <c r="AL76" s="998"/>
    </row>
    <row r="77" spans="1:38">
      <c r="A77" s="465"/>
      <c r="B77" s="827"/>
      <c r="C77" s="1006"/>
      <c r="D77" s="1007"/>
      <c r="E77" s="1008"/>
      <c r="F77" s="983" t="s">
        <v>1268</v>
      </c>
      <c r="G77" s="984"/>
      <c r="H77" s="984"/>
      <c r="I77" s="984"/>
      <c r="J77" s="984"/>
      <c r="K77" s="985"/>
      <c r="L77" s="429" t="s">
        <v>1266</v>
      </c>
      <c r="M77" s="989" t="s">
        <v>1201</v>
      </c>
      <c r="N77" s="990"/>
      <c r="O77" s="991"/>
      <c r="P77" s="992"/>
      <c r="Q77" s="430" t="s">
        <v>1179</v>
      </c>
      <c r="R77" s="991"/>
      <c r="S77" s="992"/>
      <c r="T77" s="431" t="s">
        <v>1180</v>
      </c>
      <c r="U77" s="991"/>
      <c r="V77" s="992"/>
      <c r="W77" s="432" t="s">
        <v>1181</v>
      </c>
      <c r="X77" s="993"/>
      <c r="Y77" s="994"/>
      <c r="Z77" s="994"/>
      <c r="AA77" s="994"/>
      <c r="AB77" s="994"/>
      <c r="AC77" s="994"/>
      <c r="AD77" s="994"/>
      <c r="AE77" s="994"/>
      <c r="AF77" s="994"/>
      <c r="AG77" s="994"/>
      <c r="AH77" s="994"/>
      <c r="AI77" s="994"/>
      <c r="AJ77" s="994"/>
      <c r="AK77" s="994"/>
      <c r="AL77" s="995"/>
    </row>
    <row r="78" spans="1:38">
      <c r="A78" s="465"/>
      <c r="B78" s="827"/>
      <c r="C78" s="1006"/>
      <c r="D78" s="1007"/>
      <c r="E78" s="1008"/>
      <c r="F78" s="986"/>
      <c r="G78" s="987"/>
      <c r="H78" s="987"/>
      <c r="I78" s="987"/>
      <c r="J78" s="987"/>
      <c r="K78" s="988"/>
      <c r="L78" s="433" t="s">
        <v>1267</v>
      </c>
      <c r="M78" s="999" t="s">
        <v>1201</v>
      </c>
      <c r="N78" s="1000"/>
      <c r="O78" s="1001"/>
      <c r="P78" s="1002"/>
      <c r="Q78" s="434" t="s">
        <v>1179</v>
      </c>
      <c r="R78" s="1001"/>
      <c r="S78" s="1002"/>
      <c r="T78" s="435" t="s">
        <v>1180</v>
      </c>
      <c r="U78" s="1001"/>
      <c r="V78" s="1002"/>
      <c r="W78" s="436" t="s">
        <v>1181</v>
      </c>
      <c r="X78" s="996"/>
      <c r="Y78" s="997"/>
      <c r="Z78" s="997"/>
      <c r="AA78" s="997"/>
      <c r="AB78" s="997"/>
      <c r="AC78" s="997"/>
      <c r="AD78" s="997"/>
      <c r="AE78" s="997"/>
      <c r="AF78" s="997"/>
      <c r="AG78" s="997"/>
      <c r="AH78" s="997"/>
      <c r="AI78" s="997"/>
      <c r="AJ78" s="997"/>
      <c r="AK78" s="997"/>
      <c r="AL78" s="998"/>
    </row>
    <row r="79" spans="1:38">
      <c r="A79" s="465"/>
      <c r="B79" s="827"/>
      <c r="C79" s="1006"/>
      <c r="D79" s="1007"/>
      <c r="E79" s="1008"/>
      <c r="F79" s="983" t="s">
        <v>1269</v>
      </c>
      <c r="G79" s="984"/>
      <c r="H79" s="984"/>
      <c r="I79" s="984"/>
      <c r="J79" s="984"/>
      <c r="K79" s="985"/>
      <c r="L79" s="429" t="s">
        <v>1266</v>
      </c>
      <c r="M79" s="989" t="s">
        <v>1201</v>
      </c>
      <c r="N79" s="990"/>
      <c r="O79" s="991"/>
      <c r="P79" s="992"/>
      <c r="Q79" s="430" t="s">
        <v>1179</v>
      </c>
      <c r="R79" s="991"/>
      <c r="S79" s="992"/>
      <c r="T79" s="431" t="s">
        <v>1180</v>
      </c>
      <c r="U79" s="991"/>
      <c r="V79" s="992"/>
      <c r="W79" s="432" t="s">
        <v>1181</v>
      </c>
      <c r="X79" s="993"/>
      <c r="Y79" s="994"/>
      <c r="Z79" s="994"/>
      <c r="AA79" s="994"/>
      <c r="AB79" s="994"/>
      <c r="AC79" s="994"/>
      <c r="AD79" s="994"/>
      <c r="AE79" s="994"/>
      <c r="AF79" s="994"/>
      <c r="AG79" s="994"/>
      <c r="AH79" s="994"/>
      <c r="AI79" s="994"/>
      <c r="AJ79" s="994"/>
      <c r="AK79" s="994"/>
      <c r="AL79" s="995"/>
    </row>
    <row r="80" spans="1:38">
      <c r="A80" s="465"/>
      <c r="B80" s="827"/>
      <c r="C80" s="1006"/>
      <c r="D80" s="1007"/>
      <c r="E80" s="1008"/>
      <c r="F80" s="986"/>
      <c r="G80" s="987"/>
      <c r="H80" s="987"/>
      <c r="I80" s="987"/>
      <c r="J80" s="987"/>
      <c r="K80" s="988"/>
      <c r="L80" s="433" t="s">
        <v>1267</v>
      </c>
      <c r="M80" s="999" t="s">
        <v>1201</v>
      </c>
      <c r="N80" s="1000"/>
      <c r="O80" s="1001"/>
      <c r="P80" s="1002"/>
      <c r="Q80" s="434" t="s">
        <v>1179</v>
      </c>
      <c r="R80" s="1001"/>
      <c r="S80" s="1002"/>
      <c r="T80" s="435" t="s">
        <v>1180</v>
      </c>
      <c r="U80" s="1001"/>
      <c r="V80" s="1002"/>
      <c r="W80" s="436" t="s">
        <v>1181</v>
      </c>
      <c r="X80" s="996"/>
      <c r="Y80" s="997"/>
      <c r="Z80" s="997"/>
      <c r="AA80" s="997"/>
      <c r="AB80" s="997"/>
      <c r="AC80" s="997"/>
      <c r="AD80" s="997"/>
      <c r="AE80" s="997"/>
      <c r="AF80" s="997"/>
      <c r="AG80" s="997"/>
      <c r="AH80" s="997"/>
      <c r="AI80" s="997"/>
      <c r="AJ80" s="997"/>
      <c r="AK80" s="997"/>
      <c r="AL80" s="998"/>
    </row>
    <row r="81" spans="1:38">
      <c r="A81" s="465"/>
      <c r="B81" s="827"/>
      <c r="C81" s="1006"/>
      <c r="D81" s="1007"/>
      <c r="E81" s="1008"/>
      <c r="F81" s="983" t="s">
        <v>1270</v>
      </c>
      <c r="G81" s="984"/>
      <c r="H81" s="984"/>
      <c r="I81" s="984"/>
      <c r="J81" s="984"/>
      <c r="K81" s="985"/>
      <c r="L81" s="429" t="s">
        <v>1266</v>
      </c>
      <c r="M81" s="989" t="s">
        <v>1201</v>
      </c>
      <c r="N81" s="990"/>
      <c r="O81" s="991"/>
      <c r="P81" s="992"/>
      <c r="Q81" s="430" t="s">
        <v>1179</v>
      </c>
      <c r="R81" s="991"/>
      <c r="S81" s="992"/>
      <c r="T81" s="431" t="s">
        <v>1180</v>
      </c>
      <c r="U81" s="991"/>
      <c r="V81" s="992"/>
      <c r="W81" s="432" t="s">
        <v>1181</v>
      </c>
      <c r="X81" s="993"/>
      <c r="Y81" s="994"/>
      <c r="Z81" s="994"/>
      <c r="AA81" s="994"/>
      <c r="AB81" s="994"/>
      <c r="AC81" s="994"/>
      <c r="AD81" s="994"/>
      <c r="AE81" s="994"/>
      <c r="AF81" s="994"/>
      <c r="AG81" s="994"/>
      <c r="AH81" s="994"/>
      <c r="AI81" s="994"/>
      <c r="AJ81" s="994"/>
      <c r="AK81" s="994"/>
      <c r="AL81" s="995"/>
    </row>
    <row r="82" spans="1:38">
      <c r="A82" s="465"/>
      <c r="B82" s="827"/>
      <c r="C82" s="1006"/>
      <c r="D82" s="1007"/>
      <c r="E82" s="1008"/>
      <c r="F82" s="986"/>
      <c r="G82" s="987"/>
      <c r="H82" s="987"/>
      <c r="I82" s="987"/>
      <c r="J82" s="987"/>
      <c r="K82" s="988"/>
      <c r="L82" s="433" t="s">
        <v>1267</v>
      </c>
      <c r="M82" s="999" t="s">
        <v>1201</v>
      </c>
      <c r="N82" s="1000"/>
      <c r="O82" s="1001"/>
      <c r="P82" s="1002"/>
      <c r="Q82" s="434" t="s">
        <v>1179</v>
      </c>
      <c r="R82" s="1001"/>
      <c r="S82" s="1002"/>
      <c r="T82" s="435" t="s">
        <v>1180</v>
      </c>
      <c r="U82" s="1001"/>
      <c r="V82" s="1002"/>
      <c r="W82" s="436" t="s">
        <v>1181</v>
      </c>
      <c r="X82" s="996"/>
      <c r="Y82" s="997"/>
      <c r="Z82" s="997"/>
      <c r="AA82" s="997"/>
      <c r="AB82" s="997"/>
      <c r="AC82" s="997"/>
      <c r="AD82" s="997"/>
      <c r="AE82" s="997"/>
      <c r="AF82" s="997"/>
      <c r="AG82" s="997"/>
      <c r="AH82" s="997"/>
      <c r="AI82" s="997"/>
      <c r="AJ82" s="997"/>
      <c r="AK82" s="997"/>
      <c r="AL82" s="998"/>
    </row>
    <row r="83" spans="1:38">
      <c r="A83" s="465"/>
      <c r="B83" s="827"/>
      <c r="C83" s="1006"/>
      <c r="D83" s="1007"/>
      <c r="E83" s="1008"/>
      <c r="F83" s="983" t="s">
        <v>1271</v>
      </c>
      <c r="G83" s="984"/>
      <c r="H83" s="984"/>
      <c r="I83" s="984"/>
      <c r="J83" s="984"/>
      <c r="K83" s="985"/>
      <c r="L83" s="429" t="s">
        <v>1266</v>
      </c>
      <c r="M83" s="989" t="s">
        <v>1201</v>
      </c>
      <c r="N83" s="990"/>
      <c r="O83" s="991"/>
      <c r="P83" s="992"/>
      <c r="Q83" s="430" t="s">
        <v>1179</v>
      </c>
      <c r="R83" s="991"/>
      <c r="S83" s="992"/>
      <c r="T83" s="431" t="s">
        <v>1180</v>
      </c>
      <c r="U83" s="991"/>
      <c r="V83" s="992"/>
      <c r="W83" s="432" t="s">
        <v>1181</v>
      </c>
      <c r="X83" s="993"/>
      <c r="Y83" s="994"/>
      <c r="Z83" s="994"/>
      <c r="AA83" s="994"/>
      <c r="AB83" s="994"/>
      <c r="AC83" s="994"/>
      <c r="AD83" s="994"/>
      <c r="AE83" s="994"/>
      <c r="AF83" s="994"/>
      <c r="AG83" s="994"/>
      <c r="AH83" s="994"/>
      <c r="AI83" s="994"/>
      <c r="AJ83" s="994"/>
      <c r="AK83" s="994"/>
      <c r="AL83" s="995"/>
    </row>
    <row r="84" spans="1:38">
      <c r="A84" s="465"/>
      <c r="B84" s="827"/>
      <c r="C84" s="1006"/>
      <c r="D84" s="1007"/>
      <c r="E84" s="1008"/>
      <c r="F84" s="986"/>
      <c r="G84" s="987"/>
      <c r="H84" s="987"/>
      <c r="I84" s="987"/>
      <c r="J84" s="987"/>
      <c r="K84" s="988"/>
      <c r="L84" s="433" t="s">
        <v>1267</v>
      </c>
      <c r="M84" s="999" t="s">
        <v>1201</v>
      </c>
      <c r="N84" s="1000"/>
      <c r="O84" s="1001"/>
      <c r="P84" s="1002"/>
      <c r="Q84" s="434" t="s">
        <v>1179</v>
      </c>
      <c r="R84" s="1001"/>
      <c r="S84" s="1002"/>
      <c r="T84" s="435" t="s">
        <v>1180</v>
      </c>
      <c r="U84" s="1001"/>
      <c r="V84" s="1002"/>
      <c r="W84" s="436" t="s">
        <v>1181</v>
      </c>
      <c r="X84" s="996"/>
      <c r="Y84" s="997"/>
      <c r="Z84" s="997"/>
      <c r="AA84" s="997"/>
      <c r="AB84" s="997"/>
      <c r="AC84" s="997"/>
      <c r="AD84" s="997"/>
      <c r="AE84" s="997"/>
      <c r="AF84" s="997"/>
      <c r="AG84" s="997"/>
      <c r="AH84" s="997"/>
      <c r="AI84" s="997"/>
      <c r="AJ84" s="997"/>
      <c r="AK84" s="997"/>
      <c r="AL84" s="998"/>
    </row>
    <row r="85" spans="1:38">
      <c r="A85" s="465"/>
      <c r="B85" s="827"/>
      <c r="C85" s="1006"/>
      <c r="D85" s="1007"/>
      <c r="E85" s="1008"/>
      <c r="F85" s="983" t="s">
        <v>1272</v>
      </c>
      <c r="G85" s="984"/>
      <c r="H85" s="984"/>
      <c r="I85" s="984"/>
      <c r="J85" s="984"/>
      <c r="K85" s="985"/>
      <c r="L85" s="429" t="s">
        <v>1266</v>
      </c>
      <c r="M85" s="989" t="s">
        <v>1201</v>
      </c>
      <c r="N85" s="990"/>
      <c r="O85" s="991"/>
      <c r="P85" s="992"/>
      <c r="Q85" s="430" t="s">
        <v>1179</v>
      </c>
      <c r="R85" s="991"/>
      <c r="S85" s="992"/>
      <c r="T85" s="431" t="s">
        <v>1180</v>
      </c>
      <c r="U85" s="991"/>
      <c r="V85" s="992"/>
      <c r="W85" s="432" t="s">
        <v>1181</v>
      </c>
      <c r="X85" s="993"/>
      <c r="Y85" s="994"/>
      <c r="Z85" s="994"/>
      <c r="AA85" s="994"/>
      <c r="AB85" s="994"/>
      <c r="AC85" s="994"/>
      <c r="AD85" s="994"/>
      <c r="AE85" s="994"/>
      <c r="AF85" s="994"/>
      <c r="AG85" s="994"/>
      <c r="AH85" s="994"/>
      <c r="AI85" s="994"/>
      <c r="AJ85" s="994"/>
      <c r="AK85" s="994"/>
      <c r="AL85" s="995"/>
    </row>
    <row r="86" spans="1:38">
      <c r="A86" s="465"/>
      <c r="B86" s="827"/>
      <c r="C86" s="1006"/>
      <c r="D86" s="1007"/>
      <c r="E86" s="1008"/>
      <c r="F86" s="986"/>
      <c r="G86" s="987"/>
      <c r="H86" s="987"/>
      <c r="I86" s="987"/>
      <c r="J86" s="987"/>
      <c r="K86" s="988"/>
      <c r="L86" s="433" t="s">
        <v>1267</v>
      </c>
      <c r="M86" s="999" t="s">
        <v>1201</v>
      </c>
      <c r="N86" s="1000"/>
      <c r="O86" s="1001"/>
      <c r="P86" s="1002"/>
      <c r="Q86" s="434" t="s">
        <v>1179</v>
      </c>
      <c r="R86" s="1001"/>
      <c r="S86" s="1002"/>
      <c r="T86" s="435" t="s">
        <v>1180</v>
      </c>
      <c r="U86" s="1001"/>
      <c r="V86" s="1002"/>
      <c r="W86" s="436" t="s">
        <v>1181</v>
      </c>
      <c r="X86" s="996"/>
      <c r="Y86" s="997"/>
      <c r="Z86" s="997"/>
      <c r="AA86" s="997"/>
      <c r="AB86" s="997"/>
      <c r="AC86" s="997"/>
      <c r="AD86" s="997"/>
      <c r="AE86" s="997"/>
      <c r="AF86" s="997"/>
      <c r="AG86" s="997"/>
      <c r="AH86" s="997"/>
      <c r="AI86" s="997"/>
      <c r="AJ86" s="997"/>
      <c r="AK86" s="997"/>
      <c r="AL86" s="998"/>
    </row>
    <row r="87" spans="1:38">
      <c r="A87" s="465"/>
      <c r="B87" s="827"/>
      <c r="C87" s="1006"/>
      <c r="D87" s="1007"/>
      <c r="E87" s="1008"/>
      <c r="F87" s="983" t="s">
        <v>1273</v>
      </c>
      <c r="G87" s="984"/>
      <c r="H87" s="984"/>
      <c r="I87" s="984"/>
      <c r="J87" s="984"/>
      <c r="K87" s="985"/>
      <c r="L87" s="429" t="s">
        <v>1266</v>
      </c>
      <c r="M87" s="989" t="s">
        <v>1201</v>
      </c>
      <c r="N87" s="990"/>
      <c r="O87" s="991"/>
      <c r="P87" s="992"/>
      <c r="Q87" s="430" t="s">
        <v>1179</v>
      </c>
      <c r="R87" s="991"/>
      <c r="S87" s="992"/>
      <c r="T87" s="431" t="s">
        <v>1180</v>
      </c>
      <c r="U87" s="991"/>
      <c r="V87" s="992"/>
      <c r="W87" s="432" t="s">
        <v>1181</v>
      </c>
      <c r="X87" s="993"/>
      <c r="Y87" s="994"/>
      <c r="Z87" s="994"/>
      <c r="AA87" s="994"/>
      <c r="AB87" s="994"/>
      <c r="AC87" s="994"/>
      <c r="AD87" s="994"/>
      <c r="AE87" s="994"/>
      <c r="AF87" s="994"/>
      <c r="AG87" s="994"/>
      <c r="AH87" s="994"/>
      <c r="AI87" s="994"/>
      <c r="AJ87" s="994"/>
      <c r="AK87" s="994"/>
      <c r="AL87" s="995"/>
    </row>
    <row r="88" spans="1:38">
      <c r="A88" s="465"/>
      <c r="B88" s="827"/>
      <c r="C88" s="1006"/>
      <c r="D88" s="1007"/>
      <c r="E88" s="1008"/>
      <c r="F88" s="986"/>
      <c r="G88" s="987"/>
      <c r="H88" s="987"/>
      <c r="I88" s="987"/>
      <c r="J88" s="987"/>
      <c r="K88" s="988"/>
      <c r="L88" s="433" t="s">
        <v>1267</v>
      </c>
      <c r="M88" s="999" t="s">
        <v>1201</v>
      </c>
      <c r="N88" s="1000"/>
      <c r="O88" s="1001"/>
      <c r="P88" s="1002"/>
      <c r="Q88" s="434" t="s">
        <v>1179</v>
      </c>
      <c r="R88" s="1001"/>
      <c r="S88" s="1002"/>
      <c r="T88" s="435" t="s">
        <v>1180</v>
      </c>
      <c r="U88" s="1001"/>
      <c r="V88" s="1002"/>
      <c r="W88" s="436" t="s">
        <v>1181</v>
      </c>
      <c r="X88" s="996"/>
      <c r="Y88" s="997"/>
      <c r="Z88" s="997"/>
      <c r="AA88" s="997"/>
      <c r="AB88" s="997"/>
      <c r="AC88" s="997"/>
      <c r="AD88" s="997"/>
      <c r="AE88" s="997"/>
      <c r="AF88" s="997"/>
      <c r="AG88" s="997"/>
      <c r="AH88" s="997"/>
      <c r="AI88" s="997"/>
      <c r="AJ88" s="997"/>
      <c r="AK88" s="997"/>
      <c r="AL88" s="998"/>
    </row>
    <row r="89" spans="1:38">
      <c r="A89" s="465"/>
      <c r="B89" s="827"/>
      <c r="C89" s="1006"/>
      <c r="D89" s="1007"/>
      <c r="E89" s="1008"/>
      <c r="F89" s="983" t="s">
        <v>1274</v>
      </c>
      <c r="G89" s="984"/>
      <c r="H89" s="984"/>
      <c r="I89" s="984"/>
      <c r="J89" s="984"/>
      <c r="K89" s="985"/>
      <c r="L89" s="429" t="s">
        <v>1266</v>
      </c>
      <c r="M89" s="989" t="s">
        <v>1201</v>
      </c>
      <c r="N89" s="990"/>
      <c r="O89" s="991"/>
      <c r="P89" s="992"/>
      <c r="Q89" s="430" t="s">
        <v>1179</v>
      </c>
      <c r="R89" s="991"/>
      <c r="S89" s="992"/>
      <c r="T89" s="431" t="s">
        <v>1180</v>
      </c>
      <c r="U89" s="991"/>
      <c r="V89" s="992"/>
      <c r="W89" s="432" t="s">
        <v>1181</v>
      </c>
      <c r="X89" s="993"/>
      <c r="Y89" s="994"/>
      <c r="Z89" s="994"/>
      <c r="AA89" s="994"/>
      <c r="AB89" s="994"/>
      <c r="AC89" s="994"/>
      <c r="AD89" s="994"/>
      <c r="AE89" s="994"/>
      <c r="AF89" s="994"/>
      <c r="AG89" s="994"/>
      <c r="AH89" s="994"/>
      <c r="AI89" s="994"/>
      <c r="AJ89" s="994"/>
      <c r="AK89" s="994"/>
      <c r="AL89" s="995"/>
    </row>
    <row r="90" spans="1:38">
      <c r="A90" s="465"/>
      <c r="B90" s="827"/>
      <c r="C90" s="1006"/>
      <c r="D90" s="1007"/>
      <c r="E90" s="1008"/>
      <c r="F90" s="986"/>
      <c r="G90" s="987"/>
      <c r="H90" s="987"/>
      <c r="I90" s="987"/>
      <c r="J90" s="987"/>
      <c r="K90" s="988"/>
      <c r="L90" s="433" t="s">
        <v>1267</v>
      </c>
      <c r="M90" s="999" t="s">
        <v>1201</v>
      </c>
      <c r="N90" s="1000"/>
      <c r="O90" s="1001"/>
      <c r="P90" s="1002"/>
      <c r="Q90" s="434" t="s">
        <v>1179</v>
      </c>
      <c r="R90" s="1001"/>
      <c r="S90" s="1002"/>
      <c r="T90" s="435" t="s">
        <v>1180</v>
      </c>
      <c r="U90" s="1001"/>
      <c r="V90" s="1002"/>
      <c r="W90" s="436" t="s">
        <v>1181</v>
      </c>
      <c r="X90" s="996"/>
      <c r="Y90" s="997"/>
      <c r="Z90" s="997"/>
      <c r="AA90" s="997"/>
      <c r="AB90" s="997"/>
      <c r="AC90" s="997"/>
      <c r="AD90" s="997"/>
      <c r="AE90" s="997"/>
      <c r="AF90" s="997"/>
      <c r="AG90" s="997"/>
      <c r="AH90" s="997"/>
      <c r="AI90" s="997"/>
      <c r="AJ90" s="997"/>
      <c r="AK90" s="997"/>
      <c r="AL90" s="998"/>
    </row>
    <row r="91" spans="1:38">
      <c r="A91" s="465"/>
      <c r="B91" s="827"/>
      <c r="C91" s="1006"/>
      <c r="D91" s="1007"/>
      <c r="E91" s="1008"/>
      <c r="F91" s="983" t="s">
        <v>1275</v>
      </c>
      <c r="G91" s="984"/>
      <c r="H91" s="984"/>
      <c r="I91" s="984"/>
      <c r="J91" s="984"/>
      <c r="K91" s="985"/>
      <c r="L91" s="429" t="s">
        <v>1266</v>
      </c>
      <c r="M91" s="989" t="s">
        <v>1201</v>
      </c>
      <c r="N91" s="990"/>
      <c r="O91" s="991"/>
      <c r="P91" s="992"/>
      <c r="Q91" s="430" t="s">
        <v>1179</v>
      </c>
      <c r="R91" s="991"/>
      <c r="S91" s="992"/>
      <c r="T91" s="431" t="s">
        <v>1180</v>
      </c>
      <c r="U91" s="991"/>
      <c r="V91" s="992"/>
      <c r="W91" s="432" t="s">
        <v>1181</v>
      </c>
      <c r="X91" s="993"/>
      <c r="Y91" s="994"/>
      <c r="Z91" s="994"/>
      <c r="AA91" s="994"/>
      <c r="AB91" s="994"/>
      <c r="AC91" s="994"/>
      <c r="AD91" s="994"/>
      <c r="AE91" s="994"/>
      <c r="AF91" s="994"/>
      <c r="AG91" s="994"/>
      <c r="AH91" s="994"/>
      <c r="AI91" s="994"/>
      <c r="AJ91" s="994"/>
      <c r="AK91" s="994"/>
      <c r="AL91" s="995"/>
    </row>
    <row r="92" spans="1:38">
      <c r="A92" s="465"/>
      <c r="B92" s="827"/>
      <c r="C92" s="1006"/>
      <c r="D92" s="1007"/>
      <c r="E92" s="1008"/>
      <c r="F92" s="986"/>
      <c r="G92" s="987"/>
      <c r="H92" s="987"/>
      <c r="I92" s="987"/>
      <c r="J92" s="987"/>
      <c r="K92" s="988"/>
      <c r="L92" s="433" t="s">
        <v>1267</v>
      </c>
      <c r="M92" s="999" t="s">
        <v>1201</v>
      </c>
      <c r="N92" s="1000"/>
      <c r="O92" s="1001"/>
      <c r="P92" s="1002"/>
      <c r="Q92" s="434" t="s">
        <v>1179</v>
      </c>
      <c r="R92" s="1001"/>
      <c r="S92" s="1002"/>
      <c r="T92" s="435" t="s">
        <v>1180</v>
      </c>
      <c r="U92" s="1001"/>
      <c r="V92" s="1002"/>
      <c r="W92" s="436" t="s">
        <v>1181</v>
      </c>
      <c r="X92" s="996"/>
      <c r="Y92" s="997"/>
      <c r="Z92" s="997"/>
      <c r="AA92" s="997"/>
      <c r="AB92" s="997"/>
      <c r="AC92" s="997"/>
      <c r="AD92" s="997"/>
      <c r="AE92" s="997"/>
      <c r="AF92" s="997"/>
      <c r="AG92" s="997"/>
      <c r="AH92" s="997"/>
      <c r="AI92" s="997"/>
      <c r="AJ92" s="997"/>
      <c r="AK92" s="997"/>
      <c r="AL92" s="998"/>
    </row>
    <row r="93" spans="1:38">
      <c r="A93" s="465"/>
      <c r="B93" s="827"/>
      <c r="C93" s="1006"/>
      <c r="D93" s="1007"/>
      <c r="E93" s="1008"/>
      <c r="F93" s="983" t="s">
        <v>1276</v>
      </c>
      <c r="G93" s="984"/>
      <c r="H93" s="984"/>
      <c r="I93" s="984"/>
      <c r="J93" s="984"/>
      <c r="K93" s="985"/>
      <c r="L93" s="429" t="s">
        <v>1266</v>
      </c>
      <c r="M93" s="989" t="s">
        <v>1201</v>
      </c>
      <c r="N93" s="990"/>
      <c r="O93" s="991"/>
      <c r="P93" s="992"/>
      <c r="Q93" s="430" t="s">
        <v>1179</v>
      </c>
      <c r="R93" s="991"/>
      <c r="S93" s="992"/>
      <c r="T93" s="431" t="s">
        <v>1180</v>
      </c>
      <c r="U93" s="991"/>
      <c r="V93" s="992"/>
      <c r="W93" s="432" t="s">
        <v>1181</v>
      </c>
      <c r="X93" s="993"/>
      <c r="Y93" s="994"/>
      <c r="Z93" s="994"/>
      <c r="AA93" s="994"/>
      <c r="AB93" s="994"/>
      <c r="AC93" s="994"/>
      <c r="AD93" s="994"/>
      <c r="AE93" s="994"/>
      <c r="AF93" s="994"/>
      <c r="AG93" s="994"/>
      <c r="AH93" s="994"/>
      <c r="AI93" s="994"/>
      <c r="AJ93" s="994"/>
      <c r="AK93" s="994"/>
      <c r="AL93" s="995"/>
    </row>
    <row r="94" spans="1:38">
      <c r="A94" s="465"/>
      <c r="B94" s="828"/>
      <c r="C94" s="1009"/>
      <c r="D94" s="1010"/>
      <c r="E94" s="1011"/>
      <c r="F94" s="986"/>
      <c r="G94" s="987"/>
      <c r="H94" s="987"/>
      <c r="I94" s="987"/>
      <c r="J94" s="987"/>
      <c r="K94" s="988"/>
      <c r="L94" s="433" t="s">
        <v>1267</v>
      </c>
      <c r="M94" s="999" t="s">
        <v>1201</v>
      </c>
      <c r="N94" s="1000"/>
      <c r="O94" s="1001"/>
      <c r="P94" s="1002"/>
      <c r="Q94" s="434" t="s">
        <v>1179</v>
      </c>
      <c r="R94" s="1001"/>
      <c r="S94" s="1002"/>
      <c r="T94" s="435" t="s">
        <v>1180</v>
      </c>
      <c r="U94" s="1001"/>
      <c r="V94" s="1002"/>
      <c r="W94" s="436" t="s">
        <v>1181</v>
      </c>
      <c r="X94" s="996"/>
      <c r="Y94" s="997"/>
      <c r="Z94" s="997"/>
      <c r="AA94" s="997"/>
      <c r="AB94" s="997"/>
      <c r="AC94" s="997"/>
      <c r="AD94" s="997"/>
      <c r="AE94" s="997"/>
      <c r="AF94" s="997"/>
      <c r="AG94" s="997"/>
      <c r="AH94" s="997"/>
      <c r="AI94" s="997"/>
      <c r="AJ94" s="997"/>
      <c r="AK94" s="997"/>
      <c r="AL94" s="998"/>
    </row>
    <row r="95" spans="1:38">
      <c r="A95" s="465"/>
      <c r="B95" s="414"/>
      <c r="C95" s="414"/>
      <c r="D95" s="414"/>
      <c r="E95" s="414"/>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14"/>
      <c r="AK95" s="414"/>
      <c r="AL95" s="414"/>
    </row>
    <row r="96" spans="1:38">
      <c r="A96" s="465"/>
      <c r="B96" s="1035" t="s">
        <v>1193</v>
      </c>
      <c r="C96" s="848" t="s">
        <v>1277</v>
      </c>
      <c r="D96" s="849"/>
      <c r="E96" s="849"/>
      <c r="F96" s="849"/>
      <c r="G96" s="849"/>
      <c r="H96" s="849"/>
      <c r="I96" s="849"/>
      <c r="J96" s="849"/>
      <c r="K96" s="850"/>
      <c r="L96" s="1023"/>
      <c r="M96" s="1037"/>
      <c r="N96" s="1037"/>
      <c r="O96" s="1037"/>
      <c r="P96" s="1037"/>
      <c r="Q96" s="1037"/>
      <c r="R96" s="1037"/>
      <c r="S96" s="1037"/>
      <c r="T96" s="1024"/>
      <c r="U96" s="1027" t="s">
        <v>1278</v>
      </c>
      <c r="V96" s="1023"/>
      <c r="W96" s="1037"/>
      <c r="X96" s="1037"/>
      <c r="Y96" s="1037"/>
      <c r="Z96" s="1037"/>
      <c r="AA96" s="1037"/>
      <c r="AB96" s="1037"/>
      <c r="AC96" s="1024"/>
      <c r="AD96" s="846" t="s">
        <v>1279</v>
      </c>
      <c r="AE96" s="846"/>
      <c r="AF96" s="846"/>
      <c r="AG96" s="846"/>
      <c r="AH96" s="1023"/>
      <c r="AI96" s="1024"/>
      <c r="AJ96" s="1027" t="s">
        <v>1280</v>
      </c>
      <c r="AK96" s="1027"/>
      <c r="AL96" s="1028"/>
    </row>
    <row r="97" spans="1:38">
      <c r="A97" s="465"/>
      <c r="B97" s="1036"/>
      <c r="C97" s="854"/>
      <c r="D97" s="855"/>
      <c r="E97" s="855"/>
      <c r="F97" s="855"/>
      <c r="G97" s="855"/>
      <c r="H97" s="855"/>
      <c r="I97" s="855"/>
      <c r="J97" s="855"/>
      <c r="K97" s="856"/>
      <c r="L97" s="1025"/>
      <c r="M97" s="1038"/>
      <c r="N97" s="1038"/>
      <c r="O97" s="1038"/>
      <c r="P97" s="1038"/>
      <c r="Q97" s="1038"/>
      <c r="R97" s="1038"/>
      <c r="S97" s="1038"/>
      <c r="T97" s="1026"/>
      <c r="U97" s="1029"/>
      <c r="V97" s="1025"/>
      <c r="W97" s="1038"/>
      <c r="X97" s="1038"/>
      <c r="Y97" s="1038"/>
      <c r="Z97" s="1038"/>
      <c r="AA97" s="1038"/>
      <c r="AB97" s="1038"/>
      <c r="AC97" s="1026"/>
      <c r="AD97" s="763"/>
      <c r="AE97" s="763"/>
      <c r="AF97" s="763"/>
      <c r="AG97" s="763"/>
      <c r="AH97" s="1025"/>
      <c r="AI97" s="1026"/>
      <c r="AJ97" s="1029"/>
      <c r="AK97" s="1029"/>
      <c r="AL97" s="1030"/>
    </row>
    <row r="98" spans="1:38">
      <c r="A98" s="465"/>
      <c r="B98" s="507"/>
      <c r="C98" s="507"/>
      <c r="D98" s="507"/>
      <c r="E98" s="507"/>
      <c r="F98" s="507"/>
      <c r="G98" s="507"/>
      <c r="H98" s="507"/>
      <c r="I98" s="507"/>
      <c r="J98" s="507"/>
      <c r="K98" s="507"/>
      <c r="L98" s="507"/>
      <c r="M98" s="507"/>
      <c r="N98" s="507"/>
      <c r="O98" s="507"/>
      <c r="P98" s="507"/>
      <c r="Q98" s="507"/>
      <c r="R98" s="507"/>
      <c r="S98" s="507"/>
      <c r="T98" s="507"/>
      <c r="U98" s="507"/>
      <c r="V98" s="507"/>
      <c r="W98" s="507"/>
      <c r="X98" s="507"/>
      <c r="Y98" s="507"/>
      <c r="Z98" s="507"/>
      <c r="AA98" s="507"/>
      <c r="AB98" s="507"/>
      <c r="AC98" s="507"/>
      <c r="AD98" s="507"/>
      <c r="AE98" s="507"/>
      <c r="AF98" s="507"/>
      <c r="AG98" s="507"/>
      <c r="AH98" s="507"/>
      <c r="AI98" s="507"/>
      <c r="AJ98" s="507"/>
      <c r="AK98" s="507"/>
      <c r="AL98" s="507"/>
    </row>
    <row r="99" spans="1:38" ht="25.5" customHeight="1">
      <c r="A99" s="465"/>
      <c r="B99" s="1031" t="s">
        <v>1281</v>
      </c>
      <c r="C99" s="1031"/>
      <c r="D99" s="1031"/>
      <c r="E99" s="1032"/>
      <c r="F99" s="876" t="s">
        <v>1282</v>
      </c>
      <c r="G99" s="877"/>
      <c r="H99" s="877"/>
      <c r="I99" s="877"/>
      <c r="J99" s="877"/>
      <c r="K99" s="878"/>
      <c r="L99" s="928" t="s">
        <v>5458</v>
      </c>
      <c r="M99" s="929"/>
      <c r="N99" s="929"/>
      <c r="O99" s="876" t="s">
        <v>1283</v>
      </c>
      <c r="P99" s="877"/>
      <c r="Q99" s="877"/>
      <c r="R99" s="877"/>
      <c r="S99" s="877"/>
      <c r="T99" s="878"/>
      <c r="U99" s="928" t="s">
        <v>1201</v>
      </c>
      <c r="V99" s="929"/>
      <c r="W99" s="929"/>
      <c r="X99" s="733"/>
      <c r="Y99" s="734"/>
      <c r="Z99" s="424" t="s">
        <v>1179</v>
      </c>
      <c r="AA99" s="733"/>
      <c r="AB99" s="734"/>
      <c r="AC99" s="425" t="s">
        <v>1180</v>
      </c>
      <c r="AD99" s="733"/>
      <c r="AE99" s="734"/>
      <c r="AF99" s="425" t="s">
        <v>1181</v>
      </c>
      <c r="AG99" s="1021"/>
      <c r="AH99" s="1021"/>
      <c r="AI99" s="1021"/>
      <c r="AJ99" s="1021"/>
      <c r="AK99" s="1021"/>
      <c r="AL99" s="1022"/>
    </row>
    <row r="100" spans="1:38" ht="25.5" customHeight="1">
      <c r="A100" s="465"/>
      <c r="B100" s="1033"/>
      <c r="C100" s="1033"/>
      <c r="D100" s="1033"/>
      <c r="E100" s="1034"/>
      <c r="F100" s="876" t="s">
        <v>1284</v>
      </c>
      <c r="G100" s="877"/>
      <c r="H100" s="877"/>
      <c r="I100" s="877"/>
      <c r="J100" s="877"/>
      <c r="K100" s="878"/>
      <c r="L100" s="928" t="s">
        <v>91</v>
      </c>
      <c r="M100" s="929"/>
      <c r="N100" s="929"/>
      <c r="O100" s="876" t="s">
        <v>1285</v>
      </c>
      <c r="P100" s="877"/>
      <c r="Q100" s="877"/>
      <c r="R100" s="877"/>
      <c r="S100" s="877"/>
      <c r="T100" s="878"/>
      <c r="U100" s="928" t="s">
        <v>1201</v>
      </c>
      <c r="V100" s="929"/>
      <c r="W100" s="929"/>
      <c r="X100" s="733"/>
      <c r="Y100" s="734"/>
      <c r="Z100" s="424" t="s">
        <v>1179</v>
      </c>
      <c r="AA100" s="733"/>
      <c r="AB100" s="734"/>
      <c r="AC100" s="425" t="s">
        <v>1180</v>
      </c>
      <c r="AD100" s="733"/>
      <c r="AE100" s="734"/>
      <c r="AF100" s="425" t="s">
        <v>1181</v>
      </c>
      <c r="AG100" s="1021"/>
      <c r="AH100" s="1021"/>
      <c r="AI100" s="1021"/>
      <c r="AJ100" s="1021"/>
      <c r="AK100" s="1021"/>
      <c r="AL100" s="1022"/>
    </row>
    <row r="101" spans="1:38">
      <c r="A101" s="465"/>
      <c r="AH101" s="955" t="s">
        <v>1230</v>
      </c>
      <c r="AI101" s="955"/>
      <c r="AJ101" s="955"/>
      <c r="AK101" s="955"/>
      <c r="AL101" s="955"/>
    </row>
    <row r="102" spans="1:38" ht="25.5" customHeight="1">
      <c r="A102" s="465"/>
      <c r="B102" s="1039" t="s">
        <v>5456</v>
      </c>
      <c r="C102" s="896" t="s">
        <v>1286</v>
      </c>
      <c r="D102" s="896"/>
      <c r="E102" s="897"/>
      <c r="F102" s="876" t="s">
        <v>1287</v>
      </c>
      <c r="G102" s="877"/>
      <c r="H102" s="877"/>
      <c r="I102" s="877"/>
      <c r="J102" s="877"/>
      <c r="K102" s="878"/>
      <c r="L102" s="1042"/>
      <c r="M102" s="1043"/>
      <c r="N102" s="1043"/>
      <c r="O102" s="1043"/>
      <c r="P102" s="1043"/>
      <c r="Q102" s="1044"/>
      <c r="R102" s="957" t="s">
        <v>1288</v>
      </c>
      <c r="S102" s="795"/>
      <c r="T102" s="795"/>
      <c r="U102" s="795"/>
      <c r="V102" s="795"/>
      <c r="W102" s="795"/>
      <c r="X102" s="795"/>
      <c r="Y102" s="795"/>
      <c r="Z102" s="795"/>
      <c r="AA102" s="795"/>
      <c r="AB102" s="795"/>
      <c r="AC102" s="795"/>
      <c r="AD102" s="795"/>
      <c r="AE102" s="795"/>
      <c r="AF102" s="795"/>
      <c r="AG102" s="795"/>
      <c r="AH102" s="795"/>
      <c r="AI102" s="795"/>
      <c r="AJ102" s="795"/>
      <c r="AK102" s="795"/>
      <c r="AL102" s="959"/>
    </row>
    <row r="103" spans="1:38" ht="15.75" hidden="1" customHeight="1">
      <c r="A103" s="465"/>
      <c r="B103" s="1040"/>
      <c r="C103" s="1041"/>
      <c r="D103" s="1041"/>
      <c r="E103" s="900"/>
      <c r="F103" s="851"/>
      <c r="G103" s="852"/>
      <c r="H103" s="852"/>
      <c r="I103" s="852"/>
      <c r="J103" s="852"/>
      <c r="K103" s="853"/>
      <c r="L103" s="751" t="s">
        <v>1186</v>
      </c>
      <c r="M103" s="752"/>
      <c r="N103" s="753"/>
      <c r="O103" s="437" t="s">
        <v>1187</v>
      </c>
      <c r="P103" s="438" t="s">
        <v>1187</v>
      </c>
      <c r="Q103" s="439" t="s">
        <v>1187</v>
      </c>
      <c r="R103" s="437" t="s">
        <v>1187</v>
      </c>
      <c r="S103" s="438" t="s">
        <v>1187</v>
      </c>
      <c r="T103" s="439" t="s">
        <v>1187</v>
      </c>
      <c r="U103" s="437" t="s">
        <v>1187</v>
      </c>
      <c r="V103" s="440" t="s">
        <v>1187</v>
      </c>
      <c r="W103" s="441" t="s">
        <v>1187</v>
      </c>
      <c r="X103" s="442" t="s">
        <v>1187</v>
      </c>
      <c r="Y103" s="797" t="s">
        <v>1289</v>
      </c>
      <c r="Z103" s="798"/>
      <c r="AA103" s="798"/>
      <c r="AB103" s="798"/>
      <c r="AC103" s="799" t="e">
        <f>LEFT(L102,LEN(★入力画面!L102)-1)</f>
        <v>#VALUE!</v>
      </c>
      <c r="AD103" s="799"/>
      <c r="AE103" s="799"/>
      <c r="AF103" s="799"/>
      <c r="AG103" s="799"/>
      <c r="AH103" s="799"/>
      <c r="AI103" s="799"/>
      <c r="AJ103" s="799"/>
      <c r="AK103" s="799"/>
      <c r="AL103" s="800"/>
    </row>
    <row r="104" spans="1:38" ht="15.75" hidden="1" customHeight="1">
      <c r="A104" s="465"/>
      <c r="B104" s="1040"/>
      <c r="C104" s="1041"/>
      <c r="D104" s="1041"/>
      <c r="E104" s="900"/>
      <c r="F104" s="854"/>
      <c r="G104" s="855"/>
      <c r="H104" s="855"/>
      <c r="I104" s="855"/>
      <c r="J104" s="855"/>
      <c r="K104" s="856"/>
      <c r="L104" s="737"/>
      <c r="M104" s="737"/>
      <c r="N104" s="737"/>
      <c r="O104" s="737"/>
      <c r="P104" s="737"/>
      <c r="Q104" s="737"/>
      <c r="R104" s="737"/>
      <c r="S104" s="443" t="s">
        <v>1290</v>
      </c>
      <c r="T104" s="444" t="s">
        <v>1291</v>
      </c>
      <c r="U104" s="444" t="s">
        <v>1292</v>
      </c>
      <c r="V104" s="444" t="s">
        <v>1293</v>
      </c>
      <c r="W104" s="443" t="s">
        <v>1294</v>
      </c>
      <c r="X104" s="443" t="s">
        <v>1295</v>
      </c>
      <c r="Y104" s="737"/>
      <c r="Z104" s="737"/>
      <c r="AA104" s="737"/>
      <c r="AB104" s="737"/>
      <c r="AC104" s="737"/>
      <c r="AD104" s="737"/>
      <c r="AE104" s="737"/>
      <c r="AF104" s="737"/>
      <c r="AG104" s="737"/>
      <c r="AH104" s="737"/>
      <c r="AI104" s="737"/>
      <c r="AJ104" s="737"/>
      <c r="AK104" s="737"/>
      <c r="AL104" s="738"/>
    </row>
    <row r="105" spans="1:38" ht="25.5" hidden="1" customHeight="1">
      <c r="A105" s="465"/>
      <c r="B105" s="1040"/>
      <c r="C105" s="1041"/>
      <c r="D105" s="1041"/>
      <c r="E105" s="900"/>
      <c r="F105" s="876" t="s">
        <v>1283</v>
      </c>
      <c r="G105" s="877"/>
      <c r="H105" s="877"/>
      <c r="I105" s="877"/>
      <c r="J105" s="877"/>
      <c r="K105" s="878"/>
      <c r="L105" s="928" t="s">
        <v>1201</v>
      </c>
      <c r="M105" s="929"/>
      <c r="N105" s="929"/>
      <c r="O105" s="733"/>
      <c r="P105" s="734"/>
      <c r="Q105" s="424" t="s">
        <v>1179</v>
      </c>
      <c r="R105" s="733"/>
      <c r="S105" s="734"/>
      <c r="T105" s="425" t="s">
        <v>1180</v>
      </c>
      <c r="U105" s="733"/>
      <c r="V105" s="734"/>
      <c r="W105" s="425" t="s">
        <v>1181</v>
      </c>
      <c r="X105" s="737"/>
      <c r="Y105" s="737"/>
      <c r="Z105" s="737"/>
      <c r="AA105" s="737"/>
      <c r="AB105" s="737"/>
      <c r="AC105" s="737"/>
      <c r="AD105" s="737"/>
      <c r="AE105" s="737"/>
      <c r="AF105" s="737"/>
      <c r="AG105" s="737"/>
      <c r="AH105" s="737"/>
      <c r="AI105" s="737"/>
      <c r="AJ105" s="737"/>
      <c r="AK105" s="737"/>
      <c r="AL105" s="738"/>
    </row>
    <row r="106" spans="1:38" ht="25.5" customHeight="1">
      <c r="A106" s="465"/>
      <c r="B106" s="1040"/>
      <c r="C106" s="1041"/>
      <c r="D106" s="1041"/>
      <c r="E106" s="900"/>
      <c r="F106" s="730" t="s">
        <v>1296</v>
      </c>
      <c r="G106" s="731"/>
      <c r="H106" s="731"/>
      <c r="I106" s="731"/>
      <c r="J106" s="731"/>
      <c r="K106" s="731"/>
      <c r="L106" s="733"/>
      <c r="M106" s="734"/>
      <c r="N106" s="888" t="s">
        <v>1297</v>
      </c>
      <c r="O106" s="889"/>
      <c r="P106" s="1021"/>
      <c r="Q106" s="1021"/>
      <c r="R106" s="1021"/>
      <c r="S106" s="1021"/>
      <c r="T106" s="1021"/>
      <c r="U106" s="1021"/>
      <c r="V106" s="1021"/>
      <c r="W106" s="1021"/>
      <c r="X106" s="1021"/>
      <c r="Y106" s="1021"/>
      <c r="Z106" s="1021"/>
      <c r="AA106" s="1021"/>
      <c r="AB106" s="1021"/>
      <c r="AC106" s="1021"/>
      <c r="AD106" s="1021"/>
      <c r="AE106" s="1021"/>
      <c r="AF106" s="1021"/>
      <c r="AG106" s="1021"/>
      <c r="AH106" s="1021"/>
      <c r="AI106" s="1021"/>
      <c r="AJ106" s="1021"/>
      <c r="AK106" s="1021"/>
      <c r="AL106" s="1022"/>
    </row>
    <row r="107" spans="1:38" ht="25.5" customHeight="1">
      <c r="A107" s="465"/>
      <c r="B107" s="1040"/>
      <c r="C107" s="1041"/>
      <c r="D107" s="1041"/>
      <c r="E107" s="900"/>
      <c r="F107" s="848" t="s">
        <v>1298</v>
      </c>
      <c r="G107" s="849"/>
      <c r="H107" s="849"/>
      <c r="I107" s="849"/>
      <c r="J107" s="849"/>
      <c r="K107" s="850"/>
      <c r="L107" s="1052" t="s">
        <v>5607</v>
      </c>
      <c r="M107" s="861"/>
      <c r="N107" s="861"/>
      <c r="O107" s="861"/>
      <c r="P107" s="861"/>
      <c r="Q107" s="861"/>
      <c r="R107" s="861"/>
      <c r="S107" s="861"/>
      <c r="T107" s="861"/>
      <c r="U107" s="861"/>
      <c r="V107" s="862"/>
      <c r="W107" s="957"/>
      <c r="X107" s="839"/>
      <c r="Y107" s="839"/>
      <c r="Z107" s="839"/>
      <c r="AA107" s="839"/>
      <c r="AB107" s="839"/>
      <c r="AC107" s="839"/>
      <c r="AD107" s="839"/>
      <c r="AE107" s="839"/>
      <c r="AF107" s="839"/>
      <c r="AG107" s="839"/>
      <c r="AH107" s="839"/>
      <c r="AI107" s="839"/>
      <c r="AJ107" s="839"/>
      <c r="AK107" s="839"/>
      <c r="AL107" s="1054"/>
    </row>
    <row r="108" spans="1:38" ht="25.5" customHeight="1">
      <c r="A108" s="465"/>
      <c r="B108" s="1040"/>
      <c r="C108" s="1041"/>
      <c r="D108" s="1041"/>
      <c r="E108" s="900"/>
      <c r="F108" s="851"/>
      <c r="G108" s="852"/>
      <c r="H108" s="852"/>
      <c r="I108" s="852"/>
      <c r="J108" s="852"/>
      <c r="K108" s="853"/>
      <c r="L108" s="1052" t="s">
        <v>1201</v>
      </c>
      <c r="M108" s="861"/>
      <c r="N108" s="861"/>
      <c r="O108" s="861"/>
      <c r="P108" s="861"/>
      <c r="Q108" s="861"/>
      <c r="R108" s="861"/>
      <c r="S108" s="861"/>
      <c r="T108" s="861"/>
      <c r="U108" s="861"/>
      <c r="V108" s="862"/>
      <c r="W108" s="917"/>
      <c r="X108" s="1053"/>
      <c r="Y108" s="1053"/>
      <c r="Z108" s="1053"/>
      <c r="AA108" s="1053"/>
      <c r="AB108" s="1053"/>
      <c r="AC108" s="1053"/>
      <c r="AD108" s="1053"/>
      <c r="AE108" s="1053"/>
      <c r="AF108" s="1053"/>
      <c r="AG108" s="1053"/>
      <c r="AH108" s="1053"/>
      <c r="AI108" s="1053"/>
      <c r="AJ108" s="1053"/>
      <c r="AK108" s="1053"/>
      <c r="AL108" s="1055"/>
    </row>
    <row r="109" spans="1:38" ht="25.5" customHeight="1">
      <c r="A109" s="465"/>
      <c r="B109" s="1040"/>
      <c r="C109" s="1041"/>
      <c r="D109" s="1041"/>
      <c r="E109" s="900"/>
      <c r="F109" s="854"/>
      <c r="G109" s="855"/>
      <c r="H109" s="855"/>
      <c r="I109" s="855"/>
      <c r="J109" s="855"/>
      <c r="K109" s="856"/>
      <c r="L109" s="1052" t="s">
        <v>1201</v>
      </c>
      <c r="M109" s="861"/>
      <c r="N109" s="861"/>
      <c r="O109" s="861"/>
      <c r="P109" s="861"/>
      <c r="Q109" s="861"/>
      <c r="R109" s="861"/>
      <c r="S109" s="861"/>
      <c r="T109" s="861"/>
      <c r="U109" s="861"/>
      <c r="V109" s="862"/>
      <c r="W109" s="958"/>
      <c r="X109" s="840"/>
      <c r="Y109" s="840"/>
      <c r="Z109" s="840"/>
      <c r="AA109" s="840"/>
      <c r="AB109" s="840"/>
      <c r="AC109" s="840"/>
      <c r="AD109" s="840"/>
      <c r="AE109" s="840"/>
      <c r="AF109" s="840"/>
      <c r="AG109" s="840"/>
      <c r="AH109" s="840"/>
      <c r="AI109" s="840"/>
      <c r="AJ109" s="840"/>
      <c r="AK109" s="840"/>
      <c r="AL109" s="1056"/>
    </row>
    <row r="110" spans="1:38">
      <c r="A110" s="465"/>
      <c r="B110" s="1040"/>
      <c r="C110" s="1041"/>
      <c r="D110" s="1041"/>
      <c r="E110" s="900"/>
      <c r="F110" s="848" t="s">
        <v>1299</v>
      </c>
      <c r="G110" s="849"/>
      <c r="H110" s="849"/>
      <c r="I110" s="849"/>
      <c r="J110" s="849"/>
      <c r="K110" s="850"/>
      <c r="L110" s="1045"/>
      <c r="M110" s="1046"/>
      <c r="N110" s="1046"/>
      <c r="O110" s="1046"/>
      <c r="P110" s="1046"/>
      <c r="Q110" s="1046"/>
      <c r="R110" s="1046"/>
      <c r="S110" s="1046"/>
      <c r="T110" s="1046"/>
      <c r="U110" s="1046"/>
      <c r="V110" s="1046"/>
      <c r="W110" s="1046"/>
      <c r="X110" s="1046"/>
      <c r="Y110" s="1046"/>
      <c r="Z110" s="445"/>
      <c r="AA110" s="1047" t="s">
        <v>1300</v>
      </c>
      <c r="AB110" s="1047"/>
      <c r="AC110" s="1047"/>
      <c r="AD110" s="1047"/>
      <c r="AE110" s="1047"/>
      <c r="AF110" s="1047"/>
      <c r="AG110" s="1047"/>
      <c r="AH110" s="1047"/>
      <c r="AI110" s="1047"/>
      <c r="AJ110" s="1047"/>
      <c r="AK110" s="1047"/>
      <c r="AL110" s="1048"/>
    </row>
    <row r="111" spans="1:38" ht="25.5" customHeight="1">
      <c r="A111" s="465"/>
      <c r="B111" s="1040"/>
      <c r="C111" s="1041"/>
      <c r="D111" s="1041"/>
      <c r="E111" s="900"/>
      <c r="F111" s="851"/>
      <c r="G111" s="852"/>
      <c r="H111" s="852"/>
      <c r="I111" s="852"/>
      <c r="J111" s="852"/>
      <c r="K111" s="853"/>
      <c r="L111" s="1049" t="s">
        <v>1513</v>
      </c>
      <c r="M111" s="1050"/>
      <c r="N111" s="1050"/>
      <c r="O111" s="1050"/>
      <c r="P111" s="1050"/>
      <c r="Q111" s="1050"/>
      <c r="R111" s="1050"/>
      <c r="S111" s="1050"/>
      <c r="T111" s="1050"/>
      <c r="U111" s="1050"/>
      <c r="V111" s="1050"/>
      <c r="W111" s="1050"/>
      <c r="X111" s="1050"/>
      <c r="Y111" s="1051"/>
      <c r="Z111" s="425"/>
      <c r="AA111" s="928" t="s">
        <v>1201</v>
      </c>
      <c r="AB111" s="929"/>
      <c r="AC111" s="929"/>
      <c r="AD111" s="733"/>
      <c r="AE111" s="734"/>
      <c r="AF111" s="424" t="s">
        <v>1179</v>
      </c>
      <c r="AG111" s="733"/>
      <c r="AH111" s="734"/>
      <c r="AI111" s="425" t="s">
        <v>1180</v>
      </c>
      <c r="AJ111" s="733"/>
      <c r="AK111" s="734"/>
      <c r="AL111" s="419" t="s">
        <v>1181</v>
      </c>
    </row>
    <row r="112" spans="1:38" ht="25.5" customHeight="1">
      <c r="A112" s="465"/>
      <c r="B112" s="1040"/>
      <c r="C112" s="1041"/>
      <c r="D112" s="1041"/>
      <c r="E112" s="900"/>
      <c r="F112" s="851"/>
      <c r="G112" s="852"/>
      <c r="H112" s="852"/>
      <c r="I112" s="852"/>
      <c r="J112" s="852"/>
      <c r="K112" s="853"/>
      <c r="L112" s="925" t="s">
        <v>1201</v>
      </c>
      <c r="M112" s="926"/>
      <c r="N112" s="926"/>
      <c r="O112" s="926"/>
      <c r="P112" s="926"/>
      <c r="Q112" s="926"/>
      <c r="R112" s="926"/>
      <c r="S112" s="926"/>
      <c r="T112" s="926"/>
      <c r="U112" s="926"/>
      <c r="V112" s="926"/>
      <c r="W112" s="926"/>
      <c r="X112" s="926"/>
      <c r="Y112" s="927"/>
      <c r="Z112" s="425"/>
      <c r="AA112" s="928" t="s">
        <v>1201</v>
      </c>
      <c r="AB112" s="929"/>
      <c r="AC112" s="929"/>
      <c r="AD112" s="733"/>
      <c r="AE112" s="734"/>
      <c r="AF112" s="424" t="s">
        <v>1179</v>
      </c>
      <c r="AG112" s="733"/>
      <c r="AH112" s="734"/>
      <c r="AI112" s="425" t="s">
        <v>1180</v>
      </c>
      <c r="AJ112" s="733"/>
      <c r="AK112" s="734"/>
      <c r="AL112" s="419" t="s">
        <v>1181</v>
      </c>
    </row>
    <row r="113" spans="1:39" ht="25.5" customHeight="1">
      <c r="A113" s="465"/>
      <c r="B113" s="1040"/>
      <c r="C113" s="1041"/>
      <c r="D113" s="1041"/>
      <c r="E113" s="900"/>
      <c r="F113" s="851"/>
      <c r="G113" s="852"/>
      <c r="H113" s="852"/>
      <c r="I113" s="852"/>
      <c r="J113" s="852"/>
      <c r="K113" s="853"/>
      <c r="L113" s="925" t="s">
        <v>1201</v>
      </c>
      <c r="M113" s="926"/>
      <c r="N113" s="926"/>
      <c r="O113" s="926"/>
      <c r="P113" s="926"/>
      <c r="Q113" s="926"/>
      <c r="R113" s="926"/>
      <c r="S113" s="926"/>
      <c r="T113" s="926"/>
      <c r="U113" s="926"/>
      <c r="V113" s="926"/>
      <c r="W113" s="926"/>
      <c r="X113" s="926"/>
      <c r="Y113" s="927"/>
      <c r="Z113" s="425"/>
      <c r="AA113" s="928" t="s">
        <v>1201</v>
      </c>
      <c r="AB113" s="929"/>
      <c r="AC113" s="929"/>
      <c r="AD113" s="733"/>
      <c r="AE113" s="734"/>
      <c r="AF113" s="424" t="s">
        <v>1179</v>
      </c>
      <c r="AG113" s="733"/>
      <c r="AH113" s="734"/>
      <c r="AI113" s="425" t="s">
        <v>1180</v>
      </c>
      <c r="AJ113" s="733"/>
      <c r="AK113" s="734"/>
      <c r="AL113" s="419" t="s">
        <v>1181</v>
      </c>
    </row>
    <row r="114" spans="1:39" ht="25.5" customHeight="1">
      <c r="A114" s="465"/>
      <c r="B114" s="1040"/>
      <c r="C114" s="1041"/>
      <c r="D114" s="1041"/>
      <c r="E114" s="900"/>
      <c r="F114" s="851"/>
      <c r="G114" s="852"/>
      <c r="H114" s="852"/>
      <c r="I114" s="852"/>
      <c r="J114" s="852"/>
      <c r="K114" s="853"/>
      <c r="L114" s="925" t="s">
        <v>1201</v>
      </c>
      <c r="M114" s="926"/>
      <c r="N114" s="926"/>
      <c r="O114" s="926"/>
      <c r="P114" s="926"/>
      <c r="Q114" s="926"/>
      <c r="R114" s="926"/>
      <c r="S114" s="926"/>
      <c r="T114" s="926"/>
      <c r="U114" s="926"/>
      <c r="V114" s="926"/>
      <c r="W114" s="926"/>
      <c r="X114" s="926"/>
      <c r="Y114" s="927"/>
      <c r="Z114" s="425"/>
      <c r="AA114" s="928" t="s">
        <v>1201</v>
      </c>
      <c r="AB114" s="929"/>
      <c r="AC114" s="929"/>
      <c r="AD114" s="733"/>
      <c r="AE114" s="734"/>
      <c r="AF114" s="424" t="s">
        <v>1179</v>
      </c>
      <c r="AG114" s="733"/>
      <c r="AH114" s="734"/>
      <c r="AI114" s="425" t="s">
        <v>1180</v>
      </c>
      <c r="AJ114" s="733"/>
      <c r="AK114" s="734"/>
      <c r="AL114" s="419" t="s">
        <v>1181</v>
      </c>
    </row>
    <row r="115" spans="1:39" ht="25.5" customHeight="1">
      <c r="A115" s="465"/>
      <c r="B115" s="1040"/>
      <c r="C115" s="902"/>
      <c r="D115" s="902"/>
      <c r="E115" s="903"/>
      <c r="F115" s="851"/>
      <c r="G115" s="852"/>
      <c r="H115" s="852"/>
      <c r="I115" s="852"/>
      <c r="J115" s="852"/>
      <c r="K115" s="853"/>
      <c r="L115" s="925" t="s">
        <v>1201</v>
      </c>
      <c r="M115" s="926"/>
      <c r="N115" s="926"/>
      <c r="O115" s="926"/>
      <c r="P115" s="926"/>
      <c r="Q115" s="926"/>
      <c r="R115" s="926"/>
      <c r="S115" s="926"/>
      <c r="T115" s="926"/>
      <c r="U115" s="926"/>
      <c r="V115" s="926"/>
      <c r="W115" s="926"/>
      <c r="X115" s="926"/>
      <c r="Y115" s="927"/>
      <c r="Z115" s="446"/>
      <c r="AA115" s="928" t="s">
        <v>1201</v>
      </c>
      <c r="AB115" s="929"/>
      <c r="AC115" s="929"/>
      <c r="AD115" s="913"/>
      <c r="AE115" s="915"/>
      <c r="AF115" s="447" t="s">
        <v>1179</v>
      </c>
      <c r="AG115" s="913"/>
      <c r="AH115" s="915"/>
      <c r="AI115" s="446" t="s">
        <v>1180</v>
      </c>
      <c r="AJ115" s="913"/>
      <c r="AK115" s="915"/>
      <c r="AL115" s="448" t="s">
        <v>1181</v>
      </c>
    </row>
    <row r="116" spans="1:39" ht="25.5" customHeight="1">
      <c r="A116" s="465"/>
      <c r="B116" s="1040"/>
      <c r="C116" s="895" t="s">
        <v>1301</v>
      </c>
      <c r="D116" s="896"/>
      <c r="E116" s="897"/>
      <c r="F116" s="1060" t="s">
        <v>264</v>
      </c>
      <c r="G116" s="829"/>
      <c r="H116" s="829"/>
      <c r="I116" s="829"/>
      <c r="J116" s="829"/>
      <c r="K116" s="830"/>
      <c r="L116" s="831"/>
      <c r="M116" s="832"/>
      <c r="N116" s="832"/>
      <c r="O116" s="832"/>
      <c r="P116" s="832"/>
      <c r="Q116" s="832"/>
      <c r="R116" s="832"/>
      <c r="S116" s="832"/>
      <c r="T116" s="832"/>
      <c r="U116" s="833"/>
      <c r="V116" s="956" t="s">
        <v>1233</v>
      </c>
      <c r="W116" s="760"/>
      <c r="X116" s="760"/>
      <c r="Y116" s="760"/>
      <c r="Z116" s="760"/>
      <c r="AA116" s="760"/>
      <c r="AB116" s="760"/>
      <c r="AC116" s="760"/>
      <c r="AD116" s="760"/>
      <c r="AE116" s="760"/>
      <c r="AF116" s="760"/>
      <c r="AG116" s="760"/>
      <c r="AH116" s="760"/>
      <c r="AI116" s="760"/>
      <c r="AJ116" s="760"/>
      <c r="AK116" s="760"/>
      <c r="AL116" s="761"/>
    </row>
    <row r="117" spans="1:39" ht="15.75" hidden="1" customHeight="1">
      <c r="A117" s="465"/>
      <c r="B117" s="1040"/>
      <c r="C117" s="898"/>
      <c r="D117" s="899"/>
      <c r="E117" s="900"/>
      <c r="F117" s="851" t="s">
        <v>1115</v>
      </c>
      <c r="G117" s="837"/>
      <c r="H117" s="837"/>
      <c r="I117" s="837"/>
      <c r="J117" s="837"/>
      <c r="K117" s="838"/>
      <c r="L117" s="751" t="s">
        <v>1186</v>
      </c>
      <c r="M117" s="752"/>
      <c r="N117" s="753"/>
      <c r="O117" s="415" t="s">
        <v>1187</v>
      </c>
      <c r="P117" s="415" t="s">
        <v>1187</v>
      </c>
      <c r="Q117" s="415" t="s">
        <v>1187</v>
      </c>
      <c r="R117" s="415" t="s">
        <v>1187</v>
      </c>
      <c r="S117" s="415" t="s">
        <v>1187</v>
      </c>
      <c r="T117" s="415" t="s">
        <v>1187</v>
      </c>
      <c r="U117" s="415" t="s">
        <v>1187</v>
      </c>
      <c r="V117" s="415" t="s">
        <v>1187</v>
      </c>
      <c r="W117" s="415" t="s">
        <v>1187</v>
      </c>
      <c r="X117" s="415" t="s">
        <v>1187</v>
      </c>
      <c r="Y117" s="415" t="s">
        <v>1187</v>
      </c>
      <c r="Z117" s="415" t="s">
        <v>1187</v>
      </c>
      <c r="AA117" s="415" t="s">
        <v>1187</v>
      </c>
      <c r="AB117" s="415" t="s">
        <v>1187</v>
      </c>
      <c r="AC117" s="415" t="s">
        <v>1187</v>
      </c>
      <c r="AD117" s="415" t="s">
        <v>1187</v>
      </c>
      <c r="AE117" s="415" t="s">
        <v>1187</v>
      </c>
      <c r="AF117" s="415" t="s">
        <v>1187</v>
      </c>
      <c r="AG117" s="415" t="s">
        <v>1187</v>
      </c>
      <c r="AH117" s="415" t="s">
        <v>1187</v>
      </c>
      <c r="AI117" s="754"/>
      <c r="AJ117" s="755"/>
      <c r="AK117" s="755"/>
      <c r="AL117" s="756"/>
    </row>
    <row r="118" spans="1:39" ht="25.5" customHeight="1">
      <c r="A118" s="465"/>
      <c r="B118" s="1040"/>
      <c r="C118" s="898"/>
      <c r="D118" s="899"/>
      <c r="E118" s="900"/>
      <c r="F118" s="1061"/>
      <c r="G118" s="837"/>
      <c r="H118" s="837"/>
      <c r="I118" s="837"/>
      <c r="J118" s="837"/>
      <c r="K118" s="838"/>
      <c r="L118" s="757"/>
      <c r="M118" s="758"/>
      <c r="N118" s="758"/>
      <c r="O118" s="758"/>
      <c r="P118" s="758"/>
      <c r="Q118" s="758"/>
      <c r="R118" s="758"/>
      <c r="S118" s="758"/>
      <c r="T118" s="758"/>
      <c r="U118" s="758"/>
      <c r="V118" s="758"/>
      <c r="W118" s="758"/>
      <c r="X118" s="758"/>
      <c r="Y118" s="759"/>
      <c r="Z118" s="760" t="s">
        <v>1234</v>
      </c>
      <c r="AA118" s="760"/>
      <c r="AB118" s="760"/>
      <c r="AC118" s="760"/>
      <c r="AD118" s="760"/>
      <c r="AE118" s="760"/>
      <c r="AF118" s="760"/>
      <c r="AG118" s="760"/>
      <c r="AH118" s="760"/>
      <c r="AI118" s="760"/>
      <c r="AJ118" s="760"/>
      <c r="AK118" s="760"/>
      <c r="AL118" s="761"/>
    </row>
    <row r="119" spans="1:39" ht="15.75" hidden="1" customHeight="1">
      <c r="A119" s="465"/>
      <c r="B119" s="1040"/>
      <c r="C119" s="898"/>
      <c r="D119" s="899"/>
      <c r="E119" s="900"/>
      <c r="F119" s="762"/>
      <c r="G119" s="763"/>
      <c r="H119" s="763"/>
      <c r="I119" s="763"/>
      <c r="J119" s="763"/>
      <c r="K119" s="764"/>
      <c r="L119" s="751" t="s">
        <v>1186</v>
      </c>
      <c r="M119" s="752"/>
      <c r="N119" s="753"/>
      <c r="O119" s="415" t="s">
        <v>1187</v>
      </c>
      <c r="P119" s="415" t="s">
        <v>1187</v>
      </c>
      <c r="Q119" s="415" t="s">
        <v>1187</v>
      </c>
      <c r="R119" s="415" t="s">
        <v>1187</v>
      </c>
      <c r="S119" s="415" t="s">
        <v>1187</v>
      </c>
      <c r="T119" s="415" t="s">
        <v>1187</v>
      </c>
      <c r="U119" s="415" t="s">
        <v>1187</v>
      </c>
      <c r="V119" s="415" t="s">
        <v>1187</v>
      </c>
      <c r="W119" s="415" t="s">
        <v>1187</v>
      </c>
      <c r="X119" s="415" t="s">
        <v>1187</v>
      </c>
      <c r="Y119" s="415" t="s">
        <v>1187</v>
      </c>
      <c r="Z119" s="415" t="s">
        <v>1187</v>
      </c>
      <c r="AA119" s="415" t="s">
        <v>1187</v>
      </c>
      <c r="AB119" s="415" t="s">
        <v>1187</v>
      </c>
      <c r="AC119" s="415" t="s">
        <v>1187</v>
      </c>
      <c r="AD119" s="415" t="s">
        <v>1187</v>
      </c>
      <c r="AE119" s="415" t="s">
        <v>1187</v>
      </c>
      <c r="AF119" s="415" t="s">
        <v>1187</v>
      </c>
      <c r="AG119" s="415" t="s">
        <v>1187</v>
      </c>
      <c r="AH119" s="415" t="s">
        <v>1187</v>
      </c>
      <c r="AI119" s="754"/>
      <c r="AJ119" s="755"/>
      <c r="AK119" s="755"/>
      <c r="AL119" s="756"/>
    </row>
    <row r="120" spans="1:39" ht="25.5" customHeight="1">
      <c r="A120" s="465"/>
      <c r="B120" s="1040"/>
      <c r="C120" s="898"/>
      <c r="D120" s="899"/>
      <c r="E120" s="900"/>
      <c r="F120" s="730" t="s">
        <v>209</v>
      </c>
      <c r="G120" s="731"/>
      <c r="H120" s="731"/>
      <c r="I120" s="731"/>
      <c r="J120" s="731"/>
      <c r="K120" s="732"/>
      <c r="L120" s="928" t="s">
        <v>1201</v>
      </c>
      <c r="M120" s="929"/>
      <c r="N120" s="929"/>
      <c r="O120" s="733"/>
      <c r="P120" s="734"/>
      <c r="Q120" s="424" t="s">
        <v>1179</v>
      </c>
      <c r="R120" s="733"/>
      <c r="S120" s="734"/>
      <c r="T120" s="425" t="s">
        <v>1180</v>
      </c>
      <c r="U120" s="733"/>
      <c r="V120" s="734"/>
      <c r="W120" s="425" t="s">
        <v>1181</v>
      </c>
      <c r="X120" s="737"/>
      <c r="Y120" s="737"/>
      <c r="Z120" s="737"/>
      <c r="AA120" s="737"/>
      <c r="AB120" s="737"/>
      <c r="AC120" s="737"/>
      <c r="AD120" s="737"/>
      <c r="AE120" s="737"/>
      <c r="AF120" s="737"/>
      <c r="AG120" s="737"/>
      <c r="AH120" s="737"/>
      <c r="AI120" s="737"/>
      <c r="AJ120" s="737"/>
      <c r="AK120" s="737"/>
      <c r="AL120" s="738"/>
    </row>
    <row r="121" spans="1:39" ht="25.5" customHeight="1">
      <c r="A121" s="465"/>
      <c r="B121" s="1040"/>
      <c r="C121" s="898"/>
      <c r="D121" s="899"/>
      <c r="E121" s="900"/>
      <c r="F121" s="730" t="s">
        <v>1302</v>
      </c>
      <c r="G121" s="731"/>
      <c r="H121" s="731"/>
      <c r="I121" s="731"/>
      <c r="J121" s="731"/>
      <c r="K121" s="732"/>
      <c r="L121" s="1070"/>
      <c r="M121" s="1071"/>
      <c r="N121" s="1071"/>
      <c r="O121" s="1072"/>
      <c r="P121" s="1073" t="s">
        <v>1303</v>
      </c>
      <c r="Q121" s="1068"/>
      <c r="R121" s="922" t="s">
        <v>1304</v>
      </c>
      <c r="S121" s="922"/>
      <c r="T121" s="922"/>
      <c r="U121" s="922"/>
      <c r="V121" s="1070"/>
      <c r="W121" s="1071"/>
      <c r="X121" s="1071"/>
      <c r="Y121" s="1071"/>
      <c r="Z121" s="1072"/>
      <c r="AA121" s="1068" t="s">
        <v>1305</v>
      </c>
      <c r="AB121" s="1068"/>
      <c r="AC121" s="922" t="s">
        <v>1306</v>
      </c>
      <c r="AD121" s="922"/>
      <c r="AE121" s="920"/>
      <c r="AF121" s="921"/>
      <c r="AG121" s="924"/>
      <c r="AH121" s="1068" t="s">
        <v>1307</v>
      </c>
      <c r="AI121" s="1068"/>
      <c r="AJ121" s="1068"/>
      <c r="AK121" s="1068"/>
      <c r="AL121" s="1069"/>
    </row>
    <row r="122" spans="1:39" ht="25.5" customHeight="1">
      <c r="A122" s="465"/>
      <c r="B122" s="1040"/>
      <c r="C122" s="898"/>
      <c r="D122" s="899"/>
      <c r="E122" s="900"/>
      <c r="F122" s="848" t="s">
        <v>1514</v>
      </c>
      <c r="G122" s="849"/>
      <c r="H122" s="849"/>
      <c r="I122" s="849"/>
      <c r="J122" s="849"/>
      <c r="K122" s="850"/>
      <c r="L122" s="928" t="s">
        <v>1201</v>
      </c>
      <c r="M122" s="929"/>
      <c r="N122" s="929"/>
      <c r="O122" s="929"/>
      <c r="P122" s="929"/>
      <c r="Q122" s="1075"/>
      <c r="R122" s="419"/>
      <c r="S122" s="1076"/>
      <c r="T122" s="1077"/>
      <c r="U122" s="1077"/>
      <c r="V122" s="1077"/>
      <c r="W122" s="1077"/>
      <c r="X122" s="1077"/>
      <c r="Y122" s="1077"/>
      <c r="Z122" s="1078"/>
      <c r="AA122" s="736"/>
      <c r="AB122" s="737"/>
      <c r="AC122" s="737"/>
      <c r="AD122" s="737"/>
      <c r="AE122" s="737"/>
      <c r="AF122" s="737"/>
      <c r="AG122" s="737"/>
      <c r="AH122" s="737"/>
      <c r="AI122" s="737"/>
      <c r="AJ122" s="737"/>
      <c r="AK122" s="737"/>
      <c r="AL122" s="738"/>
      <c r="AM122" s="465"/>
    </row>
    <row r="123" spans="1:39" ht="15.75" hidden="1" customHeight="1">
      <c r="A123" s="465"/>
      <c r="B123" s="1040"/>
      <c r="C123" s="898"/>
      <c r="D123" s="899"/>
      <c r="E123" s="900"/>
      <c r="F123" s="851"/>
      <c r="G123" s="852"/>
      <c r="H123" s="852"/>
      <c r="I123" s="852"/>
      <c r="J123" s="852"/>
      <c r="K123" s="853"/>
      <c r="L123" s="751" t="s">
        <v>1186</v>
      </c>
      <c r="M123" s="752"/>
      <c r="N123" s="753"/>
      <c r="O123" s="416" t="s">
        <v>1187</v>
      </c>
      <c r="P123" s="416" t="s">
        <v>1187</v>
      </c>
      <c r="Q123" s="416" t="s">
        <v>1187</v>
      </c>
      <c r="R123" s="416" t="s">
        <v>1187</v>
      </c>
      <c r="S123" s="416" t="s">
        <v>1187</v>
      </c>
      <c r="T123" s="754"/>
      <c r="U123" s="755"/>
      <c r="V123" s="755"/>
      <c r="W123" s="755"/>
      <c r="X123" s="755"/>
      <c r="Y123" s="755"/>
      <c r="Z123" s="755"/>
      <c r="AA123" s="755"/>
      <c r="AB123" s="755"/>
      <c r="AC123" s="755"/>
      <c r="AD123" s="755"/>
      <c r="AE123" s="755"/>
      <c r="AF123" s="755"/>
      <c r="AG123" s="755"/>
      <c r="AH123" s="755"/>
      <c r="AI123" s="755"/>
      <c r="AJ123" s="755"/>
      <c r="AK123" s="755"/>
      <c r="AL123" s="756"/>
    </row>
    <row r="124" spans="1:39" ht="25.5" customHeight="1">
      <c r="A124" s="465"/>
      <c r="B124" s="1040"/>
      <c r="C124" s="898"/>
      <c r="D124" s="899"/>
      <c r="E124" s="900"/>
      <c r="F124" s="854"/>
      <c r="G124" s="855"/>
      <c r="H124" s="855"/>
      <c r="I124" s="855"/>
      <c r="J124" s="855"/>
      <c r="K124" s="856"/>
      <c r="L124" s="863" t="str">
        <f>(IF(L122="▼選択","",L122)&amp;" "&amp;IF(COUNTIF(S122,"▼*")&gt;0,"",S122))</f>
        <v xml:space="preserve"> </v>
      </c>
      <c r="M124" s="864"/>
      <c r="N124" s="864"/>
      <c r="O124" s="864"/>
      <c r="P124" s="864"/>
      <c r="Q124" s="864"/>
      <c r="R124" s="864"/>
      <c r="S124" s="864"/>
      <c r="T124" s="864"/>
      <c r="U124" s="864"/>
      <c r="V124" s="864"/>
      <c r="W124" s="864"/>
      <c r="X124" s="864"/>
      <c r="Y124" s="864"/>
      <c r="Z124" s="865"/>
      <c r="AA124" s="867" t="s">
        <v>1202</v>
      </c>
      <c r="AB124" s="867"/>
      <c r="AC124" s="867"/>
      <c r="AD124" s="867"/>
      <c r="AE124" s="867"/>
      <c r="AF124" s="867"/>
      <c r="AG124" s="867"/>
      <c r="AH124" s="867"/>
      <c r="AI124" s="867"/>
      <c r="AJ124" s="867"/>
      <c r="AK124" s="867"/>
      <c r="AL124" s="868"/>
    </row>
    <row r="125" spans="1:39" ht="25.5" customHeight="1">
      <c r="A125" s="465"/>
      <c r="B125" s="1040"/>
      <c r="C125" s="898"/>
      <c r="D125" s="899"/>
      <c r="E125" s="900"/>
      <c r="F125" s="845" t="s">
        <v>1309</v>
      </c>
      <c r="G125" s="846"/>
      <c r="H125" s="846"/>
      <c r="I125" s="846"/>
      <c r="J125" s="846"/>
      <c r="K125" s="847"/>
      <c r="L125" s="1062"/>
      <c r="M125" s="1063"/>
      <c r="N125" s="1063"/>
      <c r="O125" s="1063"/>
      <c r="P125" s="1063"/>
      <c r="Q125" s="1063"/>
      <c r="R125" s="1063"/>
      <c r="S125" s="1063"/>
      <c r="T125" s="1063"/>
      <c r="U125" s="1063"/>
      <c r="V125" s="1063"/>
      <c r="W125" s="1063"/>
      <c r="X125" s="1063"/>
      <c r="Y125" s="1063"/>
      <c r="Z125" s="1063"/>
      <c r="AA125" s="1063"/>
      <c r="AB125" s="1063"/>
      <c r="AC125" s="1063"/>
      <c r="AD125" s="1063"/>
      <c r="AE125" s="1063"/>
      <c r="AF125" s="1063"/>
      <c r="AG125" s="1063"/>
      <c r="AH125" s="1064"/>
      <c r="AI125" s="1065" t="s">
        <v>1310</v>
      </c>
      <c r="AJ125" s="1066"/>
      <c r="AK125" s="1066"/>
      <c r="AL125" s="1067"/>
    </row>
    <row r="126" spans="1:39" ht="15.75" hidden="1" customHeight="1">
      <c r="A126" s="465"/>
      <c r="B126" s="449"/>
      <c r="C126" s="898"/>
      <c r="D126" s="899"/>
      <c r="E126" s="900"/>
      <c r="F126" s="1061"/>
      <c r="G126" s="837"/>
      <c r="H126" s="837"/>
      <c r="I126" s="837"/>
      <c r="J126" s="837"/>
      <c r="K126" s="838"/>
      <c r="L126" s="801" t="s">
        <v>1186</v>
      </c>
      <c r="M126" s="802"/>
      <c r="N126" s="803"/>
      <c r="O126" s="416" t="s">
        <v>1187</v>
      </c>
      <c r="P126" s="416" t="s">
        <v>1187</v>
      </c>
      <c r="Q126" s="416" t="s">
        <v>1187</v>
      </c>
      <c r="R126" s="416" t="s">
        <v>1187</v>
      </c>
      <c r="S126" s="416" t="s">
        <v>1187</v>
      </c>
      <c r="T126" s="416" t="s">
        <v>1187</v>
      </c>
      <c r="U126" s="416" t="s">
        <v>1187</v>
      </c>
      <c r="V126" s="416" t="s">
        <v>1187</v>
      </c>
      <c r="W126" s="416" t="s">
        <v>1187</v>
      </c>
      <c r="X126" s="416" t="s">
        <v>1187</v>
      </c>
      <c r="Y126" s="416" t="s">
        <v>1187</v>
      </c>
      <c r="Z126" s="416" t="s">
        <v>1187</v>
      </c>
      <c r="AA126" s="416" t="s">
        <v>1187</v>
      </c>
      <c r="AB126" s="416" t="s">
        <v>1187</v>
      </c>
      <c r="AC126" s="416" t="s">
        <v>1187</v>
      </c>
      <c r="AD126" s="416" t="s">
        <v>1187</v>
      </c>
      <c r="AE126" s="416" t="s">
        <v>1187</v>
      </c>
      <c r="AF126" s="416" t="s">
        <v>1187</v>
      </c>
      <c r="AG126" s="416" t="s">
        <v>1187</v>
      </c>
      <c r="AH126" s="416" t="s">
        <v>1187</v>
      </c>
      <c r="AI126" s="816"/>
      <c r="AJ126" s="817"/>
      <c r="AK126" s="817"/>
      <c r="AL126" s="818"/>
    </row>
    <row r="127" spans="1:39" ht="15.75" hidden="1" customHeight="1">
      <c r="A127" s="465"/>
      <c r="B127" s="450"/>
      <c r="C127" s="901"/>
      <c r="D127" s="902"/>
      <c r="E127" s="903"/>
      <c r="F127" s="762"/>
      <c r="G127" s="763"/>
      <c r="H127" s="763"/>
      <c r="I127" s="763"/>
      <c r="J127" s="763"/>
      <c r="K127" s="764"/>
      <c r="L127" s="804"/>
      <c r="M127" s="805"/>
      <c r="N127" s="806"/>
      <c r="O127" s="416" t="s">
        <v>1187</v>
      </c>
      <c r="P127" s="416" t="s">
        <v>1187</v>
      </c>
      <c r="Q127" s="416" t="s">
        <v>1187</v>
      </c>
      <c r="R127" s="416" t="s">
        <v>1187</v>
      </c>
      <c r="S127" s="416" t="s">
        <v>1187</v>
      </c>
      <c r="T127" s="416" t="s">
        <v>1187</v>
      </c>
      <c r="U127" s="416" t="s">
        <v>1187</v>
      </c>
      <c r="V127" s="416" t="s">
        <v>1187</v>
      </c>
      <c r="W127" s="416" t="s">
        <v>1187</v>
      </c>
      <c r="X127" s="416" t="s">
        <v>1187</v>
      </c>
      <c r="Y127" s="416" t="s">
        <v>1187</v>
      </c>
      <c r="Z127" s="416" t="s">
        <v>1187</v>
      </c>
      <c r="AA127" s="416" t="s">
        <v>1187</v>
      </c>
      <c r="AB127" s="416" t="s">
        <v>1187</v>
      </c>
      <c r="AC127" s="416" t="s">
        <v>1187</v>
      </c>
      <c r="AD127" s="416" t="s">
        <v>1187</v>
      </c>
      <c r="AE127" s="416" t="s">
        <v>1187</v>
      </c>
      <c r="AF127" s="416" t="s">
        <v>1187</v>
      </c>
      <c r="AG127" s="416" t="s">
        <v>1187</v>
      </c>
      <c r="AH127" s="416" t="s">
        <v>1187</v>
      </c>
      <c r="AI127" s="819"/>
      <c r="AJ127" s="820"/>
      <c r="AK127" s="820"/>
      <c r="AL127" s="821"/>
    </row>
    <row r="128" spans="1:39">
      <c r="A128" s="465"/>
      <c r="B128" s="451"/>
      <c r="C128" s="451"/>
      <c r="D128" s="451"/>
      <c r="E128" s="451"/>
      <c r="F128" s="451"/>
      <c r="G128" s="451"/>
      <c r="H128" s="451"/>
      <c r="I128" s="451"/>
      <c r="J128" s="451"/>
      <c r="K128" s="451"/>
      <c r="L128" s="451"/>
      <c r="M128" s="451"/>
      <c r="N128" s="451"/>
      <c r="O128" s="451"/>
      <c r="P128" s="451"/>
      <c r="Q128" s="451"/>
      <c r="R128" s="451"/>
      <c r="S128" s="451"/>
      <c r="T128" s="451"/>
      <c r="U128" s="451"/>
      <c r="V128" s="451"/>
      <c r="W128" s="451"/>
      <c r="X128" s="451"/>
      <c r="Y128" s="451"/>
      <c r="Z128" s="451"/>
      <c r="AA128" s="451"/>
      <c r="AB128" s="451"/>
      <c r="AC128" s="451"/>
      <c r="AD128" s="451"/>
      <c r="AE128" s="451"/>
      <c r="AF128" s="451"/>
      <c r="AG128" s="451"/>
      <c r="AH128" s="955" t="s">
        <v>1230</v>
      </c>
      <c r="AI128" s="955"/>
      <c r="AJ128" s="955"/>
      <c r="AK128" s="955"/>
      <c r="AL128" s="955"/>
    </row>
    <row r="129" spans="1:38">
      <c r="A129" s="465"/>
      <c r="B129" s="1039" t="s">
        <v>1311</v>
      </c>
      <c r="C129" s="1289" t="s">
        <v>1312</v>
      </c>
      <c r="D129" s="1290"/>
      <c r="E129" s="1291"/>
      <c r="F129" s="1079" t="s">
        <v>5613</v>
      </c>
      <c r="G129" s="1080"/>
      <c r="H129" s="1080"/>
      <c r="I129" s="1080"/>
      <c r="J129" s="1080"/>
      <c r="K129" s="1080"/>
      <c r="L129" s="1080"/>
      <c r="M129" s="1080"/>
      <c r="N129" s="1080"/>
      <c r="O129" s="1080"/>
      <c r="P129" s="1080"/>
      <c r="Q129" s="1080"/>
      <c r="R129" s="1080"/>
      <c r="S129" s="1080"/>
      <c r="T129" s="1080"/>
      <c r="U129" s="1080"/>
      <c r="V129" s="1080"/>
      <c r="W129" s="1080"/>
      <c r="X129" s="1080"/>
      <c r="Y129" s="1080"/>
      <c r="Z129" s="1080"/>
      <c r="AA129" s="1080"/>
      <c r="AB129" s="1080"/>
      <c r="AC129" s="1080"/>
      <c r="AD129" s="1080"/>
      <c r="AE129" s="1080"/>
      <c r="AF129" s="1080"/>
      <c r="AG129" s="1080"/>
      <c r="AH129" s="1080"/>
      <c r="AI129" s="1080"/>
      <c r="AJ129" s="1080"/>
      <c r="AK129" s="1080"/>
      <c r="AL129" s="1081"/>
    </row>
    <row r="130" spans="1:38" ht="25.5" customHeight="1">
      <c r="A130" s="465"/>
      <c r="B130" s="1040"/>
      <c r="C130" s="1178"/>
      <c r="D130" s="1292"/>
      <c r="E130" s="1293"/>
      <c r="F130" s="1074" t="s">
        <v>297</v>
      </c>
      <c r="G130" s="731"/>
      <c r="H130" s="731"/>
      <c r="I130" s="731"/>
      <c r="J130" s="731"/>
      <c r="K130" s="732"/>
      <c r="L130" s="928" t="s">
        <v>1395</v>
      </c>
      <c r="M130" s="929"/>
      <c r="N130" s="929"/>
      <c r="O130" s="929"/>
      <c r="P130" s="929"/>
      <c r="Q130" s="1075"/>
      <c r="R130" s="928" t="s">
        <v>5608</v>
      </c>
      <c r="S130" s="929"/>
      <c r="T130" s="1075"/>
      <c r="U130" s="452" t="s">
        <v>301</v>
      </c>
      <c r="V130" s="733"/>
      <c r="W130" s="735"/>
      <c r="X130" s="735"/>
      <c r="Y130" s="735"/>
      <c r="Z130" s="425" t="s">
        <v>208</v>
      </c>
      <c r="AA130" s="866" t="s">
        <v>1313</v>
      </c>
      <c r="AB130" s="737"/>
      <c r="AC130" s="737"/>
      <c r="AD130" s="737"/>
      <c r="AE130" s="737"/>
      <c r="AF130" s="737"/>
      <c r="AG130" s="737"/>
      <c r="AH130" s="737"/>
      <c r="AI130" s="737"/>
      <c r="AJ130" s="737"/>
      <c r="AK130" s="737"/>
      <c r="AL130" s="738"/>
    </row>
    <row r="131" spans="1:38" ht="25.5" customHeight="1">
      <c r="A131" s="465"/>
      <c r="B131" s="1040"/>
      <c r="C131" s="1178"/>
      <c r="D131" s="1292"/>
      <c r="E131" s="1293"/>
      <c r="F131" s="1074" t="s">
        <v>371</v>
      </c>
      <c r="G131" s="731"/>
      <c r="H131" s="731"/>
      <c r="I131" s="731"/>
      <c r="J131" s="731"/>
      <c r="K131" s="732"/>
      <c r="L131" s="1058" t="s">
        <v>1399</v>
      </c>
      <c r="M131" s="1059"/>
      <c r="N131" s="733"/>
      <c r="O131" s="734"/>
      <c r="P131" s="424" t="s">
        <v>1179</v>
      </c>
      <c r="Q131" s="733"/>
      <c r="R131" s="734"/>
      <c r="S131" s="425" t="s">
        <v>1180</v>
      </c>
      <c r="T131" s="733"/>
      <c r="U131" s="734"/>
      <c r="V131" s="447" t="s">
        <v>1181</v>
      </c>
      <c r="W131" s="737"/>
      <c r="X131" s="737"/>
      <c r="Y131" s="737"/>
      <c r="Z131" s="737"/>
      <c r="AA131" s="737"/>
      <c r="AB131" s="737"/>
      <c r="AC131" s="737"/>
      <c r="AD131" s="737"/>
      <c r="AE131" s="737"/>
      <c r="AF131" s="737"/>
      <c r="AG131" s="737"/>
      <c r="AH131" s="737"/>
      <c r="AI131" s="737"/>
      <c r="AJ131" s="737"/>
      <c r="AK131" s="737"/>
      <c r="AL131" s="738"/>
    </row>
    <row r="132" spans="1:38" ht="25.5" customHeight="1">
      <c r="A132" s="465"/>
      <c r="B132" s="1040"/>
      <c r="C132" s="1178"/>
      <c r="D132" s="1292"/>
      <c r="E132" s="1293"/>
      <c r="F132" s="849" t="s">
        <v>1314</v>
      </c>
      <c r="G132" s="849"/>
      <c r="H132" s="849"/>
      <c r="I132" s="849"/>
      <c r="J132" s="849"/>
      <c r="K132" s="850"/>
      <c r="L132" s="1058" t="s">
        <v>1399</v>
      </c>
      <c r="M132" s="1059"/>
      <c r="N132" s="733"/>
      <c r="O132" s="734"/>
      <c r="P132" s="447" t="s">
        <v>1179</v>
      </c>
      <c r="Q132" s="913"/>
      <c r="R132" s="915"/>
      <c r="S132" s="447" t="s">
        <v>1180</v>
      </c>
      <c r="T132" s="913"/>
      <c r="U132" s="915"/>
      <c r="V132" s="447" t="s">
        <v>1181</v>
      </c>
      <c r="W132" s="737" t="s">
        <v>1315</v>
      </c>
      <c r="X132" s="738"/>
      <c r="Y132" s="1058" t="s">
        <v>1399</v>
      </c>
      <c r="Z132" s="1059"/>
      <c r="AA132" s="733"/>
      <c r="AB132" s="734"/>
      <c r="AC132" s="447" t="s">
        <v>1179</v>
      </c>
      <c r="AD132" s="913"/>
      <c r="AE132" s="915"/>
      <c r="AF132" s="447" t="s">
        <v>1180</v>
      </c>
      <c r="AG132" s="913"/>
      <c r="AH132" s="915"/>
      <c r="AI132" s="447" t="s">
        <v>1181</v>
      </c>
      <c r="AJ132" s="737" t="s">
        <v>1316</v>
      </c>
      <c r="AK132" s="737"/>
      <c r="AL132" s="738"/>
    </row>
    <row r="133" spans="1:38">
      <c r="A133" s="465"/>
      <c r="B133" s="1040"/>
      <c r="C133" s="1178"/>
      <c r="D133" s="1292"/>
      <c r="E133" s="1293"/>
      <c r="F133" s="1057"/>
      <c r="G133" s="852"/>
      <c r="H133" s="852"/>
      <c r="I133" s="852"/>
      <c r="J133" s="852"/>
      <c r="K133" s="853"/>
      <c r="L133" s="1094" t="s">
        <v>1317</v>
      </c>
      <c r="M133" s="1095"/>
      <c r="N133" s="1095"/>
      <c r="O133" s="1095"/>
      <c r="P133" s="1095"/>
      <c r="Q133" s="1095"/>
      <c r="R133" s="1095"/>
      <c r="S133" s="1095"/>
      <c r="T133" s="1095"/>
      <c r="U133" s="1095"/>
      <c r="V133" s="1095"/>
      <c r="W133" s="1095"/>
      <c r="X133" s="1095"/>
      <c r="Y133" s="1095"/>
      <c r="Z133" s="1095"/>
      <c r="AA133" s="1095"/>
      <c r="AB133" s="1095"/>
      <c r="AC133" s="1095"/>
      <c r="AD133" s="1095"/>
      <c r="AE133" s="1095"/>
      <c r="AF133" s="1095"/>
      <c r="AG133" s="1095"/>
      <c r="AH133" s="1095"/>
      <c r="AI133" s="1095"/>
      <c r="AJ133" s="1095"/>
      <c r="AK133" s="1095"/>
      <c r="AL133" s="1096"/>
    </row>
    <row r="134" spans="1:38">
      <c r="A134" s="465"/>
      <c r="B134" s="1288"/>
      <c r="C134" s="1294"/>
      <c r="D134" s="1295"/>
      <c r="E134" s="1296"/>
      <c r="F134" s="855"/>
      <c r="G134" s="855"/>
      <c r="H134" s="855"/>
      <c r="I134" s="855"/>
      <c r="J134" s="855"/>
      <c r="K134" s="856"/>
      <c r="L134" s="1097" t="s">
        <v>1318</v>
      </c>
      <c r="M134" s="1098"/>
      <c r="N134" s="1098"/>
      <c r="O134" s="1098"/>
      <c r="P134" s="1098"/>
      <c r="Q134" s="1098"/>
      <c r="R134" s="1098"/>
      <c r="S134" s="1098"/>
      <c r="T134" s="1098"/>
      <c r="U134" s="1099">
        <v>44045</v>
      </c>
      <c r="V134" s="1100"/>
      <c r="W134" s="1100"/>
      <c r="X134" s="1100"/>
      <c r="Y134" s="1101"/>
      <c r="Z134" s="1098" t="s">
        <v>1319</v>
      </c>
      <c r="AA134" s="1098"/>
      <c r="AB134" s="1098"/>
      <c r="AC134" s="1098"/>
      <c r="AD134" s="1098"/>
      <c r="AE134" s="1098"/>
      <c r="AF134" s="1098"/>
      <c r="AG134" s="1102">
        <f>EDATE(U134,60)-1</f>
        <v>45870</v>
      </c>
      <c r="AH134" s="1103"/>
      <c r="AI134" s="1103"/>
      <c r="AJ134" s="1103"/>
      <c r="AK134" s="1103"/>
      <c r="AL134" s="1104"/>
    </row>
    <row r="135" spans="1:38">
      <c r="A135" s="465"/>
      <c r="AH135" s="955" t="s">
        <v>1230</v>
      </c>
      <c r="AI135" s="955"/>
      <c r="AJ135" s="955"/>
      <c r="AK135" s="955"/>
      <c r="AL135" s="955"/>
    </row>
    <row r="136" spans="1:38" ht="25.5" customHeight="1">
      <c r="A136" s="465"/>
      <c r="B136" s="1082" t="s">
        <v>5459</v>
      </c>
      <c r="C136" s="1083"/>
      <c r="D136" s="1083"/>
      <c r="E136" s="1084"/>
      <c r="F136" s="1091" t="s">
        <v>264</v>
      </c>
      <c r="G136" s="1092"/>
      <c r="H136" s="1092"/>
      <c r="I136" s="1092"/>
      <c r="J136" s="1092"/>
      <c r="K136" s="1093"/>
      <c r="L136" s="831"/>
      <c r="M136" s="832"/>
      <c r="N136" s="832"/>
      <c r="O136" s="832"/>
      <c r="P136" s="832"/>
      <c r="Q136" s="832"/>
      <c r="R136" s="832"/>
      <c r="S136" s="832"/>
      <c r="T136" s="832"/>
      <c r="U136" s="833"/>
      <c r="V136" s="956" t="s">
        <v>1233</v>
      </c>
      <c r="W136" s="760"/>
      <c r="X136" s="760"/>
      <c r="Y136" s="760"/>
      <c r="Z136" s="760"/>
      <c r="AA136" s="760"/>
      <c r="AB136" s="760"/>
      <c r="AC136" s="760"/>
      <c r="AD136" s="760"/>
      <c r="AE136" s="760"/>
      <c r="AF136" s="760"/>
      <c r="AG136" s="760"/>
      <c r="AH136" s="760"/>
      <c r="AI136" s="760"/>
      <c r="AJ136" s="760"/>
      <c r="AK136" s="760"/>
      <c r="AL136" s="761"/>
    </row>
    <row r="137" spans="1:38" ht="15.75" hidden="1" customHeight="1">
      <c r="A137" s="465"/>
      <c r="B137" s="1085"/>
      <c r="C137" s="1086"/>
      <c r="D137" s="1086"/>
      <c r="E137" s="1087"/>
      <c r="F137" s="730" t="s">
        <v>1320</v>
      </c>
      <c r="G137" s="731"/>
      <c r="H137" s="731"/>
      <c r="I137" s="731"/>
      <c r="J137" s="731"/>
      <c r="K137" s="732"/>
      <c r="L137" s="751" t="s">
        <v>1186</v>
      </c>
      <c r="M137" s="752"/>
      <c r="N137" s="753"/>
      <c r="O137" s="415" t="s">
        <v>1187</v>
      </c>
      <c r="P137" s="415" t="s">
        <v>1187</v>
      </c>
      <c r="Q137" s="415" t="s">
        <v>1187</v>
      </c>
      <c r="R137" s="415" t="s">
        <v>1187</v>
      </c>
      <c r="S137" s="415" t="s">
        <v>1187</v>
      </c>
      <c r="T137" s="415" t="s">
        <v>1187</v>
      </c>
      <c r="U137" s="415" t="s">
        <v>1187</v>
      </c>
      <c r="V137" s="415" t="s">
        <v>1187</v>
      </c>
      <c r="W137" s="415" t="s">
        <v>1187</v>
      </c>
      <c r="X137" s="415" t="s">
        <v>1187</v>
      </c>
      <c r="Y137" s="415" t="s">
        <v>1187</v>
      </c>
      <c r="Z137" s="415" t="s">
        <v>1187</v>
      </c>
      <c r="AA137" s="415" t="s">
        <v>1187</v>
      </c>
      <c r="AB137" s="415" t="s">
        <v>1187</v>
      </c>
      <c r="AC137" s="415" t="s">
        <v>1187</v>
      </c>
      <c r="AD137" s="415" t="s">
        <v>1187</v>
      </c>
      <c r="AE137" s="415" t="s">
        <v>1187</v>
      </c>
      <c r="AF137" s="415" t="s">
        <v>1187</v>
      </c>
      <c r="AG137" s="415" t="s">
        <v>1187</v>
      </c>
      <c r="AH137" s="415" t="s">
        <v>1187</v>
      </c>
      <c r="AI137" s="754"/>
      <c r="AJ137" s="755"/>
      <c r="AK137" s="755"/>
      <c r="AL137" s="756"/>
    </row>
    <row r="138" spans="1:38" ht="25.5" customHeight="1">
      <c r="A138" s="465"/>
      <c r="B138" s="1085"/>
      <c r="C138" s="1086"/>
      <c r="D138" s="1086"/>
      <c r="E138" s="1087"/>
      <c r="F138" s="845"/>
      <c r="G138" s="846"/>
      <c r="H138" s="846"/>
      <c r="I138" s="846"/>
      <c r="J138" s="846"/>
      <c r="K138" s="847"/>
      <c r="L138" s="757"/>
      <c r="M138" s="758"/>
      <c r="N138" s="758"/>
      <c r="O138" s="758"/>
      <c r="P138" s="758"/>
      <c r="Q138" s="758"/>
      <c r="R138" s="758"/>
      <c r="S138" s="758"/>
      <c r="T138" s="758"/>
      <c r="U138" s="758"/>
      <c r="V138" s="758"/>
      <c r="W138" s="758"/>
      <c r="X138" s="758"/>
      <c r="Y138" s="759"/>
      <c r="Z138" s="956" t="s">
        <v>1234</v>
      </c>
      <c r="AA138" s="760"/>
      <c r="AB138" s="760"/>
      <c r="AC138" s="760"/>
      <c r="AD138" s="760"/>
      <c r="AE138" s="760"/>
      <c r="AF138" s="760"/>
      <c r="AG138" s="760"/>
      <c r="AH138" s="760"/>
      <c r="AI138" s="760"/>
      <c r="AJ138" s="760"/>
      <c r="AK138" s="760"/>
      <c r="AL138" s="761"/>
    </row>
    <row r="139" spans="1:38" ht="15.75" hidden="1" customHeight="1">
      <c r="A139" s="465"/>
      <c r="B139" s="1085"/>
      <c r="C139" s="1086"/>
      <c r="D139" s="1086"/>
      <c r="E139" s="1087"/>
      <c r="F139" s="762"/>
      <c r="G139" s="763"/>
      <c r="H139" s="763"/>
      <c r="I139" s="763"/>
      <c r="J139" s="763"/>
      <c r="K139" s="764"/>
      <c r="L139" s="751" t="s">
        <v>1186</v>
      </c>
      <c r="M139" s="752"/>
      <c r="N139" s="753"/>
      <c r="O139" s="415" t="s">
        <v>1187</v>
      </c>
      <c r="P139" s="415" t="s">
        <v>1187</v>
      </c>
      <c r="Q139" s="415" t="s">
        <v>1187</v>
      </c>
      <c r="R139" s="415" t="s">
        <v>1187</v>
      </c>
      <c r="S139" s="415" t="s">
        <v>1187</v>
      </c>
      <c r="T139" s="415" t="s">
        <v>1187</v>
      </c>
      <c r="U139" s="415" t="s">
        <v>1187</v>
      </c>
      <c r="V139" s="415" t="s">
        <v>1187</v>
      </c>
      <c r="W139" s="415" t="s">
        <v>1187</v>
      </c>
      <c r="X139" s="415" t="s">
        <v>1187</v>
      </c>
      <c r="Y139" s="415" t="s">
        <v>1187</v>
      </c>
      <c r="Z139" s="415" t="s">
        <v>1187</v>
      </c>
      <c r="AA139" s="415" t="s">
        <v>1187</v>
      </c>
      <c r="AB139" s="415" t="s">
        <v>1187</v>
      </c>
      <c r="AC139" s="415" t="s">
        <v>1187</v>
      </c>
      <c r="AD139" s="415" t="s">
        <v>1187</v>
      </c>
      <c r="AE139" s="415" t="s">
        <v>1187</v>
      </c>
      <c r="AF139" s="415" t="s">
        <v>1187</v>
      </c>
      <c r="AG139" s="415" t="s">
        <v>1187</v>
      </c>
      <c r="AH139" s="415" t="s">
        <v>1187</v>
      </c>
      <c r="AI139" s="754"/>
      <c r="AJ139" s="755"/>
      <c r="AK139" s="755"/>
      <c r="AL139" s="756"/>
    </row>
    <row r="140" spans="1:38" ht="25.5" customHeight="1">
      <c r="A140" s="465"/>
      <c r="B140" s="1085"/>
      <c r="C140" s="1086"/>
      <c r="D140" s="1086"/>
      <c r="E140" s="1087"/>
      <c r="F140" s="730" t="s">
        <v>209</v>
      </c>
      <c r="G140" s="731"/>
      <c r="H140" s="731"/>
      <c r="I140" s="731"/>
      <c r="J140" s="731"/>
      <c r="K140" s="732"/>
      <c r="L140" s="928" t="s">
        <v>1201</v>
      </c>
      <c r="M140" s="929"/>
      <c r="N140" s="929"/>
      <c r="O140" s="733"/>
      <c r="P140" s="734"/>
      <c r="Q140" s="424" t="s">
        <v>1179</v>
      </c>
      <c r="R140" s="733"/>
      <c r="S140" s="734"/>
      <c r="T140" s="425" t="s">
        <v>1180</v>
      </c>
      <c r="U140" s="733"/>
      <c r="V140" s="734"/>
      <c r="W140" s="425" t="s">
        <v>1181</v>
      </c>
      <c r="X140" s="737"/>
      <c r="Y140" s="737"/>
      <c r="Z140" s="737"/>
      <c r="AA140" s="737"/>
      <c r="AB140" s="737"/>
      <c r="AC140" s="737"/>
      <c r="AD140" s="737"/>
      <c r="AE140" s="737"/>
      <c r="AF140" s="737"/>
      <c r="AG140" s="737"/>
      <c r="AH140" s="737"/>
      <c r="AI140" s="737"/>
      <c r="AJ140" s="737"/>
      <c r="AK140" s="737"/>
      <c r="AL140" s="738"/>
    </row>
    <row r="141" spans="1:38" ht="25.5" customHeight="1">
      <c r="A141" s="465"/>
      <c r="B141" s="1085"/>
      <c r="C141" s="1086"/>
      <c r="D141" s="1086"/>
      <c r="E141" s="1087"/>
      <c r="F141" s="731" t="s">
        <v>1239</v>
      </c>
      <c r="G141" s="731"/>
      <c r="H141" s="731"/>
      <c r="I141" s="731"/>
      <c r="J141" s="731"/>
      <c r="K141" s="732"/>
      <c r="L141" s="726"/>
      <c r="M141" s="726"/>
      <c r="N141" s="420" t="s">
        <v>1197</v>
      </c>
      <c r="O141" s="726"/>
      <c r="P141" s="726"/>
      <c r="Q141" s="726"/>
      <c r="R141" s="420" t="s">
        <v>1197</v>
      </c>
      <c r="S141" s="726"/>
      <c r="T141" s="726"/>
      <c r="U141" s="726"/>
      <c r="V141" s="730"/>
      <c r="W141" s="731"/>
      <c r="X141" s="731"/>
      <c r="Y141" s="731"/>
      <c r="Z141" s="731"/>
      <c r="AA141" s="731"/>
      <c r="AB141" s="731"/>
      <c r="AC141" s="731"/>
      <c r="AD141" s="731"/>
      <c r="AE141" s="731"/>
      <c r="AF141" s="731"/>
      <c r="AG141" s="731"/>
      <c r="AH141" s="731"/>
      <c r="AI141" s="731"/>
      <c r="AJ141" s="731"/>
      <c r="AK141" s="731"/>
      <c r="AL141" s="732"/>
    </row>
    <row r="142" spans="1:38" ht="25.5" customHeight="1">
      <c r="A142" s="465"/>
      <c r="B142" s="1085"/>
      <c r="C142" s="1086"/>
      <c r="D142" s="1086"/>
      <c r="E142" s="1087"/>
      <c r="F142" s="731" t="s">
        <v>1242</v>
      </c>
      <c r="G142" s="731"/>
      <c r="H142" s="731"/>
      <c r="I142" s="731"/>
      <c r="J142" s="731"/>
      <c r="K142" s="732"/>
      <c r="L142" s="860" t="s">
        <v>1201</v>
      </c>
      <c r="M142" s="960"/>
      <c r="N142" s="960"/>
      <c r="O142" s="961"/>
      <c r="P142" s="888"/>
      <c r="Q142" s="889"/>
      <c r="R142" s="889"/>
      <c r="S142" s="889"/>
      <c r="T142" s="889"/>
      <c r="U142" s="889"/>
      <c r="V142" s="889"/>
      <c r="W142" s="889"/>
      <c r="X142" s="889"/>
      <c r="Y142" s="889"/>
      <c r="Z142" s="889"/>
      <c r="AA142" s="889"/>
      <c r="AB142" s="889"/>
      <c r="AC142" s="889"/>
      <c r="AD142" s="889"/>
      <c r="AE142" s="889"/>
      <c r="AF142" s="889"/>
      <c r="AG142" s="889"/>
      <c r="AH142" s="889"/>
      <c r="AI142" s="889"/>
      <c r="AJ142" s="889"/>
      <c r="AK142" s="889"/>
      <c r="AL142" s="890"/>
    </row>
    <row r="143" spans="1:38" ht="25.5" customHeight="1">
      <c r="A143" s="465"/>
      <c r="B143" s="1085"/>
      <c r="C143" s="1086"/>
      <c r="D143" s="1086"/>
      <c r="E143" s="1087"/>
      <c r="F143" s="846" t="s">
        <v>1235</v>
      </c>
      <c r="G143" s="846"/>
      <c r="H143" s="846"/>
      <c r="I143" s="846"/>
      <c r="J143" s="846"/>
      <c r="K143" s="847"/>
      <c r="L143" s="733"/>
      <c r="M143" s="734"/>
      <c r="N143" s="426" t="s">
        <v>509</v>
      </c>
      <c r="O143" s="733"/>
      <c r="P143" s="735"/>
      <c r="Q143" s="734"/>
      <c r="R143" s="736"/>
      <c r="S143" s="737"/>
      <c r="T143" s="737"/>
      <c r="U143" s="737"/>
      <c r="V143" s="737"/>
      <c r="W143" s="737"/>
      <c r="X143" s="737"/>
      <c r="Y143" s="737"/>
      <c r="Z143" s="737"/>
      <c r="AA143" s="737"/>
      <c r="AB143" s="737"/>
      <c r="AC143" s="737"/>
      <c r="AD143" s="737"/>
      <c r="AE143" s="737"/>
      <c r="AF143" s="737"/>
      <c r="AG143" s="737"/>
      <c r="AH143" s="737"/>
      <c r="AI143" s="737"/>
      <c r="AJ143" s="737"/>
      <c r="AK143" s="737"/>
      <c r="AL143" s="738"/>
    </row>
    <row r="144" spans="1:38" ht="25.5" customHeight="1">
      <c r="A144" s="465"/>
      <c r="B144" s="1085"/>
      <c r="C144" s="1086"/>
      <c r="D144" s="1086"/>
      <c r="E144" s="1087"/>
      <c r="F144" s="731" t="s">
        <v>1237</v>
      </c>
      <c r="G144" s="731"/>
      <c r="H144" s="731"/>
      <c r="I144" s="731"/>
      <c r="J144" s="731"/>
      <c r="K144" s="732"/>
      <c r="L144" s="739"/>
      <c r="M144" s="740"/>
      <c r="N144" s="740"/>
      <c r="O144" s="740"/>
      <c r="P144" s="740"/>
      <c r="Q144" s="740"/>
      <c r="R144" s="740"/>
      <c r="S144" s="740"/>
      <c r="T144" s="740"/>
      <c r="U144" s="740"/>
      <c r="V144" s="740"/>
      <c r="W144" s="740"/>
      <c r="X144" s="740"/>
      <c r="Y144" s="740"/>
      <c r="Z144" s="740"/>
      <c r="AA144" s="740"/>
      <c r="AB144" s="740"/>
      <c r="AC144" s="740"/>
      <c r="AD144" s="740"/>
      <c r="AE144" s="740"/>
      <c r="AF144" s="740"/>
      <c r="AG144" s="740"/>
      <c r="AH144" s="740"/>
      <c r="AI144" s="740"/>
      <c r="AJ144" s="740"/>
      <c r="AK144" s="740"/>
      <c r="AL144" s="741"/>
    </row>
    <row r="145" spans="1:38" ht="25.5" customHeight="1">
      <c r="A145" s="465"/>
      <c r="B145" s="1085"/>
      <c r="C145" s="1086"/>
      <c r="D145" s="1086"/>
      <c r="E145" s="1087"/>
      <c r="F145" s="848" t="s">
        <v>1321</v>
      </c>
      <c r="G145" s="849"/>
      <c r="H145" s="849"/>
      <c r="I145" s="849"/>
      <c r="J145" s="849"/>
      <c r="K145" s="850"/>
      <c r="L145" s="860" t="s">
        <v>1395</v>
      </c>
      <c r="M145" s="960"/>
      <c r="N145" s="960"/>
      <c r="O145" s="960"/>
      <c r="P145" s="960"/>
      <c r="Q145" s="960"/>
      <c r="R145" s="960"/>
      <c r="S145" s="960"/>
      <c r="T145" s="960"/>
      <c r="U145" s="961"/>
      <c r="V145" s="736"/>
      <c r="W145" s="737"/>
      <c r="X145" s="737"/>
      <c r="Y145" s="737"/>
      <c r="Z145" s="737"/>
      <c r="AA145" s="737"/>
      <c r="AB145" s="737"/>
      <c r="AC145" s="737"/>
      <c r="AD145" s="737"/>
      <c r="AE145" s="737"/>
      <c r="AF145" s="737"/>
      <c r="AG145" s="737"/>
      <c r="AH145" s="737"/>
      <c r="AI145" s="737"/>
      <c r="AJ145" s="737"/>
      <c r="AK145" s="737"/>
      <c r="AL145" s="738"/>
    </row>
    <row r="146" spans="1:38" ht="25.5" customHeight="1">
      <c r="A146" s="465"/>
      <c r="B146" s="1088"/>
      <c r="C146" s="1089"/>
      <c r="D146" s="1089"/>
      <c r="E146" s="1090"/>
      <c r="F146" s="854"/>
      <c r="G146" s="855"/>
      <c r="H146" s="855"/>
      <c r="I146" s="855"/>
      <c r="J146" s="855"/>
      <c r="K146" s="856"/>
      <c r="L146" s="452" t="s">
        <v>301</v>
      </c>
      <c r="M146" s="733"/>
      <c r="N146" s="735"/>
      <c r="O146" s="735"/>
      <c r="P146" s="734"/>
      <c r="Q146" s="736" t="s">
        <v>208</v>
      </c>
      <c r="R146" s="737"/>
      <c r="S146" s="737"/>
      <c r="T146" s="737"/>
      <c r="U146" s="737"/>
      <c r="V146" s="737"/>
      <c r="W146" s="737"/>
      <c r="X146" s="737"/>
      <c r="Y146" s="737"/>
      <c r="Z146" s="737"/>
      <c r="AA146" s="737"/>
      <c r="AB146" s="737"/>
      <c r="AC146" s="737"/>
      <c r="AD146" s="737"/>
      <c r="AE146" s="737"/>
      <c r="AF146" s="737"/>
      <c r="AG146" s="737"/>
      <c r="AH146" s="737"/>
      <c r="AI146" s="737"/>
      <c r="AJ146" s="737"/>
      <c r="AK146" s="737"/>
      <c r="AL146" s="738"/>
    </row>
    <row r="147" spans="1:38">
      <c r="A147" s="465"/>
      <c r="B147" s="463"/>
      <c r="C147" s="463"/>
      <c r="D147" s="463"/>
      <c r="E147" s="463"/>
      <c r="F147" s="463"/>
      <c r="G147" s="463"/>
      <c r="H147" s="463"/>
      <c r="I147" s="463"/>
      <c r="J147" s="463"/>
      <c r="K147" s="463"/>
      <c r="L147" s="463"/>
      <c r="M147" s="463"/>
      <c r="N147" s="463"/>
      <c r="O147" s="463"/>
      <c r="P147" s="463"/>
      <c r="Q147" s="463"/>
      <c r="R147" s="463"/>
      <c r="S147" s="463"/>
      <c r="T147" s="463"/>
      <c r="U147" s="463"/>
      <c r="V147" s="463"/>
      <c r="W147" s="463"/>
      <c r="X147" s="463"/>
      <c r="Y147" s="463"/>
      <c r="Z147" s="463"/>
      <c r="AA147" s="463"/>
      <c r="AB147" s="463"/>
      <c r="AC147" s="463"/>
      <c r="AD147" s="463"/>
      <c r="AE147" s="463"/>
      <c r="AF147" s="463"/>
      <c r="AG147" s="463"/>
      <c r="AH147" s="955" t="s">
        <v>1230</v>
      </c>
      <c r="AI147" s="955"/>
      <c r="AJ147" s="955"/>
      <c r="AK147" s="955"/>
      <c r="AL147" s="955"/>
    </row>
    <row r="148" spans="1:38">
      <c r="A148" s="465"/>
      <c r="B148" s="1286" t="s">
        <v>5457</v>
      </c>
      <c r="C148" s="851" t="s">
        <v>1322</v>
      </c>
      <c r="D148" s="852"/>
      <c r="E148" s="853"/>
      <c r="F148" s="1105" t="s">
        <v>1323</v>
      </c>
      <c r="G148" s="1105"/>
      <c r="H148" s="1105"/>
      <c r="I148" s="1105"/>
      <c r="J148" s="1105"/>
      <c r="K148" s="1105"/>
      <c r="L148" s="1105"/>
      <c r="M148" s="1105"/>
      <c r="N148" s="1105"/>
      <c r="O148" s="1105"/>
      <c r="P148" s="1105"/>
      <c r="Q148" s="1105"/>
      <c r="R148" s="1105"/>
      <c r="S148" s="1105"/>
      <c r="T148" s="1105"/>
      <c r="U148" s="1105"/>
      <c r="V148" s="1105"/>
      <c r="W148" s="1105"/>
      <c r="X148" s="1105"/>
      <c r="Y148" s="1105"/>
      <c r="Z148" s="1105"/>
      <c r="AA148" s="1105"/>
      <c r="AB148" s="1105"/>
      <c r="AC148" s="1105"/>
      <c r="AD148" s="1105"/>
      <c r="AE148" s="1105"/>
      <c r="AF148" s="1105"/>
      <c r="AG148" s="1105"/>
      <c r="AH148" s="1105"/>
      <c r="AI148" s="1105"/>
      <c r="AJ148" s="1105"/>
      <c r="AK148" s="1105"/>
      <c r="AL148" s="1106"/>
    </row>
    <row r="149" spans="1:38" ht="25.5" customHeight="1">
      <c r="A149" s="465"/>
      <c r="B149" s="1286"/>
      <c r="C149" s="851"/>
      <c r="D149" s="852"/>
      <c r="E149" s="853"/>
      <c r="F149" s="1091" t="s">
        <v>264</v>
      </c>
      <c r="G149" s="1092"/>
      <c r="H149" s="1092"/>
      <c r="I149" s="1092"/>
      <c r="J149" s="1092"/>
      <c r="K149" s="1093"/>
      <c r="L149" s="832"/>
      <c r="M149" s="832"/>
      <c r="N149" s="832"/>
      <c r="O149" s="832"/>
      <c r="P149" s="832"/>
      <c r="Q149" s="832"/>
      <c r="R149" s="832"/>
      <c r="S149" s="832"/>
      <c r="T149" s="832"/>
      <c r="U149" s="833"/>
      <c r="V149" s="956" t="s">
        <v>1233</v>
      </c>
      <c r="W149" s="760"/>
      <c r="X149" s="760"/>
      <c r="Y149" s="760"/>
      <c r="Z149" s="760"/>
      <c r="AA149" s="760"/>
      <c r="AB149" s="760"/>
      <c r="AC149" s="760"/>
      <c r="AD149" s="760"/>
      <c r="AE149" s="760"/>
      <c r="AF149" s="760"/>
      <c r="AG149" s="760"/>
      <c r="AH149" s="760"/>
      <c r="AI149" s="760"/>
      <c r="AJ149" s="760"/>
      <c r="AK149" s="760"/>
      <c r="AL149" s="761"/>
    </row>
    <row r="150" spans="1:38" ht="15.75" hidden="1" customHeight="1">
      <c r="A150" s="465"/>
      <c r="B150" s="1286"/>
      <c r="C150" s="851"/>
      <c r="D150" s="852"/>
      <c r="E150" s="853"/>
      <c r="F150" s="730"/>
      <c r="G150" s="731"/>
      <c r="H150" s="731"/>
      <c r="I150" s="731"/>
      <c r="J150" s="731"/>
      <c r="K150" s="732"/>
      <c r="L150" s="752" t="s">
        <v>1186</v>
      </c>
      <c r="M150" s="752"/>
      <c r="N150" s="753"/>
      <c r="O150" s="415" t="s">
        <v>1187</v>
      </c>
      <c r="P150" s="415" t="s">
        <v>1187</v>
      </c>
      <c r="Q150" s="415" t="s">
        <v>1187</v>
      </c>
      <c r="R150" s="415" t="s">
        <v>1187</v>
      </c>
      <c r="S150" s="415" t="s">
        <v>1187</v>
      </c>
      <c r="T150" s="415" t="s">
        <v>1187</v>
      </c>
      <c r="U150" s="415" t="s">
        <v>1187</v>
      </c>
      <c r="V150" s="415" t="s">
        <v>1187</v>
      </c>
      <c r="W150" s="415" t="s">
        <v>1187</v>
      </c>
      <c r="X150" s="415" t="s">
        <v>1187</v>
      </c>
      <c r="Y150" s="415" t="s">
        <v>1187</v>
      </c>
      <c r="Z150" s="415" t="s">
        <v>1187</v>
      </c>
      <c r="AA150" s="415" t="s">
        <v>1187</v>
      </c>
      <c r="AB150" s="415" t="s">
        <v>1187</v>
      </c>
      <c r="AC150" s="415" t="s">
        <v>1187</v>
      </c>
      <c r="AD150" s="415" t="s">
        <v>1187</v>
      </c>
      <c r="AE150" s="415" t="s">
        <v>1187</v>
      </c>
      <c r="AF150" s="415" t="s">
        <v>1187</v>
      </c>
      <c r="AG150" s="415" t="s">
        <v>1187</v>
      </c>
      <c r="AH150" s="415" t="s">
        <v>1187</v>
      </c>
      <c r="AI150" s="754"/>
      <c r="AJ150" s="755"/>
      <c r="AK150" s="755"/>
      <c r="AL150" s="756"/>
    </row>
    <row r="151" spans="1:38" ht="25.5" customHeight="1">
      <c r="A151" s="465"/>
      <c r="B151" s="1286"/>
      <c r="C151" s="851"/>
      <c r="D151" s="852"/>
      <c r="E151" s="853"/>
      <c r="F151" s="730" t="s">
        <v>1324</v>
      </c>
      <c r="G151" s="731"/>
      <c r="H151" s="731"/>
      <c r="I151" s="731"/>
      <c r="J151" s="731"/>
      <c r="K151" s="732"/>
      <c r="L151" s="758"/>
      <c r="M151" s="758"/>
      <c r="N151" s="758"/>
      <c r="O151" s="758"/>
      <c r="P151" s="758"/>
      <c r="Q151" s="758"/>
      <c r="R151" s="758"/>
      <c r="S151" s="758"/>
      <c r="T151" s="758"/>
      <c r="U151" s="758"/>
      <c r="V151" s="758"/>
      <c r="W151" s="758"/>
      <c r="X151" s="758"/>
      <c r="Y151" s="759"/>
      <c r="Z151" s="760" t="s">
        <v>1234</v>
      </c>
      <c r="AA151" s="760"/>
      <c r="AB151" s="760"/>
      <c r="AC151" s="760"/>
      <c r="AD151" s="760"/>
      <c r="AE151" s="760"/>
      <c r="AF151" s="760"/>
      <c r="AG151" s="760"/>
      <c r="AH151" s="760"/>
      <c r="AI151" s="760"/>
      <c r="AJ151" s="760"/>
      <c r="AK151" s="760"/>
      <c r="AL151" s="761"/>
    </row>
    <row r="152" spans="1:38" ht="15.75" hidden="1" customHeight="1">
      <c r="A152" s="465"/>
      <c r="B152" s="1286"/>
      <c r="C152" s="851"/>
      <c r="D152" s="852"/>
      <c r="E152" s="853"/>
      <c r="F152" s="763"/>
      <c r="G152" s="763"/>
      <c r="H152" s="763"/>
      <c r="I152" s="763"/>
      <c r="J152" s="763"/>
      <c r="K152" s="764"/>
      <c r="L152" s="752" t="s">
        <v>1186</v>
      </c>
      <c r="M152" s="752"/>
      <c r="N152" s="753"/>
      <c r="O152" s="415" t="s">
        <v>1187</v>
      </c>
      <c r="P152" s="415" t="s">
        <v>1187</v>
      </c>
      <c r="Q152" s="415" t="s">
        <v>1187</v>
      </c>
      <c r="R152" s="415" t="s">
        <v>1187</v>
      </c>
      <c r="S152" s="415" t="s">
        <v>1187</v>
      </c>
      <c r="T152" s="415" t="s">
        <v>1187</v>
      </c>
      <c r="U152" s="415" t="s">
        <v>1187</v>
      </c>
      <c r="V152" s="415" t="s">
        <v>1187</v>
      </c>
      <c r="W152" s="415" t="s">
        <v>1187</v>
      </c>
      <c r="X152" s="415" t="s">
        <v>1187</v>
      </c>
      <c r="Y152" s="415" t="s">
        <v>1187</v>
      </c>
      <c r="Z152" s="415" t="s">
        <v>1187</v>
      </c>
      <c r="AA152" s="415" t="s">
        <v>1187</v>
      </c>
      <c r="AB152" s="415" t="s">
        <v>1187</v>
      </c>
      <c r="AC152" s="415" t="s">
        <v>1187</v>
      </c>
      <c r="AD152" s="415" t="s">
        <v>1187</v>
      </c>
      <c r="AE152" s="415" t="s">
        <v>1187</v>
      </c>
      <c r="AF152" s="415" t="s">
        <v>1187</v>
      </c>
      <c r="AG152" s="415" t="s">
        <v>1187</v>
      </c>
      <c r="AH152" s="415" t="s">
        <v>1187</v>
      </c>
      <c r="AI152" s="754"/>
      <c r="AJ152" s="755"/>
      <c r="AK152" s="755"/>
      <c r="AL152" s="756"/>
    </row>
    <row r="153" spans="1:38" ht="25.5" customHeight="1">
      <c r="A153" s="465"/>
      <c r="B153" s="1286"/>
      <c r="C153" s="851"/>
      <c r="D153" s="852"/>
      <c r="E153" s="853"/>
      <c r="F153" s="849" t="s">
        <v>1321</v>
      </c>
      <c r="G153" s="849"/>
      <c r="H153" s="849"/>
      <c r="I153" s="849"/>
      <c r="J153" s="849"/>
      <c r="K153" s="850"/>
      <c r="L153" s="860" t="s">
        <v>1201</v>
      </c>
      <c r="M153" s="960"/>
      <c r="N153" s="960"/>
      <c r="O153" s="960"/>
      <c r="P153" s="960"/>
      <c r="Q153" s="960"/>
      <c r="R153" s="960"/>
      <c r="S153" s="960"/>
      <c r="T153" s="960"/>
      <c r="U153" s="961"/>
      <c r="V153" s="876" t="s">
        <v>5573</v>
      </c>
      <c r="W153" s="731"/>
      <c r="X153" s="731"/>
      <c r="Y153" s="731"/>
      <c r="Z153" s="732"/>
      <c r="AA153" s="928" t="s">
        <v>1399</v>
      </c>
      <c r="AB153" s="929"/>
      <c r="AC153" s="929"/>
      <c r="AD153" s="733"/>
      <c r="AE153" s="734"/>
      <c r="AF153" s="506" t="s">
        <v>1179</v>
      </c>
      <c r="AG153" s="733"/>
      <c r="AH153" s="734"/>
      <c r="AI153" s="505" t="s">
        <v>1180</v>
      </c>
      <c r="AJ153" s="733"/>
      <c r="AK153" s="734"/>
      <c r="AL153" s="508" t="s">
        <v>1181</v>
      </c>
    </row>
    <row r="154" spans="1:38" ht="25.5" customHeight="1">
      <c r="A154" s="465"/>
      <c r="B154" s="1286"/>
      <c r="C154" s="851"/>
      <c r="D154" s="852"/>
      <c r="E154" s="853"/>
      <c r="F154" s="852"/>
      <c r="G154" s="852"/>
      <c r="H154" s="852"/>
      <c r="I154" s="852"/>
      <c r="J154" s="852"/>
      <c r="K154" s="853"/>
      <c r="L154" s="427" t="s">
        <v>301</v>
      </c>
      <c r="M154" s="735"/>
      <c r="N154" s="735"/>
      <c r="O154" s="735"/>
      <c r="P154" s="735"/>
      <c r="Q154" s="1107" t="s">
        <v>208</v>
      </c>
      <c r="R154" s="930"/>
      <c r="S154" s="930"/>
      <c r="T154" s="424"/>
      <c r="U154" s="467"/>
      <c r="V154" s="730" t="s">
        <v>327</v>
      </c>
      <c r="W154" s="731"/>
      <c r="X154" s="731"/>
      <c r="Y154" s="731"/>
      <c r="Z154" s="732"/>
      <c r="AA154" s="928" t="s">
        <v>1201</v>
      </c>
      <c r="AB154" s="929"/>
      <c r="AC154" s="929"/>
      <c r="AD154" s="733"/>
      <c r="AE154" s="734"/>
      <c r="AF154" s="424" t="s">
        <v>1179</v>
      </c>
      <c r="AG154" s="733"/>
      <c r="AH154" s="734"/>
      <c r="AI154" s="425" t="s">
        <v>1180</v>
      </c>
      <c r="AJ154" s="733"/>
      <c r="AK154" s="734"/>
      <c r="AL154" s="419" t="s">
        <v>1181</v>
      </c>
    </row>
    <row r="155" spans="1:38" ht="15.75" hidden="1" customHeight="1">
      <c r="A155" s="465"/>
      <c r="B155" s="1286"/>
      <c r="C155" s="851"/>
      <c r="D155" s="852"/>
      <c r="E155" s="853"/>
      <c r="F155" s="855"/>
      <c r="G155" s="855"/>
      <c r="H155" s="855"/>
      <c r="I155" s="855"/>
      <c r="J155" s="855"/>
      <c r="K155" s="856"/>
      <c r="L155" s="752" t="s">
        <v>1186</v>
      </c>
      <c r="M155" s="752"/>
      <c r="N155" s="753"/>
      <c r="O155" s="415" t="s">
        <v>1187</v>
      </c>
      <c r="P155" s="415" t="s">
        <v>1187</v>
      </c>
      <c r="Q155" s="418" t="s">
        <v>1197</v>
      </c>
      <c r="R155" s="415" t="s">
        <v>1187</v>
      </c>
      <c r="S155" s="415" t="s">
        <v>1187</v>
      </c>
      <c r="T155" s="415" t="s">
        <v>1187</v>
      </c>
      <c r="U155" s="415" t="s">
        <v>1187</v>
      </c>
      <c r="V155" s="415" t="s">
        <v>1187</v>
      </c>
      <c r="W155" s="415" t="s">
        <v>1187</v>
      </c>
      <c r="X155" s="418" t="s">
        <v>1197</v>
      </c>
      <c r="Y155" s="415" t="s">
        <v>1187</v>
      </c>
      <c r="Z155" s="754"/>
      <c r="AA155" s="755"/>
      <c r="AB155" s="755"/>
      <c r="AC155" s="755"/>
      <c r="AD155" s="755"/>
      <c r="AE155" s="755"/>
      <c r="AF155" s="755"/>
      <c r="AG155" s="755"/>
      <c r="AH155" s="755"/>
      <c r="AI155" s="755"/>
      <c r="AJ155" s="755"/>
      <c r="AK155" s="755"/>
      <c r="AL155" s="756"/>
    </row>
    <row r="156" spans="1:38" ht="25.5" customHeight="1">
      <c r="A156" s="465"/>
      <c r="B156" s="1286"/>
      <c r="C156" s="851"/>
      <c r="D156" s="852"/>
      <c r="E156" s="853"/>
      <c r="F156" s="731" t="s">
        <v>209</v>
      </c>
      <c r="G156" s="731"/>
      <c r="H156" s="731"/>
      <c r="I156" s="731"/>
      <c r="J156" s="731"/>
      <c r="K156" s="732"/>
      <c r="L156" s="928" t="s">
        <v>1201</v>
      </c>
      <c r="M156" s="929"/>
      <c r="N156" s="929"/>
      <c r="O156" s="733"/>
      <c r="P156" s="734"/>
      <c r="Q156" s="424" t="s">
        <v>1179</v>
      </c>
      <c r="R156" s="733"/>
      <c r="S156" s="734"/>
      <c r="T156" s="425" t="s">
        <v>1180</v>
      </c>
      <c r="U156" s="733"/>
      <c r="V156" s="734"/>
      <c r="W156" s="425" t="s">
        <v>1181</v>
      </c>
      <c r="X156" s="737"/>
      <c r="Y156" s="737"/>
      <c r="Z156" s="737"/>
      <c r="AA156" s="737"/>
      <c r="AB156" s="737"/>
      <c r="AC156" s="737"/>
      <c r="AD156" s="737"/>
      <c r="AE156" s="737"/>
      <c r="AF156" s="737"/>
      <c r="AG156" s="737"/>
      <c r="AH156" s="737"/>
      <c r="AI156" s="737"/>
      <c r="AJ156" s="737"/>
      <c r="AK156" s="737"/>
      <c r="AL156" s="738"/>
    </row>
    <row r="157" spans="1:38" ht="25.5" customHeight="1">
      <c r="A157" s="465"/>
      <c r="B157" s="1286"/>
      <c r="C157" s="851"/>
      <c r="D157" s="852"/>
      <c r="E157" s="853"/>
      <c r="F157" s="846" t="s">
        <v>1235</v>
      </c>
      <c r="G157" s="846"/>
      <c r="H157" s="846"/>
      <c r="I157" s="846"/>
      <c r="J157" s="846"/>
      <c r="K157" s="847"/>
      <c r="L157" s="735"/>
      <c r="M157" s="734"/>
      <c r="N157" s="453" t="s">
        <v>509</v>
      </c>
      <c r="O157" s="733"/>
      <c r="P157" s="735"/>
      <c r="Q157" s="734"/>
      <c r="R157" s="736"/>
      <c r="S157" s="737"/>
      <c r="T157" s="737"/>
      <c r="U157" s="737"/>
      <c r="V157" s="737"/>
      <c r="W157" s="737"/>
      <c r="X157" s="737"/>
      <c r="Y157" s="737"/>
      <c r="Z157" s="737"/>
      <c r="AA157" s="737"/>
      <c r="AB157" s="737"/>
      <c r="AC157" s="737"/>
      <c r="AD157" s="737"/>
      <c r="AE157" s="737"/>
      <c r="AF157" s="737"/>
      <c r="AG157" s="737"/>
      <c r="AH157" s="737"/>
      <c r="AI157" s="737"/>
      <c r="AJ157" s="737"/>
      <c r="AK157" s="737"/>
      <c r="AL157" s="738"/>
    </row>
    <row r="158" spans="1:38" ht="25.5" customHeight="1">
      <c r="A158" s="465"/>
      <c r="B158" s="1286"/>
      <c r="C158" s="851"/>
      <c r="D158" s="852"/>
      <c r="E158" s="853"/>
      <c r="F158" s="731" t="s">
        <v>1325</v>
      </c>
      <c r="G158" s="731"/>
      <c r="H158" s="731"/>
      <c r="I158" s="731"/>
      <c r="J158" s="731"/>
      <c r="K158" s="732"/>
      <c r="L158" s="739"/>
      <c r="M158" s="740"/>
      <c r="N158" s="740"/>
      <c r="O158" s="740"/>
      <c r="P158" s="740"/>
      <c r="Q158" s="740"/>
      <c r="R158" s="740"/>
      <c r="S158" s="740"/>
      <c r="T158" s="740"/>
      <c r="U158" s="740"/>
      <c r="V158" s="740"/>
      <c r="W158" s="740"/>
      <c r="X158" s="740"/>
      <c r="Y158" s="740"/>
      <c r="Z158" s="740"/>
      <c r="AA158" s="740"/>
      <c r="AB158" s="740"/>
      <c r="AC158" s="740"/>
      <c r="AD158" s="740"/>
      <c r="AE158" s="740"/>
      <c r="AF158" s="740"/>
      <c r="AG158" s="740"/>
      <c r="AH158" s="740"/>
      <c r="AI158" s="740"/>
      <c r="AJ158" s="740"/>
      <c r="AK158" s="740"/>
      <c r="AL158" s="741"/>
    </row>
    <row r="159" spans="1:38" ht="25.5" customHeight="1">
      <c r="A159" s="465"/>
      <c r="B159" s="1286"/>
      <c r="C159" s="851"/>
      <c r="D159" s="852"/>
      <c r="E159" s="853"/>
      <c r="F159" s="731" t="s">
        <v>1326</v>
      </c>
      <c r="G159" s="731"/>
      <c r="H159" s="731"/>
      <c r="I159" s="731"/>
      <c r="J159" s="731"/>
      <c r="K159" s="732"/>
      <c r="L159" s="726"/>
      <c r="M159" s="726"/>
      <c r="N159" s="420" t="s">
        <v>509</v>
      </c>
      <c r="O159" s="726"/>
      <c r="P159" s="726"/>
      <c r="Q159" s="726"/>
      <c r="R159" s="420" t="s">
        <v>509</v>
      </c>
      <c r="S159" s="726"/>
      <c r="T159" s="726"/>
      <c r="U159" s="726"/>
      <c r="V159" s="940"/>
      <c r="W159" s="940"/>
      <c r="X159" s="940"/>
      <c r="Y159" s="940"/>
      <c r="Z159" s="940"/>
      <c r="AA159" s="940"/>
      <c r="AB159" s="940"/>
      <c r="AC159" s="940"/>
      <c r="AD159" s="940"/>
      <c r="AE159" s="940"/>
      <c r="AF159" s="940"/>
      <c r="AG159" s="940"/>
      <c r="AH159" s="940"/>
      <c r="AI159" s="940"/>
      <c r="AJ159" s="940"/>
      <c r="AK159" s="940"/>
      <c r="AL159" s="941"/>
    </row>
    <row r="160" spans="1:38" ht="25.5" customHeight="1">
      <c r="A160" s="465"/>
      <c r="B160" s="1286"/>
      <c r="C160" s="851"/>
      <c r="D160" s="852"/>
      <c r="E160" s="853"/>
      <c r="F160" s="731" t="s">
        <v>1242</v>
      </c>
      <c r="G160" s="731"/>
      <c r="H160" s="731"/>
      <c r="I160" s="731"/>
      <c r="J160" s="731"/>
      <c r="K160" s="732"/>
      <c r="L160" s="929" t="s">
        <v>1201</v>
      </c>
      <c r="M160" s="929"/>
      <c r="N160" s="929"/>
      <c r="O160" s="1075"/>
      <c r="P160" s="1297"/>
      <c r="Q160" s="893"/>
      <c r="R160" s="893"/>
      <c r="S160" s="893"/>
      <c r="T160" s="893"/>
      <c r="U160" s="894"/>
      <c r="V160" s="876" t="s">
        <v>5574</v>
      </c>
      <c r="W160" s="731"/>
      <c r="X160" s="731"/>
      <c r="Y160" s="731"/>
      <c r="Z160" s="732"/>
      <c r="AA160" s="928" t="s">
        <v>1399</v>
      </c>
      <c r="AB160" s="929"/>
      <c r="AC160" s="929"/>
      <c r="AD160" s="733"/>
      <c r="AE160" s="734"/>
      <c r="AF160" s="506" t="s">
        <v>1179</v>
      </c>
      <c r="AG160" s="733"/>
      <c r="AH160" s="734"/>
      <c r="AI160" s="505" t="s">
        <v>1180</v>
      </c>
      <c r="AJ160" s="733"/>
      <c r="AK160" s="734"/>
      <c r="AL160" s="508" t="s">
        <v>1181</v>
      </c>
    </row>
    <row r="161" spans="1:38">
      <c r="A161" s="465"/>
      <c r="B161" s="1286"/>
      <c r="C161" s="854"/>
      <c r="D161" s="855"/>
      <c r="E161" s="856"/>
      <c r="F161" s="731"/>
      <c r="G161" s="731"/>
      <c r="H161" s="731"/>
      <c r="I161" s="731"/>
      <c r="J161" s="731"/>
      <c r="K161" s="732"/>
      <c r="L161" s="1108"/>
      <c r="M161" s="1109"/>
      <c r="N161" s="1109"/>
      <c r="O161" s="1109"/>
      <c r="P161" s="1109"/>
      <c r="Q161" s="1109"/>
      <c r="R161" s="1109"/>
      <c r="S161" s="1109"/>
      <c r="T161" s="1109"/>
      <c r="U161" s="1109"/>
      <c r="V161" s="1109"/>
      <c r="W161" s="1109"/>
      <c r="X161" s="1109"/>
      <c r="Y161" s="1109"/>
      <c r="Z161" s="1109"/>
      <c r="AA161" s="1109"/>
      <c r="AB161" s="1109"/>
      <c r="AC161" s="1109"/>
      <c r="AD161" s="1109"/>
      <c r="AE161" s="1109"/>
      <c r="AF161" s="1109"/>
      <c r="AG161" s="1109"/>
      <c r="AH161" s="1109"/>
      <c r="AI161" s="1109"/>
      <c r="AJ161" s="1109"/>
      <c r="AK161" s="1109"/>
      <c r="AL161" s="1110"/>
    </row>
    <row r="162" spans="1:38">
      <c r="A162" s="465"/>
      <c r="B162" s="1286"/>
      <c r="C162" s="896" t="s">
        <v>1327</v>
      </c>
      <c r="D162" s="896"/>
      <c r="E162" s="897"/>
      <c r="F162" s="905" t="s">
        <v>1328</v>
      </c>
      <c r="G162" s="905"/>
      <c r="H162" s="905"/>
      <c r="I162" s="905"/>
      <c r="J162" s="905"/>
      <c r="K162" s="905"/>
      <c r="L162" s="905"/>
      <c r="M162" s="905"/>
      <c r="N162" s="905"/>
      <c r="O162" s="905"/>
      <c r="P162" s="905"/>
      <c r="Q162" s="905"/>
      <c r="R162" s="905"/>
      <c r="S162" s="905"/>
      <c r="T162" s="905"/>
      <c r="U162" s="905"/>
      <c r="V162" s="905"/>
      <c r="W162" s="905"/>
      <c r="X162" s="905"/>
      <c r="Y162" s="905"/>
      <c r="Z162" s="905"/>
      <c r="AA162" s="905"/>
      <c r="AB162" s="905"/>
      <c r="AC162" s="905"/>
      <c r="AD162" s="905"/>
      <c r="AE162" s="905"/>
      <c r="AF162" s="905"/>
      <c r="AG162" s="905"/>
      <c r="AH162" s="905"/>
      <c r="AI162" s="905"/>
      <c r="AJ162" s="905"/>
      <c r="AK162" s="905"/>
      <c r="AL162" s="906"/>
    </row>
    <row r="163" spans="1:38">
      <c r="A163" s="465"/>
      <c r="B163" s="1286"/>
      <c r="C163" s="899"/>
      <c r="D163" s="899"/>
      <c r="E163" s="900"/>
      <c r="F163" s="1012" t="s">
        <v>1260</v>
      </c>
      <c r="G163" s="1013"/>
      <c r="H163" s="1013"/>
      <c r="I163" s="1013"/>
      <c r="J163" s="1013"/>
      <c r="K163" s="1014"/>
      <c r="L163" s="848" t="s">
        <v>1261</v>
      </c>
      <c r="M163" s="849"/>
      <c r="N163" s="849"/>
      <c r="O163" s="849"/>
      <c r="P163" s="849"/>
      <c r="Q163" s="849"/>
      <c r="R163" s="849"/>
      <c r="S163" s="849"/>
      <c r="T163" s="849"/>
      <c r="U163" s="849"/>
      <c r="V163" s="849"/>
      <c r="W163" s="850"/>
      <c r="X163" s="845" t="s">
        <v>1329</v>
      </c>
      <c r="Y163" s="846"/>
      <c r="Z163" s="846"/>
      <c r="AA163" s="846"/>
      <c r="AB163" s="846"/>
      <c r="AC163" s="846"/>
      <c r="AD163" s="846"/>
      <c r="AE163" s="846"/>
      <c r="AF163" s="846"/>
      <c r="AG163" s="846"/>
      <c r="AH163" s="846"/>
      <c r="AI163" s="846"/>
      <c r="AJ163" s="846"/>
      <c r="AK163" s="846"/>
      <c r="AL163" s="847"/>
    </row>
    <row r="164" spans="1:38">
      <c r="A164" s="465"/>
      <c r="B164" s="1286"/>
      <c r="C164" s="899"/>
      <c r="D164" s="899"/>
      <c r="E164" s="900"/>
      <c r="F164" s="1015"/>
      <c r="G164" s="1016"/>
      <c r="H164" s="1016"/>
      <c r="I164" s="1016"/>
      <c r="J164" s="1016"/>
      <c r="K164" s="1017"/>
      <c r="L164" s="1018" t="s">
        <v>1263</v>
      </c>
      <c r="M164" s="1019"/>
      <c r="N164" s="1019"/>
      <c r="O164" s="1019"/>
      <c r="P164" s="1019"/>
      <c r="Q164" s="1019"/>
      <c r="R164" s="1019"/>
      <c r="S164" s="1019"/>
      <c r="T164" s="1019"/>
      <c r="U164" s="1019"/>
      <c r="V164" s="1019"/>
      <c r="W164" s="1020"/>
      <c r="X164" s="1018" t="s">
        <v>1264</v>
      </c>
      <c r="Y164" s="1019"/>
      <c r="Z164" s="1019"/>
      <c r="AA164" s="1019"/>
      <c r="AB164" s="1019"/>
      <c r="AC164" s="1019"/>
      <c r="AD164" s="1019"/>
      <c r="AE164" s="1019"/>
      <c r="AF164" s="1019"/>
      <c r="AG164" s="1019"/>
      <c r="AH164" s="1019"/>
      <c r="AI164" s="1019"/>
      <c r="AJ164" s="1019"/>
      <c r="AK164" s="1019"/>
      <c r="AL164" s="1020"/>
    </row>
    <row r="165" spans="1:38">
      <c r="A165" s="465"/>
      <c r="B165" s="1286"/>
      <c r="C165" s="899"/>
      <c r="D165" s="899"/>
      <c r="E165" s="900"/>
      <c r="F165" s="984" t="s">
        <v>1265</v>
      </c>
      <c r="G165" s="984"/>
      <c r="H165" s="984"/>
      <c r="I165" s="984"/>
      <c r="J165" s="984"/>
      <c r="K165" s="985"/>
      <c r="L165" s="429" t="s">
        <v>1266</v>
      </c>
      <c r="M165" s="989" t="s">
        <v>1201</v>
      </c>
      <c r="N165" s="990"/>
      <c r="O165" s="991"/>
      <c r="P165" s="992"/>
      <c r="Q165" s="430" t="s">
        <v>1179</v>
      </c>
      <c r="R165" s="991"/>
      <c r="S165" s="992"/>
      <c r="T165" s="431" t="s">
        <v>1180</v>
      </c>
      <c r="U165" s="991"/>
      <c r="V165" s="992"/>
      <c r="W165" s="432" t="s">
        <v>1181</v>
      </c>
      <c r="X165" s="993"/>
      <c r="Y165" s="994"/>
      <c r="Z165" s="994"/>
      <c r="AA165" s="994"/>
      <c r="AB165" s="994"/>
      <c r="AC165" s="994"/>
      <c r="AD165" s="994"/>
      <c r="AE165" s="994"/>
      <c r="AF165" s="994"/>
      <c r="AG165" s="994"/>
      <c r="AH165" s="994"/>
      <c r="AI165" s="994"/>
      <c r="AJ165" s="994"/>
      <c r="AK165" s="994"/>
      <c r="AL165" s="995"/>
    </row>
    <row r="166" spans="1:38">
      <c r="A166" s="465"/>
      <c r="B166" s="1286"/>
      <c r="C166" s="899"/>
      <c r="D166" s="899"/>
      <c r="E166" s="900"/>
      <c r="F166" s="987"/>
      <c r="G166" s="987"/>
      <c r="H166" s="987"/>
      <c r="I166" s="987"/>
      <c r="J166" s="987"/>
      <c r="K166" s="988"/>
      <c r="L166" s="433" t="s">
        <v>1267</v>
      </c>
      <c r="M166" s="999" t="s">
        <v>1201</v>
      </c>
      <c r="N166" s="1000"/>
      <c r="O166" s="1001"/>
      <c r="P166" s="1002"/>
      <c r="Q166" s="434" t="s">
        <v>1179</v>
      </c>
      <c r="R166" s="1001"/>
      <c r="S166" s="1002"/>
      <c r="T166" s="435" t="s">
        <v>1180</v>
      </c>
      <c r="U166" s="1001"/>
      <c r="V166" s="1002"/>
      <c r="W166" s="436" t="s">
        <v>1181</v>
      </c>
      <c r="X166" s="996"/>
      <c r="Y166" s="997"/>
      <c r="Z166" s="997"/>
      <c r="AA166" s="997"/>
      <c r="AB166" s="997"/>
      <c r="AC166" s="997"/>
      <c r="AD166" s="997"/>
      <c r="AE166" s="997"/>
      <c r="AF166" s="997"/>
      <c r="AG166" s="997"/>
      <c r="AH166" s="997"/>
      <c r="AI166" s="997"/>
      <c r="AJ166" s="997"/>
      <c r="AK166" s="997"/>
      <c r="AL166" s="998"/>
    </row>
    <row r="167" spans="1:38">
      <c r="A167" s="465"/>
      <c r="B167" s="1286"/>
      <c r="C167" s="899"/>
      <c r="D167" s="899"/>
      <c r="E167" s="900"/>
      <c r="F167" s="984" t="s">
        <v>1268</v>
      </c>
      <c r="G167" s="984"/>
      <c r="H167" s="984"/>
      <c r="I167" s="984"/>
      <c r="J167" s="984"/>
      <c r="K167" s="985"/>
      <c r="L167" s="429" t="s">
        <v>1266</v>
      </c>
      <c r="M167" s="989" t="s">
        <v>1201</v>
      </c>
      <c r="N167" s="990"/>
      <c r="O167" s="991"/>
      <c r="P167" s="992"/>
      <c r="Q167" s="430" t="s">
        <v>1179</v>
      </c>
      <c r="R167" s="991"/>
      <c r="S167" s="992"/>
      <c r="T167" s="431" t="s">
        <v>1180</v>
      </c>
      <c r="U167" s="991"/>
      <c r="V167" s="992"/>
      <c r="W167" s="432" t="s">
        <v>1181</v>
      </c>
      <c r="X167" s="993"/>
      <c r="Y167" s="994"/>
      <c r="Z167" s="994"/>
      <c r="AA167" s="994"/>
      <c r="AB167" s="994"/>
      <c r="AC167" s="994"/>
      <c r="AD167" s="994"/>
      <c r="AE167" s="994"/>
      <c r="AF167" s="994"/>
      <c r="AG167" s="994"/>
      <c r="AH167" s="994"/>
      <c r="AI167" s="994"/>
      <c r="AJ167" s="994"/>
      <c r="AK167" s="994"/>
      <c r="AL167" s="995"/>
    </row>
    <row r="168" spans="1:38">
      <c r="A168" s="465"/>
      <c r="B168" s="1286"/>
      <c r="C168" s="899"/>
      <c r="D168" s="899"/>
      <c r="E168" s="900"/>
      <c r="F168" s="987"/>
      <c r="G168" s="987"/>
      <c r="H168" s="987"/>
      <c r="I168" s="987"/>
      <c r="J168" s="987"/>
      <c r="K168" s="988"/>
      <c r="L168" s="433" t="s">
        <v>1267</v>
      </c>
      <c r="M168" s="999" t="s">
        <v>1201</v>
      </c>
      <c r="N168" s="1000"/>
      <c r="O168" s="1001"/>
      <c r="P168" s="1002"/>
      <c r="Q168" s="434" t="s">
        <v>1179</v>
      </c>
      <c r="R168" s="1001"/>
      <c r="S168" s="1002"/>
      <c r="T168" s="435" t="s">
        <v>1180</v>
      </c>
      <c r="U168" s="1001"/>
      <c r="V168" s="1002"/>
      <c r="W168" s="436" t="s">
        <v>1181</v>
      </c>
      <c r="X168" s="996"/>
      <c r="Y168" s="997"/>
      <c r="Z168" s="997"/>
      <c r="AA168" s="997"/>
      <c r="AB168" s="997"/>
      <c r="AC168" s="997"/>
      <c r="AD168" s="997"/>
      <c r="AE168" s="997"/>
      <c r="AF168" s="997"/>
      <c r="AG168" s="997"/>
      <c r="AH168" s="997"/>
      <c r="AI168" s="997"/>
      <c r="AJ168" s="997"/>
      <c r="AK168" s="997"/>
      <c r="AL168" s="998"/>
    </row>
    <row r="169" spans="1:38">
      <c r="A169" s="465"/>
      <c r="B169" s="1286"/>
      <c r="C169" s="899"/>
      <c r="D169" s="899"/>
      <c r="E169" s="900"/>
      <c r="F169" s="984" t="s">
        <v>1269</v>
      </c>
      <c r="G169" s="984"/>
      <c r="H169" s="984"/>
      <c r="I169" s="984"/>
      <c r="J169" s="984"/>
      <c r="K169" s="985"/>
      <c r="L169" s="429" t="s">
        <v>1266</v>
      </c>
      <c r="M169" s="989" t="s">
        <v>1201</v>
      </c>
      <c r="N169" s="990"/>
      <c r="O169" s="991"/>
      <c r="P169" s="992"/>
      <c r="Q169" s="430" t="s">
        <v>1179</v>
      </c>
      <c r="R169" s="991"/>
      <c r="S169" s="992"/>
      <c r="T169" s="431" t="s">
        <v>1180</v>
      </c>
      <c r="U169" s="991"/>
      <c r="V169" s="992"/>
      <c r="W169" s="432" t="s">
        <v>1181</v>
      </c>
      <c r="X169" s="993"/>
      <c r="Y169" s="994"/>
      <c r="Z169" s="994"/>
      <c r="AA169" s="994"/>
      <c r="AB169" s="994"/>
      <c r="AC169" s="994"/>
      <c r="AD169" s="994"/>
      <c r="AE169" s="994"/>
      <c r="AF169" s="994"/>
      <c r="AG169" s="994"/>
      <c r="AH169" s="994"/>
      <c r="AI169" s="994"/>
      <c r="AJ169" s="994"/>
      <c r="AK169" s="994"/>
      <c r="AL169" s="995"/>
    </row>
    <row r="170" spans="1:38">
      <c r="A170" s="465"/>
      <c r="B170" s="1286"/>
      <c r="C170" s="899"/>
      <c r="D170" s="899"/>
      <c r="E170" s="900"/>
      <c r="F170" s="987"/>
      <c r="G170" s="987"/>
      <c r="H170" s="987"/>
      <c r="I170" s="987"/>
      <c r="J170" s="987"/>
      <c r="K170" s="988"/>
      <c r="L170" s="433" t="s">
        <v>1267</v>
      </c>
      <c r="M170" s="999" t="s">
        <v>1201</v>
      </c>
      <c r="N170" s="1000"/>
      <c r="O170" s="1001"/>
      <c r="P170" s="1002"/>
      <c r="Q170" s="434" t="s">
        <v>1179</v>
      </c>
      <c r="R170" s="1001"/>
      <c r="S170" s="1002"/>
      <c r="T170" s="435" t="s">
        <v>1180</v>
      </c>
      <c r="U170" s="1001"/>
      <c r="V170" s="1002"/>
      <c r="W170" s="436" t="s">
        <v>1181</v>
      </c>
      <c r="X170" s="996"/>
      <c r="Y170" s="997"/>
      <c r="Z170" s="997"/>
      <c r="AA170" s="997"/>
      <c r="AB170" s="997"/>
      <c r="AC170" s="997"/>
      <c r="AD170" s="997"/>
      <c r="AE170" s="997"/>
      <c r="AF170" s="997"/>
      <c r="AG170" s="997"/>
      <c r="AH170" s="997"/>
      <c r="AI170" s="997"/>
      <c r="AJ170" s="997"/>
      <c r="AK170" s="997"/>
      <c r="AL170" s="998"/>
    </row>
    <row r="171" spans="1:38">
      <c r="A171" s="465"/>
      <c r="B171" s="1286"/>
      <c r="C171" s="899"/>
      <c r="D171" s="899"/>
      <c r="E171" s="900"/>
      <c r="F171" s="984" t="s">
        <v>1270</v>
      </c>
      <c r="G171" s="984"/>
      <c r="H171" s="984"/>
      <c r="I171" s="984"/>
      <c r="J171" s="984"/>
      <c r="K171" s="985"/>
      <c r="L171" s="429" t="s">
        <v>1266</v>
      </c>
      <c r="M171" s="989" t="s">
        <v>1201</v>
      </c>
      <c r="N171" s="990"/>
      <c r="O171" s="991"/>
      <c r="P171" s="992"/>
      <c r="Q171" s="430" t="s">
        <v>1179</v>
      </c>
      <c r="R171" s="991"/>
      <c r="S171" s="992"/>
      <c r="T171" s="431" t="s">
        <v>1180</v>
      </c>
      <c r="U171" s="991"/>
      <c r="V171" s="992"/>
      <c r="W171" s="432" t="s">
        <v>1181</v>
      </c>
      <c r="X171" s="993"/>
      <c r="Y171" s="994"/>
      <c r="Z171" s="994"/>
      <c r="AA171" s="994"/>
      <c r="AB171" s="994"/>
      <c r="AC171" s="994"/>
      <c r="AD171" s="994"/>
      <c r="AE171" s="994"/>
      <c r="AF171" s="994"/>
      <c r="AG171" s="994"/>
      <c r="AH171" s="994"/>
      <c r="AI171" s="994"/>
      <c r="AJ171" s="994"/>
      <c r="AK171" s="994"/>
      <c r="AL171" s="995"/>
    </row>
    <row r="172" spans="1:38">
      <c r="A172" s="465"/>
      <c r="B172" s="1286"/>
      <c r="C172" s="899"/>
      <c r="D172" s="899"/>
      <c r="E172" s="900"/>
      <c r="F172" s="987"/>
      <c r="G172" s="987"/>
      <c r="H172" s="987"/>
      <c r="I172" s="987"/>
      <c r="J172" s="987"/>
      <c r="K172" s="988"/>
      <c r="L172" s="433" t="s">
        <v>1267</v>
      </c>
      <c r="M172" s="999" t="s">
        <v>1201</v>
      </c>
      <c r="N172" s="1000"/>
      <c r="O172" s="1001"/>
      <c r="P172" s="1002"/>
      <c r="Q172" s="434" t="s">
        <v>1179</v>
      </c>
      <c r="R172" s="1001"/>
      <c r="S172" s="1002"/>
      <c r="T172" s="435" t="s">
        <v>1180</v>
      </c>
      <c r="U172" s="1001"/>
      <c r="V172" s="1002"/>
      <c r="W172" s="436" t="s">
        <v>1181</v>
      </c>
      <c r="X172" s="996"/>
      <c r="Y172" s="997"/>
      <c r="Z172" s="997"/>
      <c r="AA172" s="997"/>
      <c r="AB172" s="997"/>
      <c r="AC172" s="997"/>
      <c r="AD172" s="997"/>
      <c r="AE172" s="997"/>
      <c r="AF172" s="997"/>
      <c r="AG172" s="997"/>
      <c r="AH172" s="997"/>
      <c r="AI172" s="997"/>
      <c r="AJ172" s="997"/>
      <c r="AK172" s="997"/>
      <c r="AL172" s="998"/>
    </row>
    <row r="173" spans="1:38">
      <c r="A173" s="465"/>
      <c r="B173" s="1286"/>
      <c r="C173" s="899"/>
      <c r="D173" s="899"/>
      <c r="E173" s="900"/>
      <c r="F173" s="984" t="s">
        <v>1271</v>
      </c>
      <c r="G173" s="984"/>
      <c r="H173" s="984"/>
      <c r="I173" s="984"/>
      <c r="J173" s="984"/>
      <c r="K173" s="985"/>
      <c r="L173" s="429" t="s">
        <v>1266</v>
      </c>
      <c r="M173" s="989" t="s">
        <v>1201</v>
      </c>
      <c r="N173" s="990"/>
      <c r="O173" s="991"/>
      <c r="P173" s="992"/>
      <c r="Q173" s="430" t="s">
        <v>1179</v>
      </c>
      <c r="R173" s="991"/>
      <c r="S173" s="992"/>
      <c r="T173" s="431" t="s">
        <v>1180</v>
      </c>
      <c r="U173" s="991"/>
      <c r="V173" s="992"/>
      <c r="W173" s="432" t="s">
        <v>1181</v>
      </c>
      <c r="X173" s="993"/>
      <c r="Y173" s="994"/>
      <c r="Z173" s="994"/>
      <c r="AA173" s="994"/>
      <c r="AB173" s="994"/>
      <c r="AC173" s="994"/>
      <c r="AD173" s="994"/>
      <c r="AE173" s="994"/>
      <c r="AF173" s="994"/>
      <c r="AG173" s="994"/>
      <c r="AH173" s="994"/>
      <c r="AI173" s="994"/>
      <c r="AJ173" s="994"/>
      <c r="AK173" s="994"/>
      <c r="AL173" s="995"/>
    </row>
    <row r="174" spans="1:38">
      <c r="A174" s="465"/>
      <c r="B174" s="1286"/>
      <c r="C174" s="899"/>
      <c r="D174" s="899"/>
      <c r="E174" s="900"/>
      <c r="F174" s="987"/>
      <c r="G174" s="987"/>
      <c r="H174" s="987"/>
      <c r="I174" s="987"/>
      <c r="J174" s="987"/>
      <c r="K174" s="988"/>
      <c r="L174" s="433" t="s">
        <v>1267</v>
      </c>
      <c r="M174" s="999" t="s">
        <v>1201</v>
      </c>
      <c r="N174" s="1000"/>
      <c r="O174" s="1001"/>
      <c r="P174" s="1002"/>
      <c r="Q174" s="434" t="s">
        <v>1179</v>
      </c>
      <c r="R174" s="1001"/>
      <c r="S174" s="1002"/>
      <c r="T174" s="435" t="s">
        <v>1180</v>
      </c>
      <c r="U174" s="1001"/>
      <c r="V174" s="1002"/>
      <c r="W174" s="436" t="s">
        <v>1181</v>
      </c>
      <c r="X174" s="996"/>
      <c r="Y174" s="997"/>
      <c r="Z174" s="997"/>
      <c r="AA174" s="997"/>
      <c r="AB174" s="997"/>
      <c r="AC174" s="997"/>
      <c r="AD174" s="997"/>
      <c r="AE174" s="997"/>
      <c r="AF174" s="997"/>
      <c r="AG174" s="997"/>
      <c r="AH174" s="997"/>
      <c r="AI174" s="997"/>
      <c r="AJ174" s="997"/>
      <c r="AK174" s="997"/>
      <c r="AL174" s="998"/>
    </row>
    <row r="175" spans="1:38">
      <c r="A175" s="465"/>
      <c r="B175" s="1286"/>
      <c r="C175" s="899"/>
      <c r="D175" s="899"/>
      <c r="E175" s="900"/>
      <c r="F175" s="984" t="s">
        <v>1272</v>
      </c>
      <c r="G175" s="984"/>
      <c r="H175" s="984"/>
      <c r="I175" s="984"/>
      <c r="J175" s="984"/>
      <c r="K175" s="985"/>
      <c r="L175" s="429" t="s">
        <v>1266</v>
      </c>
      <c r="M175" s="989" t="s">
        <v>1201</v>
      </c>
      <c r="N175" s="990"/>
      <c r="O175" s="991"/>
      <c r="P175" s="992"/>
      <c r="Q175" s="430" t="s">
        <v>1179</v>
      </c>
      <c r="R175" s="991"/>
      <c r="S175" s="992"/>
      <c r="T175" s="431" t="s">
        <v>1180</v>
      </c>
      <c r="U175" s="991"/>
      <c r="V175" s="992"/>
      <c r="W175" s="432" t="s">
        <v>1181</v>
      </c>
      <c r="X175" s="993"/>
      <c r="Y175" s="994"/>
      <c r="Z175" s="994"/>
      <c r="AA175" s="994"/>
      <c r="AB175" s="994"/>
      <c r="AC175" s="994"/>
      <c r="AD175" s="994"/>
      <c r="AE175" s="994"/>
      <c r="AF175" s="994"/>
      <c r="AG175" s="994"/>
      <c r="AH175" s="994"/>
      <c r="AI175" s="994"/>
      <c r="AJ175" s="994"/>
      <c r="AK175" s="994"/>
      <c r="AL175" s="995"/>
    </row>
    <row r="176" spans="1:38">
      <c r="A176" s="465"/>
      <c r="B176" s="1286"/>
      <c r="C176" s="899"/>
      <c r="D176" s="899"/>
      <c r="E176" s="900"/>
      <c r="F176" s="987"/>
      <c r="G176" s="987"/>
      <c r="H176" s="987"/>
      <c r="I176" s="987"/>
      <c r="J176" s="987"/>
      <c r="K176" s="988"/>
      <c r="L176" s="433" t="s">
        <v>1267</v>
      </c>
      <c r="M176" s="999" t="s">
        <v>1201</v>
      </c>
      <c r="N176" s="1000"/>
      <c r="O176" s="1001"/>
      <c r="P176" s="1002"/>
      <c r="Q176" s="434" t="s">
        <v>1179</v>
      </c>
      <c r="R176" s="1001"/>
      <c r="S176" s="1002"/>
      <c r="T176" s="435" t="s">
        <v>1180</v>
      </c>
      <c r="U176" s="1001"/>
      <c r="V176" s="1002"/>
      <c r="W176" s="436" t="s">
        <v>1181</v>
      </c>
      <c r="X176" s="996"/>
      <c r="Y176" s="997"/>
      <c r="Z176" s="997"/>
      <c r="AA176" s="997"/>
      <c r="AB176" s="997"/>
      <c r="AC176" s="997"/>
      <c r="AD176" s="997"/>
      <c r="AE176" s="997"/>
      <c r="AF176" s="997"/>
      <c r="AG176" s="997"/>
      <c r="AH176" s="997"/>
      <c r="AI176" s="997"/>
      <c r="AJ176" s="997"/>
      <c r="AK176" s="997"/>
      <c r="AL176" s="998"/>
    </row>
    <row r="177" spans="1:38">
      <c r="A177" s="465"/>
      <c r="B177" s="1286"/>
      <c r="C177" s="899"/>
      <c r="D177" s="899"/>
      <c r="E177" s="900"/>
      <c r="F177" s="984" t="s">
        <v>1273</v>
      </c>
      <c r="G177" s="984"/>
      <c r="H177" s="984"/>
      <c r="I177" s="984"/>
      <c r="J177" s="984"/>
      <c r="K177" s="985"/>
      <c r="L177" s="429" t="s">
        <v>1266</v>
      </c>
      <c r="M177" s="989" t="s">
        <v>1201</v>
      </c>
      <c r="N177" s="990"/>
      <c r="O177" s="991"/>
      <c r="P177" s="992"/>
      <c r="Q177" s="430" t="s">
        <v>1179</v>
      </c>
      <c r="R177" s="991"/>
      <c r="S177" s="992"/>
      <c r="T177" s="431" t="s">
        <v>1180</v>
      </c>
      <c r="U177" s="991"/>
      <c r="V177" s="992"/>
      <c r="W177" s="432" t="s">
        <v>1181</v>
      </c>
      <c r="X177" s="993"/>
      <c r="Y177" s="994"/>
      <c r="Z177" s="994"/>
      <c r="AA177" s="994"/>
      <c r="AB177" s="994"/>
      <c r="AC177" s="994"/>
      <c r="AD177" s="994"/>
      <c r="AE177" s="994"/>
      <c r="AF177" s="994"/>
      <c r="AG177" s="994"/>
      <c r="AH177" s="994"/>
      <c r="AI177" s="994"/>
      <c r="AJ177" s="994"/>
      <c r="AK177" s="994"/>
      <c r="AL177" s="995"/>
    </row>
    <row r="178" spans="1:38">
      <c r="A178" s="465"/>
      <c r="B178" s="1286"/>
      <c r="C178" s="899"/>
      <c r="D178" s="899"/>
      <c r="E178" s="900"/>
      <c r="F178" s="987"/>
      <c r="G178" s="987"/>
      <c r="H178" s="987"/>
      <c r="I178" s="987"/>
      <c r="J178" s="987"/>
      <c r="K178" s="988"/>
      <c r="L178" s="433" t="s">
        <v>1267</v>
      </c>
      <c r="M178" s="999" t="s">
        <v>1201</v>
      </c>
      <c r="N178" s="1000"/>
      <c r="O178" s="1001"/>
      <c r="P178" s="1002"/>
      <c r="Q178" s="434" t="s">
        <v>1179</v>
      </c>
      <c r="R178" s="1001"/>
      <c r="S178" s="1002"/>
      <c r="T178" s="435" t="s">
        <v>1180</v>
      </c>
      <c r="U178" s="1001"/>
      <c r="V178" s="1002"/>
      <c r="W178" s="436" t="s">
        <v>1181</v>
      </c>
      <c r="X178" s="996"/>
      <c r="Y178" s="997"/>
      <c r="Z178" s="997"/>
      <c r="AA178" s="997"/>
      <c r="AB178" s="997"/>
      <c r="AC178" s="997"/>
      <c r="AD178" s="997"/>
      <c r="AE178" s="997"/>
      <c r="AF178" s="997"/>
      <c r="AG178" s="997"/>
      <c r="AH178" s="997"/>
      <c r="AI178" s="997"/>
      <c r="AJ178" s="997"/>
      <c r="AK178" s="997"/>
      <c r="AL178" s="998"/>
    </row>
    <row r="179" spans="1:38">
      <c r="A179" s="465"/>
      <c r="B179" s="1286"/>
      <c r="C179" s="899"/>
      <c r="D179" s="899"/>
      <c r="E179" s="900"/>
      <c r="F179" s="984" t="s">
        <v>1274</v>
      </c>
      <c r="G179" s="984"/>
      <c r="H179" s="984"/>
      <c r="I179" s="984"/>
      <c r="J179" s="984"/>
      <c r="K179" s="985"/>
      <c r="L179" s="429" t="s">
        <v>1266</v>
      </c>
      <c r="M179" s="989" t="s">
        <v>1201</v>
      </c>
      <c r="N179" s="990"/>
      <c r="O179" s="991"/>
      <c r="P179" s="992"/>
      <c r="Q179" s="430" t="s">
        <v>1179</v>
      </c>
      <c r="R179" s="991"/>
      <c r="S179" s="992"/>
      <c r="T179" s="431" t="s">
        <v>1180</v>
      </c>
      <c r="U179" s="991"/>
      <c r="V179" s="992"/>
      <c r="W179" s="432" t="s">
        <v>1181</v>
      </c>
      <c r="X179" s="993"/>
      <c r="Y179" s="994"/>
      <c r="Z179" s="994"/>
      <c r="AA179" s="994"/>
      <c r="AB179" s="994"/>
      <c r="AC179" s="994"/>
      <c r="AD179" s="994"/>
      <c r="AE179" s="994"/>
      <c r="AF179" s="994"/>
      <c r="AG179" s="994"/>
      <c r="AH179" s="994"/>
      <c r="AI179" s="994"/>
      <c r="AJ179" s="994"/>
      <c r="AK179" s="994"/>
      <c r="AL179" s="995"/>
    </row>
    <row r="180" spans="1:38">
      <c r="A180" s="465"/>
      <c r="B180" s="1286"/>
      <c r="C180" s="899"/>
      <c r="D180" s="899"/>
      <c r="E180" s="900"/>
      <c r="F180" s="987"/>
      <c r="G180" s="987"/>
      <c r="H180" s="987"/>
      <c r="I180" s="987"/>
      <c r="J180" s="987"/>
      <c r="K180" s="988"/>
      <c r="L180" s="433" t="s">
        <v>1267</v>
      </c>
      <c r="M180" s="999" t="s">
        <v>1201</v>
      </c>
      <c r="N180" s="1000"/>
      <c r="O180" s="1001"/>
      <c r="P180" s="1002"/>
      <c r="Q180" s="434" t="s">
        <v>1179</v>
      </c>
      <c r="R180" s="1001"/>
      <c r="S180" s="1002"/>
      <c r="T180" s="435" t="s">
        <v>1180</v>
      </c>
      <c r="U180" s="1001"/>
      <c r="V180" s="1002"/>
      <c r="W180" s="436" t="s">
        <v>1181</v>
      </c>
      <c r="X180" s="996"/>
      <c r="Y180" s="997"/>
      <c r="Z180" s="997"/>
      <c r="AA180" s="997"/>
      <c r="AB180" s="997"/>
      <c r="AC180" s="997"/>
      <c r="AD180" s="997"/>
      <c r="AE180" s="997"/>
      <c r="AF180" s="997"/>
      <c r="AG180" s="997"/>
      <c r="AH180" s="997"/>
      <c r="AI180" s="997"/>
      <c r="AJ180" s="997"/>
      <c r="AK180" s="997"/>
      <c r="AL180" s="998"/>
    </row>
    <row r="181" spans="1:38">
      <c r="A181" s="465"/>
      <c r="B181" s="1286"/>
      <c r="C181" s="899"/>
      <c r="D181" s="899"/>
      <c r="E181" s="900"/>
      <c r="F181" s="984" t="s">
        <v>1275</v>
      </c>
      <c r="G181" s="984"/>
      <c r="H181" s="984"/>
      <c r="I181" s="984"/>
      <c r="J181" s="984"/>
      <c r="K181" s="985"/>
      <c r="L181" s="429" t="s">
        <v>1266</v>
      </c>
      <c r="M181" s="989" t="s">
        <v>1201</v>
      </c>
      <c r="N181" s="990"/>
      <c r="O181" s="991"/>
      <c r="P181" s="992"/>
      <c r="Q181" s="430" t="s">
        <v>1179</v>
      </c>
      <c r="R181" s="991"/>
      <c r="S181" s="992"/>
      <c r="T181" s="431" t="s">
        <v>1180</v>
      </c>
      <c r="U181" s="991"/>
      <c r="V181" s="992"/>
      <c r="W181" s="432" t="s">
        <v>1181</v>
      </c>
      <c r="X181" s="993"/>
      <c r="Y181" s="994"/>
      <c r="Z181" s="994"/>
      <c r="AA181" s="994"/>
      <c r="AB181" s="994"/>
      <c r="AC181" s="994"/>
      <c r="AD181" s="994"/>
      <c r="AE181" s="994"/>
      <c r="AF181" s="994"/>
      <c r="AG181" s="994"/>
      <c r="AH181" s="994"/>
      <c r="AI181" s="994"/>
      <c r="AJ181" s="994"/>
      <c r="AK181" s="994"/>
      <c r="AL181" s="995"/>
    </row>
    <row r="182" spans="1:38">
      <c r="A182" s="465"/>
      <c r="B182" s="1286"/>
      <c r="C182" s="899"/>
      <c r="D182" s="899"/>
      <c r="E182" s="900"/>
      <c r="F182" s="987"/>
      <c r="G182" s="987"/>
      <c r="H182" s="987"/>
      <c r="I182" s="987"/>
      <c r="J182" s="987"/>
      <c r="K182" s="988"/>
      <c r="L182" s="433" t="s">
        <v>1267</v>
      </c>
      <c r="M182" s="999" t="s">
        <v>1201</v>
      </c>
      <c r="N182" s="1000"/>
      <c r="O182" s="1001"/>
      <c r="P182" s="1002"/>
      <c r="Q182" s="434" t="s">
        <v>1179</v>
      </c>
      <c r="R182" s="1001"/>
      <c r="S182" s="1002"/>
      <c r="T182" s="435" t="s">
        <v>1180</v>
      </c>
      <c r="U182" s="1001"/>
      <c r="V182" s="1002"/>
      <c r="W182" s="436" t="s">
        <v>1181</v>
      </c>
      <c r="X182" s="996"/>
      <c r="Y182" s="997"/>
      <c r="Z182" s="997"/>
      <c r="AA182" s="997"/>
      <c r="AB182" s="997"/>
      <c r="AC182" s="997"/>
      <c r="AD182" s="997"/>
      <c r="AE182" s="997"/>
      <c r="AF182" s="997"/>
      <c r="AG182" s="997"/>
      <c r="AH182" s="997"/>
      <c r="AI182" s="997"/>
      <c r="AJ182" s="997"/>
      <c r="AK182" s="997"/>
      <c r="AL182" s="998"/>
    </row>
    <row r="183" spans="1:38">
      <c r="A183" s="465"/>
      <c r="B183" s="1286"/>
      <c r="C183" s="899"/>
      <c r="D183" s="899"/>
      <c r="E183" s="900"/>
      <c r="F183" s="984" t="s">
        <v>1276</v>
      </c>
      <c r="G183" s="984"/>
      <c r="H183" s="984"/>
      <c r="I183" s="984"/>
      <c r="J183" s="984"/>
      <c r="K183" s="985"/>
      <c r="L183" s="429" t="s">
        <v>1266</v>
      </c>
      <c r="M183" s="989" t="s">
        <v>1201</v>
      </c>
      <c r="N183" s="990"/>
      <c r="O183" s="991"/>
      <c r="P183" s="992"/>
      <c r="Q183" s="430" t="s">
        <v>1179</v>
      </c>
      <c r="R183" s="991"/>
      <c r="S183" s="992"/>
      <c r="T183" s="431" t="s">
        <v>1180</v>
      </c>
      <c r="U183" s="991"/>
      <c r="V183" s="992"/>
      <c r="W183" s="432" t="s">
        <v>1181</v>
      </c>
      <c r="X183" s="993"/>
      <c r="Y183" s="994"/>
      <c r="Z183" s="994"/>
      <c r="AA183" s="994"/>
      <c r="AB183" s="994"/>
      <c r="AC183" s="994"/>
      <c r="AD183" s="994"/>
      <c r="AE183" s="994"/>
      <c r="AF183" s="994"/>
      <c r="AG183" s="994"/>
      <c r="AH183" s="994"/>
      <c r="AI183" s="994"/>
      <c r="AJ183" s="994"/>
      <c r="AK183" s="994"/>
      <c r="AL183" s="995"/>
    </row>
    <row r="184" spans="1:38">
      <c r="A184" s="465"/>
      <c r="B184" s="1287"/>
      <c r="C184" s="902"/>
      <c r="D184" s="902"/>
      <c r="E184" s="903"/>
      <c r="F184" s="987"/>
      <c r="G184" s="987"/>
      <c r="H184" s="987"/>
      <c r="I184" s="987"/>
      <c r="J184" s="987"/>
      <c r="K184" s="988"/>
      <c r="L184" s="433" t="s">
        <v>1267</v>
      </c>
      <c r="M184" s="999" t="s">
        <v>1201</v>
      </c>
      <c r="N184" s="1000"/>
      <c r="O184" s="1001"/>
      <c r="P184" s="1002"/>
      <c r="Q184" s="434" t="s">
        <v>1179</v>
      </c>
      <c r="R184" s="1001"/>
      <c r="S184" s="1002"/>
      <c r="T184" s="435" t="s">
        <v>1180</v>
      </c>
      <c r="U184" s="1001"/>
      <c r="V184" s="1002"/>
      <c r="W184" s="436" t="s">
        <v>1181</v>
      </c>
      <c r="X184" s="996"/>
      <c r="Y184" s="997"/>
      <c r="Z184" s="997"/>
      <c r="AA184" s="997"/>
      <c r="AB184" s="997"/>
      <c r="AC184" s="997"/>
      <c r="AD184" s="997"/>
      <c r="AE184" s="997"/>
      <c r="AF184" s="997"/>
      <c r="AG184" s="997"/>
      <c r="AH184" s="997"/>
      <c r="AI184" s="997"/>
      <c r="AJ184" s="997"/>
      <c r="AK184" s="997"/>
      <c r="AL184" s="998"/>
    </row>
    <row r="185" spans="1:38">
      <c r="A185" s="465"/>
      <c r="AH185" s="955" t="s">
        <v>1230</v>
      </c>
      <c r="AI185" s="955"/>
      <c r="AJ185" s="955"/>
      <c r="AK185" s="955"/>
      <c r="AL185" s="955"/>
    </row>
    <row r="186" spans="1:38" ht="25.5" customHeight="1">
      <c r="A186" s="465"/>
      <c r="B186" s="1119" t="s">
        <v>1330</v>
      </c>
      <c r="C186" s="1120"/>
      <c r="D186" s="1120"/>
      <c r="E186" s="1121"/>
      <c r="F186" s="730" t="s">
        <v>1331</v>
      </c>
      <c r="G186" s="731"/>
      <c r="H186" s="731"/>
      <c r="I186" s="731"/>
      <c r="J186" s="731"/>
      <c r="K186" s="732"/>
      <c r="L186" s="758"/>
      <c r="M186" s="758"/>
      <c r="N186" s="758"/>
      <c r="O186" s="758"/>
      <c r="P186" s="758"/>
      <c r="Q186" s="758"/>
      <c r="R186" s="758"/>
      <c r="S186" s="758"/>
      <c r="T186" s="758"/>
      <c r="U186" s="758"/>
      <c r="V186" s="758"/>
      <c r="W186" s="758"/>
      <c r="X186" s="758"/>
      <c r="Y186" s="759"/>
      <c r="Z186" s="760"/>
      <c r="AA186" s="760"/>
      <c r="AB186" s="760"/>
      <c r="AC186" s="760"/>
      <c r="AD186" s="760"/>
      <c r="AE186" s="760"/>
      <c r="AF186" s="760"/>
      <c r="AG186" s="760"/>
      <c r="AH186" s="760"/>
      <c r="AI186" s="760"/>
      <c r="AJ186" s="760"/>
      <c r="AK186" s="760"/>
      <c r="AL186" s="761"/>
    </row>
    <row r="187" spans="1:38">
      <c r="A187" s="465"/>
    </row>
    <row r="188" spans="1:38" ht="25.5" customHeight="1">
      <c r="A188" s="465"/>
      <c r="B188" s="1031" t="s">
        <v>1332</v>
      </c>
      <c r="C188" s="1031"/>
      <c r="D188" s="1031"/>
      <c r="E188" s="1032"/>
      <c r="F188" s="1122" t="s">
        <v>1333</v>
      </c>
      <c r="G188" s="877"/>
      <c r="H188" s="877"/>
      <c r="I188" s="877"/>
      <c r="J188" s="877"/>
      <c r="K188" s="878"/>
      <c r="L188" s="1111" t="s">
        <v>5609</v>
      </c>
      <c r="M188" s="1123"/>
      <c r="N188" s="1112"/>
      <c r="O188" s="1111" t="s">
        <v>5610</v>
      </c>
      <c r="P188" s="1123"/>
      <c r="Q188" s="1112"/>
      <c r="R188" s="1111" t="s">
        <v>5611</v>
      </c>
      <c r="S188" s="1112"/>
      <c r="T188" s="1111" t="s">
        <v>5614</v>
      </c>
      <c r="U188" s="1112"/>
      <c r="V188" s="1111" t="s">
        <v>5612</v>
      </c>
      <c r="W188" s="1112"/>
      <c r="X188" s="1113" t="s">
        <v>1334</v>
      </c>
      <c r="Y188" s="1114"/>
      <c r="Z188" s="1114"/>
      <c r="AA188" s="1114"/>
      <c r="AB188" s="1114"/>
      <c r="AC188" s="1114"/>
      <c r="AD188" s="1114"/>
      <c r="AE188" s="1114"/>
      <c r="AF188" s="1114"/>
      <c r="AG188" s="1114"/>
      <c r="AH188" s="1114"/>
      <c r="AI188" s="1114"/>
      <c r="AJ188" s="1114"/>
      <c r="AK188" s="1114"/>
      <c r="AL188" s="1115"/>
    </row>
    <row r="189" spans="1:38" ht="25.5" customHeight="1">
      <c r="A189" s="465"/>
      <c r="B189" s="1033"/>
      <c r="C189" s="1033"/>
      <c r="D189" s="1033"/>
      <c r="E189" s="1034"/>
      <c r="F189" s="848" t="s">
        <v>1335</v>
      </c>
      <c r="G189" s="849"/>
      <c r="H189" s="849"/>
      <c r="I189" s="849"/>
      <c r="J189" s="849"/>
      <c r="K189" s="850"/>
      <c r="L189" s="1116" t="s">
        <v>1336</v>
      </c>
      <c r="M189" s="1117"/>
      <c r="N189" s="1117"/>
      <c r="O189" s="1117"/>
      <c r="P189" s="1117"/>
      <c r="Q189" s="1117"/>
      <c r="R189" s="1117"/>
      <c r="S189" s="1117"/>
      <c r="T189" s="1117"/>
      <c r="U189" s="1117"/>
      <c r="V189" s="1117"/>
      <c r="W189" s="1117"/>
      <c r="X189" s="1117"/>
      <c r="Y189" s="1117"/>
      <c r="Z189" s="1117"/>
      <c r="AA189" s="1117"/>
      <c r="AB189" s="1117"/>
      <c r="AC189" s="1117"/>
      <c r="AD189" s="1117"/>
      <c r="AE189" s="1117"/>
      <c r="AF189" s="1117"/>
      <c r="AG189" s="1117"/>
      <c r="AH189" s="1117"/>
      <c r="AI189" s="1117"/>
      <c r="AJ189" s="1118"/>
      <c r="AK189" s="1111" t="s">
        <v>1201</v>
      </c>
      <c r="AL189" s="1112"/>
    </row>
    <row r="190" spans="1:38" ht="25.5" customHeight="1">
      <c r="A190" s="465"/>
      <c r="B190" s="1033"/>
      <c r="C190" s="1033"/>
      <c r="D190" s="1033"/>
      <c r="E190" s="1034"/>
      <c r="F190" s="854"/>
      <c r="G190" s="855"/>
      <c r="H190" s="855"/>
      <c r="I190" s="855"/>
      <c r="J190" s="855"/>
      <c r="K190" s="856"/>
      <c r="L190" s="1116" t="s">
        <v>1337</v>
      </c>
      <c r="M190" s="1117"/>
      <c r="N190" s="1117"/>
      <c r="O190" s="1117"/>
      <c r="P190" s="1117"/>
      <c r="Q190" s="1117"/>
      <c r="R190" s="1117"/>
      <c r="S190" s="1117"/>
      <c r="T190" s="1117"/>
      <c r="U190" s="1117"/>
      <c r="V190" s="1117"/>
      <c r="W190" s="1117"/>
      <c r="X190" s="1117"/>
      <c r="Y190" s="1117"/>
      <c r="Z190" s="1117"/>
      <c r="AA190" s="1117"/>
      <c r="AB190" s="1117"/>
      <c r="AC190" s="1117"/>
      <c r="AD190" s="1117"/>
      <c r="AE190" s="1117"/>
      <c r="AF190" s="1117"/>
      <c r="AG190" s="1117"/>
      <c r="AH190" s="1117"/>
      <c r="AI190" s="1117"/>
      <c r="AJ190" s="1118"/>
      <c r="AK190" s="1111" t="s">
        <v>1201</v>
      </c>
      <c r="AL190" s="1112"/>
    </row>
    <row r="191" spans="1:38">
      <c r="A191" s="465"/>
      <c r="AH191" s="955" t="s">
        <v>1230</v>
      </c>
      <c r="AI191" s="955"/>
      <c r="AJ191" s="955"/>
      <c r="AK191" s="955"/>
      <c r="AL191" s="955"/>
    </row>
    <row r="192" spans="1:38">
      <c r="A192" s="465"/>
    </row>
    <row r="193" spans="1:38" ht="25.5" customHeight="1">
      <c r="A193" s="465"/>
      <c r="B193" s="1132" t="s">
        <v>1338</v>
      </c>
      <c r="C193" s="895" t="s">
        <v>1339</v>
      </c>
      <c r="D193" s="896"/>
      <c r="E193" s="897"/>
      <c r="F193" s="829" t="s">
        <v>264</v>
      </c>
      <c r="G193" s="829"/>
      <c r="H193" s="829"/>
      <c r="I193" s="829"/>
      <c r="J193" s="829"/>
      <c r="K193" s="830"/>
      <c r="L193" s="831"/>
      <c r="M193" s="832"/>
      <c r="N193" s="832"/>
      <c r="O193" s="832"/>
      <c r="P193" s="832"/>
      <c r="Q193" s="832"/>
      <c r="R193" s="832"/>
      <c r="S193" s="832"/>
      <c r="T193" s="832"/>
      <c r="U193" s="833"/>
      <c r="V193" s="956" t="s">
        <v>1233</v>
      </c>
      <c r="W193" s="760"/>
      <c r="X193" s="760"/>
      <c r="Y193" s="760"/>
      <c r="Z193" s="760"/>
      <c r="AA193" s="760"/>
      <c r="AB193" s="760"/>
      <c r="AC193" s="760"/>
      <c r="AD193" s="760"/>
      <c r="AE193" s="760"/>
      <c r="AF193" s="760"/>
      <c r="AG193" s="760"/>
      <c r="AH193" s="760"/>
      <c r="AI193" s="760"/>
      <c r="AJ193" s="760"/>
      <c r="AK193" s="760"/>
      <c r="AL193" s="761"/>
    </row>
    <row r="194" spans="1:38" hidden="1">
      <c r="A194" s="465"/>
      <c r="B194" s="1133"/>
      <c r="C194" s="898"/>
      <c r="D194" s="899"/>
      <c r="E194" s="900"/>
      <c r="F194" s="1061"/>
      <c r="G194" s="837"/>
      <c r="H194" s="837"/>
      <c r="I194" s="837"/>
      <c r="J194" s="837"/>
      <c r="K194" s="838"/>
      <c r="L194" s="751" t="s">
        <v>1186</v>
      </c>
      <c r="M194" s="752"/>
      <c r="N194" s="753"/>
      <c r="O194" s="415" t="s">
        <v>1187</v>
      </c>
      <c r="P194" s="415" t="s">
        <v>1187</v>
      </c>
      <c r="Q194" s="415" t="s">
        <v>1187</v>
      </c>
      <c r="R194" s="415" t="s">
        <v>1187</v>
      </c>
      <c r="S194" s="415" t="s">
        <v>1187</v>
      </c>
      <c r="T194" s="415" t="s">
        <v>1187</v>
      </c>
      <c r="U194" s="415" t="s">
        <v>1187</v>
      </c>
      <c r="V194" s="415" t="s">
        <v>1187</v>
      </c>
      <c r="W194" s="415" t="s">
        <v>1187</v>
      </c>
      <c r="X194" s="415" t="s">
        <v>1187</v>
      </c>
      <c r="Y194" s="415" t="s">
        <v>1187</v>
      </c>
      <c r="Z194" s="415" t="s">
        <v>1187</v>
      </c>
      <c r="AA194" s="415" t="s">
        <v>1187</v>
      </c>
      <c r="AB194" s="415" t="s">
        <v>1187</v>
      </c>
      <c r="AC194" s="415" t="s">
        <v>1187</v>
      </c>
      <c r="AD194" s="415" t="s">
        <v>1187</v>
      </c>
      <c r="AE194" s="415" t="s">
        <v>1187</v>
      </c>
      <c r="AF194" s="415" t="s">
        <v>1187</v>
      </c>
      <c r="AG194" s="415" t="s">
        <v>1187</v>
      </c>
      <c r="AH194" s="415" t="s">
        <v>1187</v>
      </c>
      <c r="AI194" s="1127"/>
      <c r="AJ194" s="1128"/>
      <c r="AK194" s="1128"/>
      <c r="AL194" s="1129"/>
    </row>
    <row r="195" spans="1:38" ht="25.5" customHeight="1">
      <c r="A195" s="465"/>
      <c r="B195" s="1133"/>
      <c r="C195" s="898"/>
      <c r="D195" s="899"/>
      <c r="E195" s="900"/>
      <c r="F195" s="851" t="s">
        <v>1340</v>
      </c>
      <c r="G195" s="852"/>
      <c r="H195" s="852"/>
      <c r="I195" s="852"/>
      <c r="J195" s="852"/>
      <c r="K195" s="853"/>
      <c r="L195" s="757"/>
      <c r="M195" s="758"/>
      <c r="N195" s="758"/>
      <c r="O195" s="758"/>
      <c r="P195" s="758"/>
      <c r="Q195" s="758"/>
      <c r="R195" s="758"/>
      <c r="S195" s="758"/>
      <c r="T195" s="758"/>
      <c r="U195" s="758"/>
      <c r="V195" s="758"/>
      <c r="W195" s="758"/>
      <c r="X195" s="758"/>
      <c r="Y195" s="759"/>
      <c r="Z195" s="760" t="s">
        <v>1234</v>
      </c>
      <c r="AA195" s="760"/>
      <c r="AB195" s="760"/>
      <c r="AC195" s="760"/>
      <c r="AD195" s="760"/>
      <c r="AE195" s="760"/>
      <c r="AF195" s="760"/>
      <c r="AG195" s="760"/>
      <c r="AH195" s="760"/>
      <c r="AI195" s="760"/>
      <c r="AJ195" s="760"/>
      <c r="AK195" s="760"/>
      <c r="AL195" s="761"/>
    </row>
    <row r="196" spans="1:38" hidden="1">
      <c r="A196" s="465"/>
      <c r="B196" s="1133"/>
      <c r="C196" s="898"/>
      <c r="D196" s="899"/>
      <c r="E196" s="900"/>
      <c r="F196" s="763"/>
      <c r="G196" s="763"/>
      <c r="H196" s="763"/>
      <c r="I196" s="763"/>
      <c r="J196" s="763"/>
      <c r="K196" s="764"/>
      <c r="L196" s="751" t="s">
        <v>1186</v>
      </c>
      <c r="M196" s="752"/>
      <c r="N196" s="753"/>
      <c r="O196" s="415" t="s">
        <v>1187</v>
      </c>
      <c r="P196" s="415" t="s">
        <v>1187</v>
      </c>
      <c r="Q196" s="415" t="s">
        <v>1187</v>
      </c>
      <c r="R196" s="415" t="s">
        <v>1187</v>
      </c>
      <c r="S196" s="415" t="s">
        <v>1187</v>
      </c>
      <c r="T196" s="415" t="s">
        <v>1187</v>
      </c>
      <c r="U196" s="415" t="s">
        <v>1187</v>
      </c>
      <c r="V196" s="415" t="s">
        <v>1187</v>
      </c>
      <c r="W196" s="415" t="s">
        <v>1187</v>
      </c>
      <c r="X196" s="415" t="s">
        <v>1187</v>
      </c>
      <c r="Y196" s="415" t="s">
        <v>1187</v>
      </c>
      <c r="Z196" s="415" t="s">
        <v>1187</v>
      </c>
      <c r="AA196" s="415" t="s">
        <v>1187</v>
      </c>
      <c r="AB196" s="415" t="s">
        <v>1187</v>
      </c>
      <c r="AC196" s="415" t="s">
        <v>1187</v>
      </c>
      <c r="AD196" s="415" t="s">
        <v>1187</v>
      </c>
      <c r="AE196" s="415" t="s">
        <v>1187</v>
      </c>
      <c r="AF196" s="415" t="s">
        <v>1187</v>
      </c>
      <c r="AG196" s="415" t="s">
        <v>1187</v>
      </c>
      <c r="AH196" s="415" t="s">
        <v>1187</v>
      </c>
      <c r="AI196" s="1127"/>
      <c r="AJ196" s="1128"/>
      <c r="AK196" s="1128"/>
      <c r="AL196" s="1129"/>
    </row>
    <row r="197" spans="1:38" ht="25.5" customHeight="1">
      <c r="A197" s="465"/>
      <c r="B197" s="1133"/>
      <c r="C197" s="898"/>
      <c r="D197" s="899"/>
      <c r="E197" s="900"/>
      <c r="F197" s="731" t="s">
        <v>1341</v>
      </c>
      <c r="G197" s="731"/>
      <c r="H197" s="731"/>
      <c r="I197" s="731"/>
      <c r="J197" s="731"/>
      <c r="K197" s="732"/>
      <c r="L197" s="1052" t="s">
        <v>1201</v>
      </c>
      <c r="M197" s="861"/>
      <c r="N197" s="861"/>
      <c r="O197" s="861"/>
      <c r="P197" s="861"/>
      <c r="Q197" s="861"/>
      <c r="R197" s="861"/>
      <c r="S197" s="861"/>
      <c r="T197" s="861"/>
      <c r="U197" s="862"/>
      <c r="V197" s="413"/>
      <c r="W197" s="1130"/>
      <c r="X197" s="1130"/>
      <c r="Y197" s="1130"/>
      <c r="Z197" s="1130"/>
      <c r="AA197" s="1130"/>
      <c r="AB197" s="1130"/>
      <c r="AC197" s="1130"/>
      <c r="AD197" s="1130"/>
      <c r="AE197" s="1130"/>
      <c r="AF197" s="1130"/>
      <c r="AG197" s="1130"/>
      <c r="AH197" s="1130"/>
      <c r="AI197" s="1130"/>
      <c r="AJ197" s="1130"/>
      <c r="AK197" s="1130"/>
      <c r="AL197" s="1131"/>
    </row>
    <row r="198" spans="1:38" ht="25.5" customHeight="1">
      <c r="A198" s="465"/>
      <c r="B198" s="1133"/>
      <c r="C198" s="898"/>
      <c r="D198" s="899"/>
      <c r="E198" s="900"/>
      <c r="F198" s="848" t="s">
        <v>1321</v>
      </c>
      <c r="G198" s="849"/>
      <c r="H198" s="849"/>
      <c r="I198" s="849"/>
      <c r="J198" s="849"/>
      <c r="K198" s="850"/>
      <c r="L198" s="860" t="s">
        <v>1395</v>
      </c>
      <c r="M198" s="960"/>
      <c r="N198" s="960"/>
      <c r="O198" s="960"/>
      <c r="P198" s="960"/>
      <c r="Q198" s="960"/>
      <c r="R198" s="960"/>
      <c r="S198" s="960"/>
      <c r="T198" s="960"/>
      <c r="U198" s="961"/>
      <c r="V198" s="1124"/>
      <c r="W198" s="1125"/>
      <c r="X198" s="1125"/>
      <c r="Y198" s="1125"/>
      <c r="Z198" s="1125"/>
      <c r="AA198" s="1125"/>
      <c r="AB198" s="1125"/>
      <c r="AC198" s="1125"/>
      <c r="AD198" s="1125"/>
      <c r="AE198" s="1125"/>
      <c r="AF198" s="1125"/>
      <c r="AG198" s="1125"/>
      <c r="AH198" s="1125"/>
      <c r="AI198" s="1125"/>
      <c r="AJ198" s="1125"/>
      <c r="AK198" s="1125"/>
      <c r="AL198" s="1126"/>
    </row>
    <row r="199" spans="1:38" ht="25.5" customHeight="1">
      <c r="A199" s="465"/>
      <c r="B199" s="1133"/>
      <c r="C199" s="898"/>
      <c r="D199" s="899"/>
      <c r="E199" s="900"/>
      <c r="F199" s="851"/>
      <c r="G199" s="852"/>
      <c r="H199" s="852"/>
      <c r="I199" s="852"/>
      <c r="J199" s="852"/>
      <c r="K199" s="853"/>
      <c r="L199" s="452" t="s">
        <v>301</v>
      </c>
      <c r="M199" s="735"/>
      <c r="N199" s="735"/>
      <c r="O199" s="735"/>
      <c r="P199" s="735"/>
      <c r="Q199" s="736" t="s">
        <v>208</v>
      </c>
      <c r="R199" s="737"/>
      <c r="S199" s="737"/>
      <c r="T199" s="940"/>
      <c r="U199" s="940"/>
      <c r="V199" s="940"/>
      <c r="W199" s="940"/>
      <c r="X199" s="940"/>
      <c r="Y199" s="940"/>
      <c r="Z199" s="940"/>
      <c r="AA199" s="940"/>
      <c r="AB199" s="940"/>
      <c r="AC199" s="940"/>
      <c r="AD199" s="940"/>
      <c r="AE199" s="940"/>
      <c r="AF199" s="940"/>
      <c r="AG199" s="940"/>
      <c r="AH199" s="940"/>
      <c r="AI199" s="940"/>
      <c r="AJ199" s="940"/>
      <c r="AK199" s="940"/>
      <c r="AL199" s="941"/>
    </row>
    <row r="200" spans="1:38" hidden="1">
      <c r="A200" s="465"/>
      <c r="B200" s="1133"/>
      <c r="C200" s="898"/>
      <c r="D200" s="899"/>
      <c r="E200" s="900"/>
      <c r="F200" s="854"/>
      <c r="G200" s="855"/>
      <c r="H200" s="855"/>
      <c r="I200" s="855"/>
      <c r="J200" s="855"/>
      <c r="K200" s="856"/>
      <c r="L200" s="751" t="s">
        <v>1186</v>
      </c>
      <c r="M200" s="752"/>
      <c r="N200" s="753"/>
      <c r="O200" s="415" t="s">
        <v>1187</v>
      </c>
      <c r="P200" s="415" t="s">
        <v>1187</v>
      </c>
      <c r="Q200" s="454" t="s">
        <v>1197</v>
      </c>
      <c r="R200" s="416" t="s">
        <v>1187</v>
      </c>
      <c r="S200" s="416" t="s">
        <v>1187</v>
      </c>
      <c r="T200" s="416" t="s">
        <v>1187</v>
      </c>
      <c r="U200" s="416" t="s">
        <v>1187</v>
      </c>
      <c r="V200" s="416" t="s">
        <v>1187</v>
      </c>
      <c r="W200" s="416" t="s">
        <v>1187</v>
      </c>
      <c r="X200" s="454" t="s">
        <v>1197</v>
      </c>
      <c r="Y200" s="416" t="s">
        <v>1187</v>
      </c>
      <c r="Z200" s="1141"/>
      <c r="AA200" s="1142"/>
      <c r="AB200" s="1142"/>
      <c r="AC200" s="1142"/>
      <c r="AD200" s="1142"/>
      <c r="AE200" s="1142"/>
      <c r="AF200" s="1142"/>
      <c r="AG200" s="1142"/>
      <c r="AH200" s="1142"/>
      <c r="AI200" s="1142"/>
      <c r="AJ200" s="1142"/>
      <c r="AK200" s="1142"/>
      <c r="AL200" s="1143"/>
    </row>
    <row r="201" spans="1:38" ht="25.5" customHeight="1" thickBot="1">
      <c r="A201" s="465"/>
      <c r="B201" s="1133"/>
      <c r="C201" s="1135"/>
      <c r="D201" s="1136"/>
      <c r="E201" s="1137"/>
      <c r="F201" s="766" t="s">
        <v>209</v>
      </c>
      <c r="G201" s="766"/>
      <c r="H201" s="766"/>
      <c r="I201" s="766"/>
      <c r="J201" s="766"/>
      <c r="K201" s="767"/>
      <c r="L201" s="774" t="s">
        <v>1201</v>
      </c>
      <c r="M201" s="768"/>
      <c r="N201" s="768"/>
      <c r="O201" s="1144"/>
      <c r="P201" s="1145"/>
      <c r="Q201" s="455" t="s">
        <v>1179</v>
      </c>
      <c r="R201" s="1144"/>
      <c r="S201" s="1145"/>
      <c r="T201" s="456" t="s">
        <v>1180</v>
      </c>
      <c r="U201" s="1144"/>
      <c r="V201" s="1145"/>
      <c r="W201" s="456" t="s">
        <v>1181</v>
      </c>
      <c r="X201" s="770"/>
      <c r="Y201" s="770"/>
      <c r="Z201" s="770"/>
      <c r="AA201" s="770"/>
      <c r="AB201" s="770"/>
      <c r="AC201" s="770"/>
      <c r="AD201" s="770"/>
      <c r="AE201" s="770"/>
      <c r="AF201" s="770"/>
      <c r="AG201" s="770"/>
      <c r="AH201" s="770"/>
      <c r="AI201" s="770"/>
      <c r="AJ201" s="770"/>
      <c r="AK201" s="770"/>
      <c r="AL201" s="1146"/>
    </row>
    <row r="202" spans="1:38" ht="25.5" customHeight="1" thickTop="1">
      <c r="A202" s="465"/>
      <c r="B202" s="1133"/>
      <c r="C202" s="1138" t="s">
        <v>1342</v>
      </c>
      <c r="D202" s="1139"/>
      <c r="E202" s="1140"/>
      <c r="F202" s="829" t="s">
        <v>264</v>
      </c>
      <c r="G202" s="829"/>
      <c r="H202" s="829"/>
      <c r="I202" s="829"/>
      <c r="J202" s="829"/>
      <c r="K202" s="830"/>
      <c r="L202" s="831"/>
      <c r="M202" s="832"/>
      <c r="N202" s="832"/>
      <c r="O202" s="832"/>
      <c r="P202" s="832"/>
      <c r="Q202" s="832"/>
      <c r="R202" s="832"/>
      <c r="S202" s="832"/>
      <c r="T202" s="832"/>
      <c r="U202" s="833"/>
      <c r="V202" s="956" t="s">
        <v>1233</v>
      </c>
      <c r="W202" s="760"/>
      <c r="X202" s="760"/>
      <c r="Y202" s="760"/>
      <c r="Z202" s="760"/>
      <c r="AA202" s="760"/>
      <c r="AB202" s="760"/>
      <c r="AC202" s="760"/>
      <c r="AD202" s="760"/>
      <c r="AE202" s="760"/>
      <c r="AF202" s="760"/>
      <c r="AG202" s="760"/>
      <c r="AH202" s="760"/>
      <c r="AI202" s="760"/>
      <c r="AJ202" s="760"/>
      <c r="AK202" s="760"/>
      <c r="AL202" s="761"/>
    </row>
    <row r="203" spans="1:38" hidden="1">
      <c r="A203" s="465"/>
      <c r="B203" s="1133"/>
      <c r="C203" s="898"/>
      <c r="D203" s="899"/>
      <c r="E203" s="900"/>
      <c r="F203" s="1061"/>
      <c r="G203" s="837"/>
      <c r="H203" s="837"/>
      <c r="I203" s="837"/>
      <c r="J203" s="837"/>
      <c r="K203" s="838"/>
      <c r="L203" s="751" t="s">
        <v>1186</v>
      </c>
      <c r="M203" s="752"/>
      <c r="N203" s="753"/>
      <c r="O203" s="415" t="s">
        <v>1187</v>
      </c>
      <c r="P203" s="415" t="s">
        <v>1187</v>
      </c>
      <c r="Q203" s="415" t="s">
        <v>1187</v>
      </c>
      <c r="R203" s="415" t="s">
        <v>1187</v>
      </c>
      <c r="S203" s="415" t="s">
        <v>1187</v>
      </c>
      <c r="T203" s="415" t="s">
        <v>1187</v>
      </c>
      <c r="U203" s="415" t="s">
        <v>1187</v>
      </c>
      <c r="V203" s="415" t="s">
        <v>1187</v>
      </c>
      <c r="W203" s="415" t="s">
        <v>1187</v>
      </c>
      <c r="X203" s="415" t="s">
        <v>1187</v>
      </c>
      <c r="Y203" s="415" t="s">
        <v>1187</v>
      </c>
      <c r="Z203" s="415" t="s">
        <v>1187</v>
      </c>
      <c r="AA203" s="415" t="s">
        <v>1187</v>
      </c>
      <c r="AB203" s="415" t="s">
        <v>1187</v>
      </c>
      <c r="AC203" s="415" t="s">
        <v>1187</v>
      </c>
      <c r="AD203" s="415" t="s">
        <v>1187</v>
      </c>
      <c r="AE203" s="415" t="s">
        <v>1187</v>
      </c>
      <c r="AF203" s="415" t="s">
        <v>1187</v>
      </c>
      <c r="AG203" s="415" t="s">
        <v>1187</v>
      </c>
      <c r="AH203" s="415" t="s">
        <v>1187</v>
      </c>
      <c r="AI203" s="1127"/>
      <c r="AJ203" s="1128"/>
      <c r="AK203" s="1128"/>
      <c r="AL203" s="1129"/>
    </row>
    <row r="204" spans="1:38" ht="25.5" customHeight="1">
      <c r="A204" s="465"/>
      <c r="B204" s="1133"/>
      <c r="C204" s="898"/>
      <c r="D204" s="899"/>
      <c r="E204" s="900"/>
      <c r="F204" s="851" t="s">
        <v>1340</v>
      </c>
      <c r="G204" s="852"/>
      <c r="H204" s="852"/>
      <c r="I204" s="852"/>
      <c r="J204" s="852"/>
      <c r="K204" s="853"/>
      <c r="L204" s="757"/>
      <c r="M204" s="758"/>
      <c r="N204" s="758"/>
      <c r="O204" s="758"/>
      <c r="P204" s="758"/>
      <c r="Q204" s="758"/>
      <c r="R204" s="758"/>
      <c r="S204" s="758"/>
      <c r="T204" s="758"/>
      <c r="U204" s="758"/>
      <c r="V204" s="758"/>
      <c r="W204" s="758"/>
      <c r="X204" s="758"/>
      <c r="Y204" s="759"/>
      <c r="Z204" s="760" t="s">
        <v>1234</v>
      </c>
      <c r="AA204" s="760"/>
      <c r="AB204" s="760"/>
      <c r="AC204" s="760"/>
      <c r="AD204" s="760"/>
      <c r="AE204" s="760"/>
      <c r="AF204" s="760"/>
      <c r="AG204" s="760"/>
      <c r="AH204" s="760"/>
      <c r="AI204" s="760"/>
      <c r="AJ204" s="760"/>
      <c r="AK204" s="760"/>
      <c r="AL204" s="761"/>
    </row>
    <row r="205" spans="1:38" hidden="1">
      <c r="A205" s="465"/>
      <c r="B205" s="1133"/>
      <c r="C205" s="898"/>
      <c r="D205" s="899"/>
      <c r="E205" s="900"/>
      <c r="F205" s="763"/>
      <c r="G205" s="763"/>
      <c r="H205" s="763"/>
      <c r="I205" s="763"/>
      <c r="J205" s="763"/>
      <c r="K205" s="764"/>
      <c r="L205" s="751" t="s">
        <v>1186</v>
      </c>
      <c r="M205" s="752"/>
      <c r="N205" s="753"/>
      <c r="O205" s="415" t="s">
        <v>1187</v>
      </c>
      <c r="P205" s="415" t="s">
        <v>1187</v>
      </c>
      <c r="Q205" s="415" t="s">
        <v>1187</v>
      </c>
      <c r="R205" s="415" t="s">
        <v>1187</v>
      </c>
      <c r="S205" s="415" t="s">
        <v>1187</v>
      </c>
      <c r="T205" s="415" t="s">
        <v>1187</v>
      </c>
      <c r="U205" s="415" t="s">
        <v>1187</v>
      </c>
      <c r="V205" s="415" t="s">
        <v>1187</v>
      </c>
      <c r="W205" s="415" t="s">
        <v>1187</v>
      </c>
      <c r="X205" s="415" t="s">
        <v>1187</v>
      </c>
      <c r="Y205" s="415" t="s">
        <v>1187</v>
      </c>
      <c r="Z205" s="415" t="s">
        <v>1187</v>
      </c>
      <c r="AA205" s="415" t="s">
        <v>1187</v>
      </c>
      <c r="AB205" s="415" t="s">
        <v>1187</v>
      </c>
      <c r="AC205" s="415" t="s">
        <v>1187</v>
      </c>
      <c r="AD205" s="415" t="s">
        <v>1187</v>
      </c>
      <c r="AE205" s="415" t="s">
        <v>1187</v>
      </c>
      <c r="AF205" s="415" t="s">
        <v>1187</v>
      </c>
      <c r="AG205" s="415" t="s">
        <v>1187</v>
      </c>
      <c r="AH205" s="415" t="s">
        <v>1187</v>
      </c>
      <c r="AI205" s="1127"/>
      <c r="AJ205" s="1128"/>
      <c r="AK205" s="1128"/>
      <c r="AL205" s="1129"/>
    </row>
    <row r="206" spans="1:38" ht="25.5" customHeight="1">
      <c r="A206" s="465"/>
      <c r="B206" s="1133"/>
      <c r="C206" s="898"/>
      <c r="D206" s="899"/>
      <c r="E206" s="900"/>
      <c r="F206" s="731" t="s">
        <v>1341</v>
      </c>
      <c r="G206" s="731"/>
      <c r="H206" s="731"/>
      <c r="I206" s="731"/>
      <c r="J206" s="731"/>
      <c r="K206" s="732"/>
      <c r="L206" s="1052" t="s">
        <v>1201</v>
      </c>
      <c r="M206" s="861"/>
      <c r="N206" s="861"/>
      <c r="O206" s="861"/>
      <c r="P206" s="861"/>
      <c r="Q206" s="861"/>
      <c r="R206" s="861"/>
      <c r="S206" s="861"/>
      <c r="T206" s="861"/>
      <c r="U206" s="862"/>
      <c r="V206" s="413"/>
      <c r="W206" s="1130"/>
      <c r="X206" s="1130"/>
      <c r="Y206" s="1130"/>
      <c r="Z206" s="1130"/>
      <c r="AA206" s="1130"/>
      <c r="AB206" s="1130"/>
      <c r="AC206" s="1130"/>
      <c r="AD206" s="1130"/>
      <c r="AE206" s="1130"/>
      <c r="AF206" s="1130"/>
      <c r="AG206" s="1130"/>
      <c r="AH206" s="1130"/>
      <c r="AI206" s="1130"/>
      <c r="AJ206" s="1130"/>
      <c r="AK206" s="1130"/>
      <c r="AL206" s="1131"/>
    </row>
    <row r="207" spans="1:38" ht="25.5" customHeight="1">
      <c r="A207" s="465"/>
      <c r="B207" s="1133"/>
      <c r="C207" s="898"/>
      <c r="D207" s="899"/>
      <c r="E207" s="900"/>
      <c r="F207" s="848" t="s">
        <v>1321</v>
      </c>
      <c r="G207" s="849"/>
      <c r="H207" s="849"/>
      <c r="I207" s="849"/>
      <c r="J207" s="849"/>
      <c r="K207" s="850"/>
      <c r="L207" s="860" t="s">
        <v>1395</v>
      </c>
      <c r="M207" s="960"/>
      <c r="N207" s="960"/>
      <c r="O207" s="960"/>
      <c r="P207" s="960"/>
      <c r="Q207" s="960"/>
      <c r="R207" s="960"/>
      <c r="S207" s="960"/>
      <c r="T207" s="960"/>
      <c r="U207" s="961"/>
      <c r="V207" s="1124"/>
      <c r="W207" s="1125"/>
      <c r="X207" s="1125"/>
      <c r="Y207" s="1125"/>
      <c r="Z207" s="1125"/>
      <c r="AA207" s="1125"/>
      <c r="AB207" s="1125"/>
      <c r="AC207" s="1125"/>
      <c r="AD207" s="1125"/>
      <c r="AE207" s="1125"/>
      <c r="AF207" s="1125"/>
      <c r="AG207" s="1125"/>
      <c r="AH207" s="1125"/>
      <c r="AI207" s="1125"/>
      <c r="AJ207" s="1125"/>
      <c r="AK207" s="1125"/>
      <c r="AL207" s="1126"/>
    </row>
    <row r="208" spans="1:38" ht="25.5" customHeight="1">
      <c r="A208" s="465"/>
      <c r="B208" s="1133"/>
      <c r="C208" s="898"/>
      <c r="D208" s="899"/>
      <c r="E208" s="900"/>
      <c r="F208" s="851"/>
      <c r="G208" s="852"/>
      <c r="H208" s="852"/>
      <c r="I208" s="852"/>
      <c r="J208" s="852"/>
      <c r="K208" s="853"/>
      <c r="L208" s="452" t="s">
        <v>301</v>
      </c>
      <c r="M208" s="735"/>
      <c r="N208" s="735"/>
      <c r="O208" s="735"/>
      <c r="P208" s="735"/>
      <c r="Q208" s="736" t="s">
        <v>208</v>
      </c>
      <c r="R208" s="737"/>
      <c r="S208" s="737"/>
      <c r="T208" s="940"/>
      <c r="U208" s="940"/>
      <c r="V208" s="940"/>
      <c r="W208" s="940"/>
      <c r="X208" s="940"/>
      <c r="Y208" s="940"/>
      <c r="Z208" s="940"/>
      <c r="AA208" s="940"/>
      <c r="AB208" s="940"/>
      <c r="AC208" s="940"/>
      <c r="AD208" s="940"/>
      <c r="AE208" s="940"/>
      <c r="AF208" s="940"/>
      <c r="AG208" s="940"/>
      <c r="AH208" s="940"/>
      <c r="AI208" s="940"/>
      <c r="AJ208" s="940"/>
      <c r="AK208" s="940"/>
      <c r="AL208" s="941"/>
    </row>
    <row r="209" spans="1:38" ht="25.5" hidden="1" customHeight="1">
      <c r="A209" s="465"/>
      <c r="B209" s="1133"/>
      <c r="C209" s="898"/>
      <c r="D209" s="899"/>
      <c r="E209" s="900"/>
      <c r="F209" s="854"/>
      <c r="G209" s="855"/>
      <c r="H209" s="855"/>
      <c r="I209" s="855"/>
      <c r="J209" s="855"/>
      <c r="K209" s="856"/>
      <c r="L209" s="751" t="s">
        <v>1186</v>
      </c>
      <c r="M209" s="752"/>
      <c r="N209" s="753"/>
      <c r="O209" s="415" t="s">
        <v>1187</v>
      </c>
      <c r="P209" s="415" t="s">
        <v>1187</v>
      </c>
      <c r="Q209" s="454" t="s">
        <v>1197</v>
      </c>
      <c r="R209" s="416" t="s">
        <v>1187</v>
      </c>
      <c r="S209" s="416" t="s">
        <v>1187</v>
      </c>
      <c r="T209" s="416" t="s">
        <v>1187</v>
      </c>
      <c r="U209" s="416" t="s">
        <v>1187</v>
      </c>
      <c r="V209" s="416" t="s">
        <v>1187</v>
      </c>
      <c r="W209" s="416" t="s">
        <v>1187</v>
      </c>
      <c r="X209" s="454" t="s">
        <v>1197</v>
      </c>
      <c r="Y209" s="416" t="s">
        <v>1187</v>
      </c>
      <c r="Z209" s="1141"/>
      <c r="AA209" s="1142"/>
      <c r="AB209" s="1142"/>
      <c r="AC209" s="1142"/>
      <c r="AD209" s="1142"/>
      <c r="AE209" s="1142"/>
      <c r="AF209" s="1142"/>
      <c r="AG209" s="1142"/>
      <c r="AH209" s="1142"/>
      <c r="AI209" s="1142"/>
      <c r="AJ209" s="1142"/>
      <c r="AK209" s="1142"/>
      <c r="AL209" s="1143"/>
    </row>
    <row r="210" spans="1:38" ht="25.5" customHeight="1" thickBot="1">
      <c r="A210" s="465"/>
      <c r="B210" s="1133"/>
      <c r="C210" s="1135"/>
      <c r="D210" s="1136"/>
      <c r="E210" s="1137"/>
      <c r="F210" s="766" t="s">
        <v>209</v>
      </c>
      <c r="G210" s="766"/>
      <c r="H210" s="766"/>
      <c r="I210" s="766"/>
      <c r="J210" s="766"/>
      <c r="K210" s="767"/>
      <c r="L210" s="774" t="s">
        <v>1201</v>
      </c>
      <c r="M210" s="768"/>
      <c r="N210" s="768"/>
      <c r="O210" s="1144"/>
      <c r="P210" s="1145"/>
      <c r="Q210" s="455" t="s">
        <v>1179</v>
      </c>
      <c r="R210" s="1144"/>
      <c r="S210" s="1145"/>
      <c r="T210" s="456" t="s">
        <v>1180</v>
      </c>
      <c r="U210" s="1144"/>
      <c r="V210" s="1145"/>
      <c r="W210" s="456" t="s">
        <v>1181</v>
      </c>
      <c r="X210" s="770"/>
      <c r="Y210" s="770"/>
      <c r="Z210" s="770"/>
      <c r="AA210" s="770"/>
      <c r="AB210" s="770"/>
      <c r="AC210" s="770"/>
      <c r="AD210" s="770"/>
      <c r="AE210" s="770"/>
      <c r="AF210" s="770"/>
      <c r="AG210" s="770"/>
      <c r="AH210" s="770"/>
      <c r="AI210" s="770"/>
      <c r="AJ210" s="770"/>
      <c r="AK210" s="770"/>
      <c r="AL210" s="1146"/>
    </row>
    <row r="211" spans="1:38" ht="25.5" customHeight="1" thickTop="1">
      <c r="A211" s="465"/>
      <c r="B211" s="1133"/>
      <c r="C211" s="1138" t="s">
        <v>1343</v>
      </c>
      <c r="D211" s="1139"/>
      <c r="E211" s="1140"/>
      <c r="F211" s="829" t="s">
        <v>264</v>
      </c>
      <c r="G211" s="829"/>
      <c r="H211" s="829"/>
      <c r="I211" s="829"/>
      <c r="J211" s="829"/>
      <c r="K211" s="830"/>
      <c r="L211" s="831"/>
      <c r="M211" s="832"/>
      <c r="N211" s="832"/>
      <c r="O211" s="832"/>
      <c r="P211" s="832"/>
      <c r="Q211" s="832"/>
      <c r="R211" s="832"/>
      <c r="S211" s="832"/>
      <c r="T211" s="832"/>
      <c r="U211" s="833"/>
      <c r="V211" s="956" t="s">
        <v>1233</v>
      </c>
      <c r="W211" s="760"/>
      <c r="X211" s="760"/>
      <c r="Y211" s="760"/>
      <c r="Z211" s="760"/>
      <c r="AA211" s="760"/>
      <c r="AB211" s="760"/>
      <c r="AC211" s="760"/>
      <c r="AD211" s="760"/>
      <c r="AE211" s="760"/>
      <c r="AF211" s="760"/>
      <c r="AG211" s="760"/>
      <c r="AH211" s="760"/>
      <c r="AI211" s="760"/>
      <c r="AJ211" s="760"/>
      <c r="AK211" s="760"/>
      <c r="AL211" s="761"/>
    </row>
    <row r="212" spans="1:38" hidden="1">
      <c r="A212" s="465"/>
      <c r="B212" s="1133"/>
      <c r="C212" s="898"/>
      <c r="D212" s="899"/>
      <c r="E212" s="900"/>
      <c r="F212" s="1061"/>
      <c r="G212" s="837"/>
      <c r="H212" s="837"/>
      <c r="I212" s="837"/>
      <c r="J212" s="837"/>
      <c r="K212" s="838"/>
      <c r="L212" s="751" t="s">
        <v>1186</v>
      </c>
      <c r="M212" s="752"/>
      <c r="N212" s="753"/>
      <c r="O212" s="415" t="s">
        <v>1187</v>
      </c>
      <c r="P212" s="415" t="s">
        <v>1187</v>
      </c>
      <c r="Q212" s="415" t="s">
        <v>1187</v>
      </c>
      <c r="R212" s="415" t="s">
        <v>1187</v>
      </c>
      <c r="S212" s="415" t="s">
        <v>1187</v>
      </c>
      <c r="T212" s="415" t="s">
        <v>1187</v>
      </c>
      <c r="U212" s="415" t="s">
        <v>1187</v>
      </c>
      <c r="V212" s="415" t="s">
        <v>1187</v>
      </c>
      <c r="W212" s="415" t="s">
        <v>1187</v>
      </c>
      <c r="X212" s="415" t="s">
        <v>1187</v>
      </c>
      <c r="Y212" s="415" t="s">
        <v>1187</v>
      </c>
      <c r="Z212" s="415" t="s">
        <v>1187</v>
      </c>
      <c r="AA212" s="415" t="s">
        <v>1187</v>
      </c>
      <c r="AB212" s="415" t="s">
        <v>1187</v>
      </c>
      <c r="AC212" s="415" t="s">
        <v>1187</v>
      </c>
      <c r="AD212" s="415" t="s">
        <v>1187</v>
      </c>
      <c r="AE212" s="415" t="s">
        <v>1187</v>
      </c>
      <c r="AF212" s="415" t="s">
        <v>1187</v>
      </c>
      <c r="AG212" s="415" t="s">
        <v>1187</v>
      </c>
      <c r="AH212" s="415" t="s">
        <v>1187</v>
      </c>
      <c r="AI212" s="1127"/>
      <c r="AJ212" s="1128"/>
      <c r="AK212" s="1128"/>
      <c r="AL212" s="1129"/>
    </row>
    <row r="213" spans="1:38" ht="25.5" customHeight="1">
      <c r="A213" s="465"/>
      <c r="B213" s="1133"/>
      <c r="C213" s="898"/>
      <c r="D213" s="899"/>
      <c r="E213" s="900"/>
      <c r="F213" s="851" t="s">
        <v>1340</v>
      </c>
      <c r="G213" s="852"/>
      <c r="H213" s="852"/>
      <c r="I213" s="852"/>
      <c r="J213" s="852"/>
      <c r="K213" s="853"/>
      <c r="L213" s="757"/>
      <c r="M213" s="758"/>
      <c r="N213" s="758"/>
      <c r="O213" s="758"/>
      <c r="P213" s="758"/>
      <c r="Q213" s="758"/>
      <c r="R213" s="758"/>
      <c r="S213" s="758"/>
      <c r="T213" s="758"/>
      <c r="U213" s="758"/>
      <c r="V213" s="758"/>
      <c r="W213" s="758"/>
      <c r="X213" s="758"/>
      <c r="Y213" s="759"/>
      <c r="Z213" s="760" t="s">
        <v>1234</v>
      </c>
      <c r="AA213" s="760"/>
      <c r="AB213" s="760"/>
      <c r="AC213" s="760"/>
      <c r="AD213" s="760"/>
      <c r="AE213" s="760"/>
      <c r="AF213" s="760"/>
      <c r="AG213" s="760"/>
      <c r="AH213" s="760"/>
      <c r="AI213" s="760"/>
      <c r="AJ213" s="760"/>
      <c r="AK213" s="760"/>
      <c r="AL213" s="761"/>
    </row>
    <row r="214" spans="1:38" hidden="1">
      <c r="A214" s="465"/>
      <c r="B214" s="1133"/>
      <c r="C214" s="898"/>
      <c r="D214" s="899"/>
      <c r="E214" s="900"/>
      <c r="F214" s="763"/>
      <c r="G214" s="763"/>
      <c r="H214" s="763"/>
      <c r="I214" s="763"/>
      <c r="J214" s="763"/>
      <c r="K214" s="764"/>
      <c r="L214" s="751" t="s">
        <v>1186</v>
      </c>
      <c r="M214" s="752"/>
      <c r="N214" s="753"/>
      <c r="O214" s="415" t="s">
        <v>1187</v>
      </c>
      <c r="P214" s="415" t="s">
        <v>1187</v>
      </c>
      <c r="Q214" s="415" t="s">
        <v>1187</v>
      </c>
      <c r="R214" s="415" t="s">
        <v>1187</v>
      </c>
      <c r="S214" s="415" t="s">
        <v>1187</v>
      </c>
      <c r="T214" s="415" t="s">
        <v>1187</v>
      </c>
      <c r="U214" s="415" t="s">
        <v>1187</v>
      </c>
      <c r="V214" s="415" t="s">
        <v>1187</v>
      </c>
      <c r="W214" s="415" t="s">
        <v>1187</v>
      </c>
      <c r="X214" s="415" t="s">
        <v>1187</v>
      </c>
      <c r="Y214" s="415" t="s">
        <v>1187</v>
      </c>
      <c r="Z214" s="415" t="s">
        <v>1187</v>
      </c>
      <c r="AA214" s="415" t="s">
        <v>1187</v>
      </c>
      <c r="AB214" s="415" t="s">
        <v>1187</v>
      </c>
      <c r="AC214" s="415" t="s">
        <v>1187</v>
      </c>
      <c r="AD214" s="415" t="s">
        <v>1187</v>
      </c>
      <c r="AE214" s="415" t="s">
        <v>1187</v>
      </c>
      <c r="AF214" s="415" t="s">
        <v>1187</v>
      </c>
      <c r="AG214" s="415" t="s">
        <v>1187</v>
      </c>
      <c r="AH214" s="415" t="s">
        <v>1187</v>
      </c>
      <c r="AI214" s="1127"/>
      <c r="AJ214" s="1128"/>
      <c r="AK214" s="1128"/>
      <c r="AL214" s="1129"/>
    </row>
    <row r="215" spans="1:38" ht="25.5" customHeight="1">
      <c r="A215" s="465"/>
      <c r="B215" s="1133"/>
      <c r="C215" s="898"/>
      <c r="D215" s="899"/>
      <c r="E215" s="900"/>
      <c r="F215" s="731" t="s">
        <v>1341</v>
      </c>
      <c r="G215" s="731"/>
      <c r="H215" s="731"/>
      <c r="I215" s="731"/>
      <c r="J215" s="731"/>
      <c r="K215" s="732"/>
      <c r="L215" s="1052" t="s">
        <v>1201</v>
      </c>
      <c r="M215" s="861"/>
      <c r="N215" s="861"/>
      <c r="O215" s="861"/>
      <c r="P215" s="861"/>
      <c r="Q215" s="861"/>
      <c r="R215" s="861"/>
      <c r="S215" s="861"/>
      <c r="T215" s="861"/>
      <c r="U215" s="862"/>
      <c r="V215" s="413"/>
      <c r="W215" s="1130"/>
      <c r="X215" s="1130"/>
      <c r="Y215" s="1130"/>
      <c r="Z215" s="1130"/>
      <c r="AA215" s="1130"/>
      <c r="AB215" s="1130"/>
      <c r="AC215" s="1130"/>
      <c r="AD215" s="1130"/>
      <c r="AE215" s="1130"/>
      <c r="AF215" s="1130"/>
      <c r="AG215" s="1130"/>
      <c r="AH215" s="1130"/>
      <c r="AI215" s="1130"/>
      <c r="AJ215" s="1130"/>
      <c r="AK215" s="1130"/>
      <c r="AL215" s="1131"/>
    </row>
    <row r="216" spans="1:38" ht="25.5" customHeight="1">
      <c r="A216" s="465"/>
      <c r="B216" s="1133"/>
      <c r="C216" s="898"/>
      <c r="D216" s="899"/>
      <c r="E216" s="900"/>
      <c r="F216" s="848" t="s">
        <v>1321</v>
      </c>
      <c r="G216" s="849"/>
      <c r="H216" s="849"/>
      <c r="I216" s="849"/>
      <c r="J216" s="849"/>
      <c r="K216" s="850"/>
      <c r="L216" s="860" t="s">
        <v>1395</v>
      </c>
      <c r="M216" s="960"/>
      <c r="N216" s="960"/>
      <c r="O216" s="960"/>
      <c r="P216" s="960"/>
      <c r="Q216" s="960"/>
      <c r="R216" s="960"/>
      <c r="S216" s="960"/>
      <c r="T216" s="960"/>
      <c r="U216" s="961"/>
      <c r="V216" s="1124"/>
      <c r="W216" s="1125"/>
      <c r="X216" s="1125"/>
      <c r="Y216" s="1125"/>
      <c r="Z216" s="1125"/>
      <c r="AA216" s="1125"/>
      <c r="AB216" s="1125"/>
      <c r="AC216" s="1125"/>
      <c r="AD216" s="1125"/>
      <c r="AE216" s="1125"/>
      <c r="AF216" s="1125"/>
      <c r="AG216" s="1125"/>
      <c r="AH216" s="1125"/>
      <c r="AI216" s="1125"/>
      <c r="AJ216" s="1125"/>
      <c r="AK216" s="1125"/>
      <c r="AL216" s="1126"/>
    </row>
    <row r="217" spans="1:38" ht="25.5" customHeight="1">
      <c r="A217" s="465"/>
      <c r="B217" s="1133"/>
      <c r="C217" s="898"/>
      <c r="D217" s="899"/>
      <c r="E217" s="900"/>
      <c r="F217" s="851"/>
      <c r="G217" s="852"/>
      <c r="H217" s="852"/>
      <c r="I217" s="852"/>
      <c r="J217" s="852"/>
      <c r="K217" s="853"/>
      <c r="L217" s="452" t="s">
        <v>301</v>
      </c>
      <c r="M217" s="735"/>
      <c r="N217" s="735"/>
      <c r="O217" s="735"/>
      <c r="P217" s="735"/>
      <c r="Q217" s="736" t="s">
        <v>208</v>
      </c>
      <c r="R217" s="737"/>
      <c r="S217" s="737"/>
      <c r="T217" s="940"/>
      <c r="U217" s="940"/>
      <c r="V217" s="940"/>
      <c r="W217" s="940"/>
      <c r="X217" s="940"/>
      <c r="Y217" s="940"/>
      <c r="Z217" s="940"/>
      <c r="AA217" s="940"/>
      <c r="AB217" s="940"/>
      <c r="AC217" s="940"/>
      <c r="AD217" s="940"/>
      <c r="AE217" s="940"/>
      <c r="AF217" s="940"/>
      <c r="AG217" s="940"/>
      <c r="AH217" s="940"/>
      <c r="AI217" s="940"/>
      <c r="AJ217" s="940"/>
      <c r="AK217" s="940"/>
      <c r="AL217" s="941"/>
    </row>
    <row r="218" spans="1:38" hidden="1">
      <c r="A218" s="465"/>
      <c r="B218" s="1133"/>
      <c r="C218" s="898"/>
      <c r="D218" s="899"/>
      <c r="E218" s="900"/>
      <c r="F218" s="854"/>
      <c r="G218" s="855"/>
      <c r="H218" s="855"/>
      <c r="I218" s="855"/>
      <c r="J218" s="855"/>
      <c r="K218" s="856"/>
      <c r="L218" s="751" t="s">
        <v>1186</v>
      </c>
      <c r="M218" s="752"/>
      <c r="N218" s="753"/>
      <c r="O218" s="415" t="s">
        <v>1187</v>
      </c>
      <c r="P218" s="415" t="s">
        <v>1187</v>
      </c>
      <c r="Q218" s="454" t="s">
        <v>1197</v>
      </c>
      <c r="R218" s="416" t="s">
        <v>1187</v>
      </c>
      <c r="S218" s="416" t="s">
        <v>1187</v>
      </c>
      <c r="T218" s="416" t="s">
        <v>1187</v>
      </c>
      <c r="U218" s="416" t="s">
        <v>1187</v>
      </c>
      <c r="V218" s="416" t="s">
        <v>1187</v>
      </c>
      <c r="W218" s="416" t="s">
        <v>1187</v>
      </c>
      <c r="X218" s="454" t="s">
        <v>1197</v>
      </c>
      <c r="Y218" s="416" t="s">
        <v>1187</v>
      </c>
      <c r="Z218" s="1141"/>
      <c r="AA218" s="1142"/>
      <c r="AB218" s="1142"/>
      <c r="AC218" s="1142"/>
      <c r="AD218" s="1142"/>
      <c r="AE218" s="1142"/>
      <c r="AF218" s="1142"/>
      <c r="AG218" s="1142"/>
      <c r="AH218" s="1142"/>
      <c r="AI218" s="1142"/>
      <c r="AJ218" s="1142"/>
      <c r="AK218" s="1142"/>
      <c r="AL218" s="1143"/>
    </row>
    <row r="219" spans="1:38" ht="25.5" customHeight="1" thickBot="1">
      <c r="A219" s="465"/>
      <c r="B219" s="1133"/>
      <c r="C219" s="1135"/>
      <c r="D219" s="1136"/>
      <c r="E219" s="1137"/>
      <c r="F219" s="766" t="s">
        <v>209</v>
      </c>
      <c r="G219" s="766"/>
      <c r="H219" s="766"/>
      <c r="I219" s="766"/>
      <c r="J219" s="766"/>
      <c r="K219" s="767"/>
      <c r="L219" s="774" t="s">
        <v>1201</v>
      </c>
      <c r="M219" s="768"/>
      <c r="N219" s="768"/>
      <c r="O219" s="1144"/>
      <c r="P219" s="1145"/>
      <c r="Q219" s="455" t="s">
        <v>1179</v>
      </c>
      <c r="R219" s="1144"/>
      <c r="S219" s="1145"/>
      <c r="T219" s="456" t="s">
        <v>1180</v>
      </c>
      <c r="U219" s="1144"/>
      <c r="V219" s="1145"/>
      <c r="W219" s="456" t="s">
        <v>1181</v>
      </c>
      <c r="X219" s="770"/>
      <c r="Y219" s="770"/>
      <c r="Z219" s="770"/>
      <c r="AA219" s="770"/>
      <c r="AB219" s="770"/>
      <c r="AC219" s="770"/>
      <c r="AD219" s="770"/>
      <c r="AE219" s="770"/>
      <c r="AF219" s="770"/>
      <c r="AG219" s="770"/>
      <c r="AH219" s="770"/>
      <c r="AI219" s="770"/>
      <c r="AJ219" s="770"/>
      <c r="AK219" s="770"/>
      <c r="AL219" s="1146"/>
    </row>
    <row r="220" spans="1:38" ht="25.5" customHeight="1" thickTop="1">
      <c r="A220" s="465"/>
      <c r="B220" s="1133"/>
      <c r="C220" s="1138" t="s">
        <v>1344</v>
      </c>
      <c r="D220" s="1139"/>
      <c r="E220" s="1140"/>
      <c r="F220" s="829" t="s">
        <v>264</v>
      </c>
      <c r="G220" s="829"/>
      <c r="H220" s="829"/>
      <c r="I220" s="829"/>
      <c r="J220" s="829"/>
      <c r="K220" s="830"/>
      <c r="L220" s="831"/>
      <c r="M220" s="832"/>
      <c r="N220" s="832"/>
      <c r="O220" s="832"/>
      <c r="P220" s="832"/>
      <c r="Q220" s="832"/>
      <c r="R220" s="832"/>
      <c r="S220" s="832"/>
      <c r="T220" s="832"/>
      <c r="U220" s="833"/>
      <c r="V220" s="956" t="s">
        <v>1233</v>
      </c>
      <c r="W220" s="760"/>
      <c r="X220" s="760"/>
      <c r="Y220" s="760"/>
      <c r="Z220" s="760"/>
      <c r="AA220" s="760"/>
      <c r="AB220" s="760"/>
      <c r="AC220" s="760"/>
      <c r="AD220" s="760"/>
      <c r="AE220" s="760"/>
      <c r="AF220" s="760"/>
      <c r="AG220" s="760"/>
      <c r="AH220" s="760"/>
      <c r="AI220" s="760"/>
      <c r="AJ220" s="760"/>
      <c r="AK220" s="760"/>
      <c r="AL220" s="761"/>
    </row>
    <row r="221" spans="1:38" hidden="1">
      <c r="A221" s="465"/>
      <c r="B221" s="1133"/>
      <c r="C221" s="898"/>
      <c r="D221" s="899"/>
      <c r="E221" s="900"/>
      <c r="F221" s="1061"/>
      <c r="G221" s="837"/>
      <c r="H221" s="837"/>
      <c r="I221" s="837"/>
      <c r="J221" s="837"/>
      <c r="K221" s="838"/>
      <c r="L221" s="751" t="s">
        <v>1186</v>
      </c>
      <c r="M221" s="752"/>
      <c r="N221" s="753"/>
      <c r="O221" s="415" t="s">
        <v>1187</v>
      </c>
      <c r="P221" s="415" t="s">
        <v>1187</v>
      </c>
      <c r="Q221" s="415" t="s">
        <v>1187</v>
      </c>
      <c r="R221" s="415" t="s">
        <v>1187</v>
      </c>
      <c r="S221" s="415" t="s">
        <v>1187</v>
      </c>
      <c r="T221" s="415" t="s">
        <v>1187</v>
      </c>
      <c r="U221" s="415" t="s">
        <v>1187</v>
      </c>
      <c r="V221" s="415" t="s">
        <v>1187</v>
      </c>
      <c r="W221" s="415" t="s">
        <v>1187</v>
      </c>
      <c r="X221" s="415" t="s">
        <v>1187</v>
      </c>
      <c r="Y221" s="415" t="s">
        <v>1187</v>
      </c>
      <c r="Z221" s="415" t="s">
        <v>1187</v>
      </c>
      <c r="AA221" s="415" t="s">
        <v>1187</v>
      </c>
      <c r="AB221" s="415" t="s">
        <v>1187</v>
      </c>
      <c r="AC221" s="415" t="s">
        <v>1187</v>
      </c>
      <c r="AD221" s="415" t="s">
        <v>1187</v>
      </c>
      <c r="AE221" s="415" t="s">
        <v>1187</v>
      </c>
      <c r="AF221" s="415" t="s">
        <v>1187</v>
      </c>
      <c r="AG221" s="415" t="s">
        <v>1187</v>
      </c>
      <c r="AH221" s="415" t="s">
        <v>1187</v>
      </c>
      <c r="AI221" s="1127"/>
      <c r="AJ221" s="1128"/>
      <c r="AK221" s="1128"/>
      <c r="AL221" s="1129"/>
    </row>
    <row r="222" spans="1:38" ht="25.5" customHeight="1">
      <c r="A222" s="465"/>
      <c r="B222" s="1133"/>
      <c r="C222" s="898"/>
      <c r="D222" s="899"/>
      <c r="E222" s="900"/>
      <c r="F222" s="851" t="s">
        <v>1340</v>
      </c>
      <c r="G222" s="852"/>
      <c r="H222" s="852"/>
      <c r="I222" s="852"/>
      <c r="J222" s="852"/>
      <c r="K222" s="853"/>
      <c r="L222" s="757"/>
      <c r="M222" s="758"/>
      <c r="N222" s="758"/>
      <c r="O222" s="758"/>
      <c r="P222" s="758"/>
      <c r="Q222" s="758"/>
      <c r="R222" s="758"/>
      <c r="S222" s="758"/>
      <c r="T222" s="758"/>
      <c r="U222" s="758"/>
      <c r="V222" s="758"/>
      <c r="W222" s="758"/>
      <c r="X222" s="758"/>
      <c r="Y222" s="759"/>
      <c r="Z222" s="760" t="s">
        <v>1234</v>
      </c>
      <c r="AA222" s="760"/>
      <c r="AB222" s="760"/>
      <c r="AC222" s="760"/>
      <c r="AD222" s="760"/>
      <c r="AE222" s="760"/>
      <c r="AF222" s="760"/>
      <c r="AG222" s="760"/>
      <c r="AH222" s="760"/>
      <c r="AI222" s="760"/>
      <c r="AJ222" s="760"/>
      <c r="AK222" s="760"/>
      <c r="AL222" s="761"/>
    </row>
    <row r="223" spans="1:38" hidden="1">
      <c r="A223" s="465"/>
      <c r="B223" s="1133"/>
      <c r="C223" s="898"/>
      <c r="D223" s="899"/>
      <c r="E223" s="900"/>
      <c r="F223" s="763"/>
      <c r="G223" s="763"/>
      <c r="H223" s="763"/>
      <c r="I223" s="763"/>
      <c r="J223" s="763"/>
      <c r="K223" s="764"/>
      <c r="L223" s="751" t="s">
        <v>1186</v>
      </c>
      <c r="M223" s="752"/>
      <c r="N223" s="753"/>
      <c r="O223" s="415" t="s">
        <v>1187</v>
      </c>
      <c r="P223" s="415" t="s">
        <v>1187</v>
      </c>
      <c r="Q223" s="415" t="s">
        <v>1187</v>
      </c>
      <c r="R223" s="415" t="s">
        <v>1187</v>
      </c>
      <c r="S223" s="415" t="s">
        <v>1187</v>
      </c>
      <c r="T223" s="415" t="s">
        <v>1187</v>
      </c>
      <c r="U223" s="415" t="s">
        <v>1187</v>
      </c>
      <c r="V223" s="415" t="s">
        <v>1187</v>
      </c>
      <c r="W223" s="415" t="s">
        <v>1187</v>
      </c>
      <c r="X223" s="415" t="s">
        <v>1187</v>
      </c>
      <c r="Y223" s="415" t="s">
        <v>1187</v>
      </c>
      <c r="Z223" s="415" t="s">
        <v>1187</v>
      </c>
      <c r="AA223" s="415" t="s">
        <v>1187</v>
      </c>
      <c r="AB223" s="415" t="s">
        <v>1187</v>
      </c>
      <c r="AC223" s="415" t="s">
        <v>1187</v>
      </c>
      <c r="AD223" s="415" t="s">
        <v>1187</v>
      </c>
      <c r="AE223" s="415" t="s">
        <v>1187</v>
      </c>
      <c r="AF223" s="415" t="s">
        <v>1187</v>
      </c>
      <c r="AG223" s="415" t="s">
        <v>1187</v>
      </c>
      <c r="AH223" s="415" t="s">
        <v>1187</v>
      </c>
      <c r="AI223" s="1127"/>
      <c r="AJ223" s="1128"/>
      <c r="AK223" s="1128"/>
      <c r="AL223" s="1129"/>
    </row>
    <row r="224" spans="1:38" ht="25.5" customHeight="1">
      <c r="A224" s="465"/>
      <c r="B224" s="1133"/>
      <c r="C224" s="898"/>
      <c r="D224" s="899"/>
      <c r="E224" s="900"/>
      <c r="F224" s="731" t="s">
        <v>1341</v>
      </c>
      <c r="G224" s="731"/>
      <c r="H224" s="731"/>
      <c r="I224" s="731"/>
      <c r="J224" s="731"/>
      <c r="K224" s="732"/>
      <c r="L224" s="1052" t="s">
        <v>1201</v>
      </c>
      <c r="M224" s="861"/>
      <c r="N224" s="861"/>
      <c r="O224" s="861"/>
      <c r="P224" s="861"/>
      <c r="Q224" s="861"/>
      <c r="R224" s="861"/>
      <c r="S224" s="861"/>
      <c r="T224" s="861"/>
      <c r="U224" s="862"/>
      <c r="V224" s="413"/>
      <c r="W224" s="1130"/>
      <c r="X224" s="1130"/>
      <c r="Y224" s="1130"/>
      <c r="Z224" s="1130"/>
      <c r="AA224" s="1130"/>
      <c r="AB224" s="1130"/>
      <c r="AC224" s="1130"/>
      <c r="AD224" s="1130"/>
      <c r="AE224" s="1130"/>
      <c r="AF224" s="1130"/>
      <c r="AG224" s="1130"/>
      <c r="AH224" s="1130"/>
      <c r="AI224" s="1130"/>
      <c r="AJ224" s="1130"/>
      <c r="AK224" s="1130"/>
      <c r="AL224" s="1131"/>
    </row>
    <row r="225" spans="1:38" ht="25.5" customHeight="1">
      <c r="A225" s="465"/>
      <c r="B225" s="1133"/>
      <c r="C225" s="898"/>
      <c r="D225" s="899"/>
      <c r="E225" s="900"/>
      <c r="F225" s="848" t="s">
        <v>1321</v>
      </c>
      <c r="G225" s="849"/>
      <c r="H225" s="849"/>
      <c r="I225" s="849"/>
      <c r="J225" s="849"/>
      <c r="K225" s="850"/>
      <c r="L225" s="860" t="s">
        <v>1395</v>
      </c>
      <c r="M225" s="960"/>
      <c r="N225" s="960"/>
      <c r="O225" s="960"/>
      <c r="P225" s="960"/>
      <c r="Q225" s="960"/>
      <c r="R225" s="960"/>
      <c r="S225" s="960"/>
      <c r="T225" s="960"/>
      <c r="U225" s="961"/>
      <c r="V225" s="1124"/>
      <c r="W225" s="1125"/>
      <c r="X225" s="1125"/>
      <c r="Y225" s="1125"/>
      <c r="Z225" s="1125"/>
      <c r="AA225" s="1125"/>
      <c r="AB225" s="1125"/>
      <c r="AC225" s="1125"/>
      <c r="AD225" s="1125"/>
      <c r="AE225" s="1125"/>
      <c r="AF225" s="1125"/>
      <c r="AG225" s="1125"/>
      <c r="AH225" s="1125"/>
      <c r="AI225" s="1125"/>
      <c r="AJ225" s="1125"/>
      <c r="AK225" s="1125"/>
      <c r="AL225" s="1126"/>
    </row>
    <row r="226" spans="1:38" ht="25.5" customHeight="1">
      <c r="A226" s="465"/>
      <c r="B226" s="1133"/>
      <c r="C226" s="898"/>
      <c r="D226" s="899"/>
      <c r="E226" s="900"/>
      <c r="F226" s="851"/>
      <c r="G226" s="852"/>
      <c r="H226" s="852"/>
      <c r="I226" s="852"/>
      <c r="J226" s="852"/>
      <c r="K226" s="853"/>
      <c r="L226" s="452" t="s">
        <v>301</v>
      </c>
      <c r="M226" s="735"/>
      <c r="N226" s="735"/>
      <c r="O226" s="735"/>
      <c r="P226" s="735"/>
      <c r="Q226" s="736" t="s">
        <v>208</v>
      </c>
      <c r="R226" s="737"/>
      <c r="S226" s="737"/>
      <c r="T226" s="940"/>
      <c r="U226" s="940"/>
      <c r="V226" s="940"/>
      <c r="W226" s="940"/>
      <c r="X226" s="940"/>
      <c r="Y226" s="940"/>
      <c r="Z226" s="940"/>
      <c r="AA226" s="940"/>
      <c r="AB226" s="940"/>
      <c r="AC226" s="940"/>
      <c r="AD226" s="940"/>
      <c r="AE226" s="940"/>
      <c r="AF226" s="940"/>
      <c r="AG226" s="940"/>
      <c r="AH226" s="940"/>
      <c r="AI226" s="940"/>
      <c r="AJ226" s="940"/>
      <c r="AK226" s="940"/>
      <c r="AL226" s="941"/>
    </row>
    <row r="227" spans="1:38" hidden="1">
      <c r="A227" s="465"/>
      <c r="B227" s="1133"/>
      <c r="C227" s="898"/>
      <c r="D227" s="899"/>
      <c r="E227" s="900"/>
      <c r="F227" s="854"/>
      <c r="G227" s="855"/>
      <c r="H227" s="855"/>
      <c r="I227" s="855"/>
      <c r="J227" s="855"/>
      <c r="K227" s="856"/>
      <c r="L227" s="751" t="s">
        <v>1186</v>
      </c>
      <c r="M227" s="752"/>
      <c r="N227" s="753"/>
      <c r="O227" s="415" t="s">
        <v>1187</v>
      </c>
      <c r="P227" s="415" t="s">
        <v>1187</v>
      </c>
      <c r="Q227" s="454" t="s">
        <v>1197</v>
      </c>
      <c r="R227" s="416" t="s">
        <v>1187</v>
      </c>
      <c r="S227" s="416" t="s">
        <v>1187</v>
      </c>
      <c r="T227" s="416" t="s">
        <v>1187</v>
      </c>
      <c r="U227" s="416" t="s">
        <v>1187</v>
      </c>
      <c r="V227" s="416" t="s">
        <v>1187</v>
      </c>
      <c r="W227" s="416" t="s">
        <v>1187</v>
      </c>
      <c r="X227" s="454" t="s">
        <v>1197</v>
      </c>
      <c r="Y227" s="416" t="s">
        <v>1187</v>
      </c>
      <c r="Z227" s="1141"/>
      <c r="AA227" s="1142"/>
      <c r="AB227" s="1142"/>
      <c r="AC227" s="1142"/>
      <c r="AD227" s="1142"/>
      <c r="AE227" s="1142"/>
      <c r="AF227" s="1142"/>
      <c r="AG227" s="1142"/>
      <c r="AH227" s="1142"/>
      <c r="AI227" s="1142"/>
      <c r="AJ227" s="1142"/>
      <c r="AK227" s="1142"/>
      <c r="AL227" s="1143"/>
    </row>
    <row r="228" spans="1:38" ht="25.5" customHeight="1" thickBot="1">
      <c r="A228" s="465"/>
      <c r="B228" s="1133"/>
      <c r="C228" s="1135"/>
      <c r="D228" s="1136"/>
      <c r="E228" s="1137"/>
      <c r="F228" s="766" t="s">
        <v>209</v>
      </c>
      <c r="G228" s="766"/>
      <c r="H228" s="766"/>
      <c r="I228" s="766"/>
      <c r="J228" s="766"/>
      <c r="K228" s="767"/>
      <c r="L228" s="774" t="s">
        <v>1201</v>
      </c>
      <c r="M228" s="768"/>
      <c r="N228" s="768"/>
      <c r="O228" s="1144"/>
      <c r="P228" s="1145"/>
      <c r="Q228" s="455" t="s">
        <v>1179</v>
      </c>
      <c r="R228" s="1144"/>
      <c r="S228" s="1145"/>
      <c r="T228" s="456" t="s">
        <v>1180</v>
      </c>
      <c r="U228" s="1144"/>
      <c r="V228" s="1145"/>
      <c r="W228" s="456" t="s">
        <v>1181</v>
      </c>
      <c r="X228" s="770"/>
      <c r="Y228" s="770"/>
      <c r="Z228" s="770"/>
      <c r="AA228" s="770"/>
      <c r="AB228" s="770"/>
      <c r="AC228" s="770"/>
      <c r="AD228" s="770"/>
      <c r="AE228" s="770"/>
      <c r="AF228" s="770"/>
      <c r="AG228" s="770"/>
      <c r="AH228" s="770"/>
      <c r="AI228" s="770"/>
      <c r="AJ228" s="770"/>
      <c r="AK228" s="770"/>
      <c r="AL228" s="1146"/>
    </row>
    <row r="229" spans="1:38" ht="25.5" customHeight="1" thickTop="1">
      <c r="A229" s="465"/>
      <c r="B229" s="1133"/>
      <c r="C229" s="1138" t="s">
        <v>1345</v>
      </c>
      <c r="D229" s="1139"/>
      <c r="E229" s="1140"/>
      <c r="F229" s="1149" t="s">
        <v>264</v>
      </c>
      <c r="G229" s="1149"/>
      <c r="H229" s="1149"/>
      <c r="I229" s="1149"/>
      <c r="J229" s="1149"/>
      <c r="K229" s="1150"/>
      <c r="L229" s="742"/>
      <c r="M229" s="743"/>
      <c r="N229" s="743"/>
      <c r="O229" s="743"/>
      <c r="P229" s="743"/>
      <c r="Q229" s="743"/>
      <c r="R229" s="743"/>
      <c r="S229" s="743"/>
      <c r="T229" s="743"/>
      <c r="U229" s="744"/>
      <c r="V229" s="745" t="s">
        <v>1233</v>
      </c>
      <c r="W229" s="746"/>
      <c r="X229" s="746"/>
      <c r="Y229" s="746"/>
      <c r="Z229" s="746"/>
      <c r="AA229" s="746"/>
      <c r="AB229" s="746"/>
      <c r="AC229" s="746"/>
      <c r="AD229" s="746"/>
      <c r="AE229" s="746"/>
      <c r="AF229" s="746"/>
      <c r="AG229" s="746"/>
      <c r="AH229" s="746"/>
      <c r="AI229" s="746"/>
      <c r="AJ229" s="746"/>
      <c r="AK229" s="746"/>
      <c r="AL229" s="747"/>
    </row>
    <row r="230" spans="1:38" hidden="1">
      <c r="A230" s="465"/>
      <c r="B230" s="1133"/>
      <c r="C230" s="898"/>
      <c r="D230" s="899"/>
      <c r="E230" s="900"/>
      <c r="F230" s="1061"/>
      <c r="G230" s="837"/>
      <c r="H230" s="837"/>
      <c r="I230" s="837"/>
      <c r="J230" s="837"/>
      <c r="K230" s="838"/>
      <c r="L230" s="751" t="s">
        <v>1186</v>
      </c>
      <c r="M230" s="752"/>
      <c r="N230" s="753"/>
      <c r="O230" s="415" t="s">
        <v>1187</v>
      </c>
      <c r="P230" s="415" t="s">
        <v>1187</v>
      </c>
      <c r="Q230" s="415" t="s">
        <v>1187</v>
      </c>
      <c r="R230" s="415" t="s">
        <v>1187</v>
      </c>
      <c r="S230" s="415" t="s">
        <v>1187</v>
      </c>
      <c r="T230" s="415" t="s">
        <v>1187</v>
      </c>
      <c r="U230" s="415" t="s">
        <v>1187</v>
      </c>
      <c r="V230" s="415" t="s">
        <v>1187</v>
      </c>
      <c r="W230" s="415" t="s">
        <v>1187</v>
      </c>
      <c r="X230" s="415" t="s">
        <v>1187</v>
      </c>
      <c r="Y230" s="415" t="s">
        <v>1187</v>
      </c>
      <c r="Z230" s="415" t="s">
        <v>1187</v>
      </c>
      <c r="AA230" s="415" t="s">
        <v>1187</v>
      </c>
      <c r="AB230" s="415" t="s">
        <v>1187</v>
      </c>
      <c r="AC230" s="415" t="s">
        <v>1187</v>
      </c>
      <c r="AD230" s="415" t="s">
        <v>1187</v>
      </c>
      <c r="AE230" s="415" t="s">
        <v>1187</v>
      </c>
      <c r="AF230" s="415" t="s">
        <v>1187</v>
      </c>
      <c r="AG230" s="415" t="s">
        <v>1187</v>
      </c>
      <c r="AH230" s="415" t="s">
        <v>1187</v>
      </c>
      <c r="AI230" s="1127"/>
      <c r="AJ230" s="1128"/>
      <c r="AK230" s="1128"/>
      <c r="AL230" s="1129"/>
    </row>
    <row r="231" spans="1:38" ht="25.5" customHeight="1">
      <c r="A231" s="465"/>
      <c r="B231" s="1133"/>
      <c r="C231" s="898"/>
      <c r="D231" s="899"/>
      <c r="E231" s="900"/>
      <c r="F231" s="851" t="s">
        <v>1340</v>
      </c>
      <c r="G231" s="852"/>
      <c r="H231" s="852"/>
      <c r="I231" s="852"/>
      <c r="J231" s="852"/>
      <c r="K231" s="853"/>
      <c r="L231" s="757"/>
      <c r="M231" s="758"/>
      <c r="N231" s="758"/>
      <c r="O231" s="758"/>
      <c r="P231" s="758"/>
      <c r="Q231" s="758"/>
      <c r="R231" s="758"/>
      <c r="S231" s="758"/>
      <c r="T231" s="758"/>
      <c r="U231" s="758"/>
      <c r="V231" s="758"/>
      <c r="W231" s="758"/>
      <c r="X231" s="758"/>
      <c r="Y231" s="759"/>
      <c r="Z231" s="760" t="s">
        <v>1234</v>
      </c>
      <c r="AA231" s="760"/>
      <c r="AB231" s="760"/>
      <c r="AC231" s="760"/>
      <c r="AD231" s="760"/>
      <c r="AE231" s="760"/>
      <c r="AF231" s="760"/>
      <c r="AG231" s="760"/>
      <c r="AH231" s="760"/>
      <c r="AI231" s="760"/>
      <c r="AJ231" s="760"/>
      <c r="AK231" s="760"/>
      <c r="AL231" s="761"/>
    </row>
    <row r="232" spans="1:38" hidden="1">
      <c r="A232" s="465"/>
      <c r="B232" s="1133"/>
      <c r="C232" s="898"/>
      <c r="D232" s="899"/>
      <c r="E232" s="900"/>
      <c r="F232" s="763"/>
      <c r="G232" s="763"/>
      <c r="H232" s="763"/>
      <c r="I232" s="763"/>
      <c r="J232" s="763"/>
      <c r="K232" s="764"/>
      <c r="L232" s="751" t="s">
        <v>1186</v>
      </c>
      <c r="M232" s="752"/>
      <c r="N232" s="753"/>
      <c r="O232" s="415" t="s">
        <v>1187</v>
      </c>
      <c r="P232" s="415" t="s">
        <v>1187</v>
      </c>
      <c r="Q232" s="415" t="s">
        <v>1187</v>
      </c>
      <c r="R232" s="415" t="s">
        <v>1187</v>
      </c>
      <c r="S232" s="415" t="s">
        <v>1187</v>
      </c>
      <c r="T232" s="415" t="s">
        <v>1187</v>
      </c>
      <c r="U232" s="415" t="s">
        <v>1187</v>
      </c>
      <c r="V232" s="415" t="s">
        <v>1187</v>
      </c>
      <c r="W232" s="415" t="s">
        <v>1187</v>
      </c>
      <c r="X232" s="415" t="s">
        <v>1187</v>
      </c>
      <c r="Y232" s="415" t="s">
        <v>1187</v>
      </c>
      <c r="Z232" s="415" t="s">
        <v>1187</v>
      </c>
      <c r="AA232" s="415" t="s">
        <v>1187</v>
      </c>
      <c r="AB232" s="415" t="s">
        <v>1187</v>
      </c>
      <c r="AC232" s="415" t="s">
        <v>1187</v>
      </c>
      <c r="AD232" s="415" t="s">
        <v>1187</v>
      </c>
      <c r="AE232" s="415" t="s">
        <v>1187</v>
      </c>
      <c r="AF232" s="415" t="s">
        <v>1187</v>
      </c>
      <c r="AG232" s="415" t="s">
        <v>1187</v>
      </c>
      <c r="AH232" s="415" t="s">
        <v>1187</v>
      </c>
      <c r="AI232" s="1127"/>
      <c r="AJ232" s="1128"/>
      <c r="AK232" s="1128"/>
      <c r="AL232" s="1129"/>
    </row>
    <row r="233" spans="1:38" ht="25.5" customHeight="1">
      <c r="A233" s="465"/>
      <c r="B233" s="1133"/>
      <c r="C233" s="898"/>
      <c r="D233" s="899"/>
      <c r="E233" s="900"/>
      <c r="F233" s="731" t="s">
        <v>1341</v>
      </c>
      <c r="G233" s="731"/>
      <c r="H233" s="731"/>
      <c r="I233" s="731"/>
      <c r="J233" s="731"/>
      <c r="K233" s="732"/>
      <c r="L233" s="1052" t="s">
        <v>1201</v>
      </c>
      <c r="M233" s="861"/>
      <c r="N233" s="861"/>
      <c r="O233" s="861"/>
      <c r="P233" s="861"/>
      <c r="Q233" s="861"/>
      <c r="R233" s="861"/>
      <c r="S233" s="861"/>
      <c r="T233" s="861"/>
      <c r="U233" s="862"/>
      <c r="V233" s="413"/>
      <c r="W233" s="1130"/>
      <c r="X233" s="1130"/>
      <c r="Y233" s="1130"/>
      <c r="Z233" s="1130"/>
      <c r="AA233" s="1130"/>
      <c r="AB233" s="1130"/>
      <c r="AC233" s="1130"/>
      <c r="AD233" s="1130"/>
      <c r="AE233" s="1130"/>
      <c r="AF233" s="1130"/>
      <c r="AG233" s="1130"/>
      <c r="AH233" s="1130"/>
      <c r="AI233" s="1130"/>
      <c r="AJ233" s="1130"/>
      <c r="AK233" s="1130"/>
      <c r="AL233" s="1131"/>
    </row>
    <row r="234" spans="1:38" ht="25.5" customHeight="1">
      <c r="A234" s="465"/>
      <c r="B234" s="1133"/>
      <c r="C234" s="898"/>
      <c r="D234" s="899"/>
      <c r="E234" s="900"/>
      <c r="F234" s="848" t="s">
        <v>1321</v>
      </c>
      <c r="G234" s="849"/>
      <c r="H234" s="849"/>
      <c r="I234" s="849"/>
      <c r="J234" s="849"/>
      <c r="K234" s="850"/>
      <c r="L234" s="860" t="s">
        <v>1395</v>
      </c>
      <c r="M234" s="960"/>
      <c r="N234" s="960"/>
      <c r="O234" s="960"/>
      <c r="P234" s="960"/>
      <c r="Q234" s="960"/>
      <c r="R234" s="960"/>
      <c r="S234" s="960"/>
      <c r="T234" s="960"/>
      <c r="U234" s="961"/>
      <c r="V234" s="1124"/>
      <c r="W234" s="1125"/>
      <c r="X234" s="1125"/>
      <c r="Y234" s="1125"/>
      <c r="Z234" s="1125"/>
      <c r="AA234" s="1125"/>
      <c r="AB234" s="1125"/>
      <c r="AC234" s="1125"/>
      <c r="AD234" s="1125"/>
      <c r="AE234" s="1125"/>
      <c r="AF234" s="1125"/>
      <c r="AG234" s="1125"/>
      <c r="AH234" s="1125"/>
      <c r="AI234" s="1125"/>
      <c r="AJ234" s="1125"/>
      <c r="AK234" s="1125"/>
      <c r="AL234" s="1126"/>
    </row>
    <row r="235" spans="1:38" ht="25.5" customHeight="1">
      <c r="A235" s="465"/>
      <c r="B235" s="1133"/>
      <c r="C235" s="898"/>
      <c r="D235" s="899"/>
      <c r="E235" s="900"/>
      <c r="F235" s="851"/>
      <c r="G235" s="852"/>
      <c r="H235" s="852"/>
      <c r="I235" s="852"/>
      <c r="J235" s="852"/>
      <c r="K235" s="853"/>
      <c r="L235" s="452" t="s">
        <v>301</v>
      </c>
      <c r="M235" s="735"/>
      <c r="N235" s="735"/>
      <c r="O235" s="735"/>
      <c r="P235" s="735"/>
      <c r="Q235" s="736" t="s">
        <v>208</v>
      </c>
      <c r="R235" s="737"/>
      <c r="S235" s="737"/>
      <c r="T235" s="940"/>
      <c r="U235" s="940"/>
      <c r="V235" s="940"/>
      <c r="W235" s="940"/>
      <c r="X235" s="940"/>
      <c r="Y235" s="940"/>
      <c r="Z235" s="940"/>
      <c r="AA235" s="940"/>
      <c r="AB235" s="940"/>
      <c r="AC235" s="940"/>
      <c r="AD235" s="940"/>
      <c r="AE235" s="940"/>
      <c r="AF235" s="940"/>
      <c r="AG235" s="940"/>
      <c r="AH235" s="940"/>
      <c r="AI235" s="940"/>
      <c r="AJ235" s="940"/>
      <c r="AK235" s="940"/>
      <c r="AL235" s="941"/>
    </row>
    <row r="236" spans="1:38" hidden="1">
      <c r="A236" s="465"/>
      <c r="B236" s="1133"/>
      <c r="C236" s="898"/>
      <c r="D236" s="899"/>
      <c r="E236" s="900"/>
      <c r="F236" s="854"/>
      <c r="G236" s="855"/>
      <c r="H236" s="855"/>
      <c r="I236" s="855"/>
      <c r="J236" s="855"/>
      <c r="K236" s="856"/>
      <c r="L236" s="751" t="s">
        <v>1186</v>
      </c>
      <c r="M236" s="752"/>
      <c r="N236" s="753"/>
      <c r="O236" s="415" t="s">
        <v>1187</v>
      </c>
      <c r="P236" s="415" t="s">
        <v>1187</v>
      </c>
      <c r="Q236" s="454" t="s">
        <v>1197</v>
      </c>
      <c r="R236" s="416" t="s">
        <v>1187</v>
      </c>
      <c r="S236" s="416" t="s">
        <v>1187</v>
      </c>
      <c r="T236" s="416" t="s">
        <v>1187</v>
      </c>
      <c r="U236" s="416" t="s">
        <v>1187</v>
      </c>
      <c r="V236" s="416" t="s">
        <v>1187</v>
      </c>
      <c r="W236" s="416" t="s">
        <v>1187</v>
      </c>
      <c r="X236" s="454" t="s">
        <v>1197</v>
      </c>
      <c r="Y236" s="416" t="s">
        <v>1187</v>
      </c>
      <c r="Z236" s="1141"/>
      <c r="AA236" s="1142"/>
      <c r="AB236" s="1142"/>
      <c r="AC236" s="1142"/>
      <c r="AD236" s="1142"/>
      <c r="AE236" s="1142"/>
      <c r="AF236" s="1142"/>
      <c r="AG236" s="1142"/>
      <c r="AH236" s="1142"/>
      <c r="AI236" s="1142"/>
      <c r="AJ236" s="1142"/>
      <c r="AK236" s="1142"/>
      <c r="AL236" s="1143"/>
    </row>
    <row r="237" spans="1:38" ht="25.5" customHeight="1">
      <c r="A237" s="465"/>
      <c r="B237" s="1134"/>
      <c r="C237" s="901"/>
      <c r="D237" s="902"/>
      <c r="E237" s="903"/>
      <c r="F237" s="731" t="s">
        <v>209</v>
      </c>
      <c r="G237" s="731"/>
      <c r="H237" s="731"/>
      <c r="I237" s="731"/>
      <c r="J237" s="731"/>
      <c r="K237" s="732"/>
      <c r="L237" s="928" t="s">
        <v>1201</v>
      </c>
      <c r="M237" s="929"/>
      <c r="N237" s="1075"/>
      <c r="O237" s="733"/>
      <c r="P237" s="734"/>
      <c r="Q237" s="424" t="s">
        <v>1179</v>
      </c>
      <c r="R237" s="733"/>
      <c r="S237" s="734"/>
      <c r="T237" s="425" t="s">
        <v>1180</v>
      </c>
      <c r="U237" s="733"/>
      <c r="V237" s="734"/>
      <c r="W237" s="425" t="s">
        <v>1181</v>
      </c>
      <c r="X237" s="737"/>
      <c r="Y237" s="737"/>
      <c r="Z237" s="737"/>
      <c r="AA237" s="737"/>
      <c r="AB237" s="737"/>
      <c r="AC237" s="737"/>
      <c r="AD237" s="737"/>
      <c r="AE237" s="737"/>
      <c r="AF237" s="737"/>
      <c r="AG237" s="737"/>
      <c r="AH237" s="737"/>
      <c r="AI237" s="737"/>
      <c r="AJ237" s="737"/>
      <c r="AK237" s="737"/>
      <c r="AL237" s="738"/>
    </row>
    <row r="238" spans="1:38">
      <c r="A238" s="465"/>
      <c r="AH238" s="955" t="s">
        <v>1230</v>
      </c>
      <c r="AI238" s="955"/>
      <c r="AJ238" s="955"/>
      <c r="AK238" s="955"/>
      <c r="AL238" s="955"/>
    </row>
    <row r="239" spans="1:38" ht="25.5" customHeight="1">
      <c r="A239" s="465"/>
      <c r="B239" s="1132" t="s">
        <v>1346</v>
      </c>
      <c r="C239" s="848" t="s">
        <v>1347</v>
      </c>
      <c r="D239" s="849"/>
      <c r="E239" s="849"/>
      <c r="F239" s="1091" t="s">
        <v>264</v>
      </c>
      <c r="G239" s="1092"/>
      <c r="H239" s="1092"/>
      <c r="I239" s="1092"/>
      <c r="J239" s="1092"/>
      <c r="K239" s="1093"/>
      <c r="L239" s="831"/>
      <c r="M239" s="832"/>
      <c r="N239" s="832"/>
      <c r="O239" s="832"/>
      <c r="P239" s="832"/>
      <c r="Q239" s="832"/>
      <c r="R239" s="832"/>
      <c r="S239" s="832"/>
      <c r="T239" s="832"/>
      <c r="U239" s="833"/>
      <c r="V239" s="956" t="s">
        <v>1233</v>
      </c>
      <c r="W239" s="760"/>
      <c r="X239" s="760"/>
      <c r="Y239" s="760"/>
      <c r="Z239" s="760"/>
      <c r="AA239" s="760"/>
      <c r="AB239" s="760"/>
      <c r="AC239" s="760"/>
      <c r="AD239" s="760"/>
      <c r="AE239" s="760"/>
      <c r="AF239" s="760"/>
      <c r="AG239" s="760"/>
      <c r="AH239" s="760"/>
      <c r="AI239" s="760"/>
      <c r="AJ239" s="760"/>
      <c r="AK239" s="760"/>
      <c r="AL239" s="761"/>
    </row>
    <row r="240" spans="1:38" ht="25.5" hidden="1" customHeight="1">
      <c r="A240" s="465"/>
      <c r="B240" s="1133"/>
      <c r="C240" s="851"/>
      <c r="D240" s="852"/>
      <c r="E240" s="852"/>
      <c r="F240" s="730" t="s">
        <v>1324</v>
      </c>
      <c r="G240" s="731"/>
      <c r="H240" s="731"/>
      <c r="I240" s="731"/>
      <c r="J240" s="731"/>
      <c r="K240" s="732"/>
      <c r="L240" s="751" t="s">
        <v>1186</v>
      </c>
      <c r="M240" s="752"/>
      <c r="N240" s="753"/>
      <c r="O240" s="415" t="s">
        <v>1187</v>
      </c>
      <c r="P240" s="415" t="s">
        <v>1187</v>
      </c>
      <c r="Q240" s="415" t="s">
        <v>1187</v>
      </c>
      <c r="R240" s="415" t="s">
        <v>1187</v>
      </c>
      <c r="S240" s="415" t="s">
        <v>1187</v>
      </c>
      <c r="T240" s="415" t="s">
        <v>1187</v>
      </c>
      <c r="U240" s="415" t="s">
        <v>1187</v>
      </c>
      <c r="V240" s="415" t="s">
        <v>1187</v>
      </c>
      <c r="W240" s="415" t="s">
        <v>1187</v>
      </c>
      <c r="X240" s="415" t="s">
        <v>1187</v>
      </c>
      <c r="Y240" s="415" t="s">
        <v>1187</v>
      </c>
      <c r="Z240" s="415" t="s">
        <v>1187</v>
      </c>
      <c r="AA240" s="415" t="s">
        <v>1187</v>
      </c>
      <c r="AB240" s="415" t="s">
        <v>1187</v>
      </c>
      <c r="AC240" s="415" t="s">
        <v>1187</v>
      </c>
      <c r="AD240" s="415" t="s">
        <v>1187</v>
      </c>
      <c r="AE240" s="415" t="s">
        <v>1187</v>
      </c>
      <c r="AF240" s="415" t="s">
        <v>1187</v>
      </c>
      <c r="AG240" s="415" t="s">
        <v>1187</v>
      </c>
      <c r="AH240" s="415" t="s">
        <v>1187</v>
      </c>
      <c r="AI240" s="754"/>
      <c r="AJ240" s="755"/>
      <c r="AK240" s="755"/>
      <c r="AL240" s="756"/>
    </row>
    <row r="241" spans="1:38" ht="25.5" customHeight="1">
      <c r="A241" s="465"/>
      <c r="B241" s="1133"/>
      <c r="C241" s="851"/>
      <c r="D241" s="852"/>
      <c r="E241" s="852"/>
      <c r="F241" s="730"/>
      <c r="G241" s="731"/>
      <c r="H241" s="731"/>
      <c r="I241" s="731"/>
      <c r="J241" s="731"/>
      <c r="K241" s="732"/>
      <c r="L241" s="757"/>
      <c r="M241" s="758"/>
      <c r="N241" s="758"/>
      <c r="O241" s="758"/>
      <c r="P241" s="758"/>
      <c r="Q241" s="758"/>
      <c r="R241" s="758"/>
      <c r="S241" s="758"/>
      <c r="T241" s="758"/>
      <c r="U241" s="758"/>
      <c r="V241" s="758"/>
      <c r="W241" s="758"/>
      <c r="X241" s="758"/>
      <c r="Y241" s="759"/>
      <c r="Z241" s="760" t="s">
        <v>1234</v>
      </c>
      <c r="AA241" s="760"/>
      <c r="AB241" s="760"/>
      <c r="AC241" s="760"/>
      <c r="AD241" s="760"/>
      <c r="AE241" s="760"/>
      <c r="AF241" s="760"/>
      <c r="AG241" s="760"/>
      <c r="AH241" s="760"/>
      <c r="AI241" s="760"/>
      <c r="AJ241" s="760"/>
      <c r="AK241" s="760"/>
      <c r="AL241" s="761"/>
    </row>
    <row r="242" spans="1:38" ht="25.5" hidden="1" customHeight="1">
      <c r="A242" s="465"/>
      <c r="B242" s="1133"/>
      <c r="C242" s="851"/>
      <c r="D242" s="852"/>
      <c r="E242" s="852"/>
      <c r="F242" s="762"/>
      <c r="G242" s="763"/>
      <c r="H242" s="763"/>
      <c r="I242" s="763"/>
      <c r="J242" s="763"/>
      <c r="K242" s="764"/>
      <c r="L242" s="751" t="s">
        <v>1186</v>
      </c>
      <c r="M242" s="752"/>
      <c r="N242" s="753"/>
      <c r="O242" s="415" t="s">
        <v>1187</v>
      </c>
      <c r="P242" s="415" t="s">
        <v>1187</v>
      </c>
      <c r="Q242" s="415" t="s">
        <v>1187</v>
      </c>
      <c r="R242" s="415" t="s">
        <v>1187</v>
      </c>
      <c r="S242" s="415" t="s">
        <v>1187</v>
      </c>
      <c r="T242" s="415" t="s">
        <v>1187</v>
      </c>
      <c r="U242" s="415" t="s">
        <v>1187</v>
      </c>
      <c r="V242" s="415" t="s">
        <v>1187</v>
      </c>
      <c r="W242" s="415" t="s">
        <v>1187</v>
      </c>
      <c r="X242" s="415" t="s">
        <v>1187</v>
      </c>
      <c r="Y242" s="415" t="s">
        <v>1187</v>
      </c>
      <c r="Z242" s="415" t="s">
        <v>1187</v>
      </c>
      <c r="AA242" s="415" t="s">
        <v>1187</v>
      </c>
      <c r="AB242" s="415" t="s">
        <v>1187</v>
      </c>
      <c r="AC242" s="415" t="s">
        <v>1187</v>
      </c>
      <c r="AD242" s="415" t="s">
        <v>1187</v>
      </c>
      <c r="AE242" s="415" t="s">
        <v>1187</v>
      </c>
      <c r="AF242" s="415" t="s">
        <v>1187</v>
      </c>
      <c r="AG242" s="415" t="s">
        <v>1187</v>
      </c>
      <c r="AH242" s="415" t="s">
        <v>1187</v>
      </c>
      <c r="AI242" s="754"/>
      <c r="AJ242" s="755"/>
      <c r="AK242" s="755"/>
      <c r="AL242" s="756"/>
    </row>
    <row r="243" spans="1:38" ht="25.5" customHeight="1">
      <c r="A243" s="465"/>
      <c r="B243" s="1133"/>
      <c r="C243" s="851"/>
      <c r="D243" s="852"/>
      <c r="E243" s="852"/>
      <c r="F243" s="730" t="s">
        <v>1235</v>
      </c>
      <c r="G243" s="731"/>
      <c r="H243" s="731"/>
      <c r="I243" s="731"/>
      <c r="J243" s="731"/>
      <c r="K243" s="732"/>
      <c r="L243" s="733"/>
      <c r="M243" s="734"/>
      <c r="N243" s="426" t="s">
        <v>509</v>
      </c>
      <c r="O243" s="733"/>
      <c r="P243" s="735"/>
      <c r="Q243" s="734"/>
      <c r="R243" s="736"/>
      <c r="S243" s="737"/>
      <c r="T243" s="737"/>
      <c r="U243" s="737"/>
      <c r="V243" s="737"/>
      <c r="W243" s="737"/>
      <c r="X243" s="737"/>
      <c r="Y243" s="737"/>
      <c r="Z243" s="737"/>
      <c r="AA243" s="737"/>
      <c r="AB243" s="737"/>
      <c r="AC243" s="737"/>
      <c r="AD243" s="737"/>
      <c r="AE243" s="737"/>
      <c r="AF243" s="737"/>
      <c r="AG243" s="737"/>
      <c r="AH243" s="737"/>
      <c r="AI243" s="737"/>
      <c r="AJ243" s="737"/>
      <c r="AK243" s="737"/>
      <c r="AL243" s="738"/>
    </row>
    <row r="244" spans="1:38" ht="25.5" customHeight="1">
      <c r="A244" s="465"/>
      <c r="B244" s="1133"/>
      <c r="C244" s="851"/>
      <c r="D244" s="852"/>
      <c r="E244" s="852"/>
      <c r="F244" s="730" t="s">
        <v>5460</v>
      </c>
      <c r="G244" s="731"/>
      <c r="H244" s="731"/>
      <c r="I244" s="731"/>
      <c r="J244" s="731"/>
      <c r="K244" s="732"/>
      <c r="L244" s="739"/>
      <c r="M244" s="740"/>
      <c r="N244" s="740"/>
      <c r="O244" s="740"/>
      <c r="P244" s="740"/>
      <c r="Q244" s="740"/>
      <c r="R244" s="740"/>
      <c r="S244" s="740"/>
      <c r="T244" s="740"/>
      <c r="U244" s="740"/>
      <c r="V244" s="740"/>
      <c r="W244" s="740"/>
      <c r="X244" s="740"/>
      <c r="Y244" s="740"/>
      <c r="Z244" s="740"/>
      <c r="AA244" s="740"/>
      <c r="AB244" s="740"/>
      <c r="AC244" s="740"/>
      <c r="AD244" s="740"/>
      <c r="AE244" s="740"/>
      <c r="AF244" s="740"/>
      <c r="AG244" s="740"/>
      <c r="AH244" s="740"/>
      <c r="AI244" s="740"/>
      <c r="AJ244" s="740"/>
      <c r="AK244" s="740"/>
      <c r="AL244" s="741"/>
    </row>
    <row r="245" spans="1:38" ht="25.5" customHeight="1">
      <c r="A245" s="465"/>
      <c r="B245" s="1133"/>
      <c r="C245" s="851"/>
      <c r="D245" s="852"/>
      <c r="E245" s="852"/>
      <c r="F245" s="730" t="s">
        <v>1326</v>
      </c>
      <c r="G245" s="731"/>
      <c r="H245" s="731"/>
      <c r="I245" s="731"/>
      <c r="J245" s="731"/>
      <c r="K245" s="732"/>
      <c r="L245" s="726"/>
      <c r="M245" s="726"/>
      <c r="N245" s="422" t="s">
        <v>509</v>
      </c>
      <c r="O245" s="726"/>
      <c r="P245" s="726"/>
      <c r="Q245" s="726"/>
      <c r="R245" s="422" t="s">
        <v>509</v>
      </c>
      <c r="S245" s="726"/>
      <c r="T245" s="726"/>
      <c r="U245" s="726"/>
      <c r="V245" s="876" t="s">
        <v>5574</v>
      </c>
      <c r="W245" s="731"/>
      <c r="X245" s="731"/>
      <c r="Y245" s="731"/>
      <c r="Z245" s="732"/>
      <c r="AA245" s="928" t="s">
        <v>1399</v>
      </c>
      <c r="AB245" s="929"/>
      <c r="AC245" s="929"/>
      <c r="AD245" s="733"/>
      <c r="AE245" s="734"/>
      <c r="AF245" s="506" t="s">
        <v>1179</v>
      </c>
      <c r="AG245" s="733"/>
      <c r="AH245" s="734"/>
      <c r="AI245" s="505" t="s">
        <v>1180</v>
      </c>
      <c r="AJ245" s="733"/>
      <c r="AK245" s="734"/>
      <c r="AL245" s="508" t="s">
        <v>1181</v>
      </c>
    </row>
    <row r="246" spans="1:38" ht="25.5" customHeight="1">
      <c r="A246" s="465"/>
      <c r="B246" s="1133"/>
      <c r="C246" s="851"/>
      <c r="D246" s="852"/>
      <c r="E246" s="852"/>
      <c r="F246" s="848" t="s">
        <v>1321</v>
      </c>
      <c r="G246" s="849"/>
      <c r="H246" s="849"/>
      <c r="I246" s="849"/>
      <c r="J246" s="849"/>
      <c r="K246" s="850"/>
      <c r="L246" s="860" t="s">
        <v>1395</v>
      </c>
      <c r="M246" s="960"/>
      <c r="N246" s="960"/>
      <c r="O246" s="960"/>
      <c r="P246" s="960"/>
      <c r="Q246" s="960"/>
      <c r="R246" s="960"/>
      <c r="S246" s="960"/>
      <c r="T246" s="960"/>
      <c r="U246" s="961"/>
      <c r="V246" s="876" t="s">
        <v>5573</v>
      </c>
      <c r="W246" s="731"/>
      <c r="X246" s="731"/>
      <c r="Y246" s="731"/>
      <c r="Z246" s="732"/>
      <c r="AA246" s="928" t="s">
        <v>1399</v>
      </c>
      <c r="AB246" s="929"/>
      <c r="AC246" s="929"/>
      <c r="AD246" s="733"/>
      <c r="AE246" s="734"/>
      <c r="AF246" s="506" t="s">
        <v>1179</v>
      </c>
      <c r="AG246" s="733"/>
      <c r="AH246" s="734"/>
      <c r="AI246" s="505" t="s">
        <v>1180</v>
      </c>
      <c r="AJ246" s="733"/>
      <c r="AK246" s="734"/>
      <c r="AL246" s="508" t="s">
        <v>1181</v>
      </c>
    </row>
    <row r="247" spans="1:38" ht="25.5" customHeight="1">
      <c r="A247" s="465"/>
      <c r="B247" s="1133"/>
      <c r="C247" s="851"/>
      <c r="D247" s="852"/>
      <c r="E247" s="852"/>
      <c r="F247" s="851"/>
      <c r="G247" s="852"/>
      <c r="H247" s="852"/>
      <c r="I247" s="852"/>
      <c r="J247" s="852"/>
      <c r="K247" s="853"/>
      <c r="L247" s="452" t="s">
        <v>301</v>
      </c>
      <c r="M247" s="735"/>
      <c r="N247" s="735"/>
      <c r="O247" s="735"/>
      <c r="P247" s="735"/>
      <c r="Q247" s="736" t="s">
        <v>208</v>
      </c>
      <c r="R247" s="737"/>
      <c r="S247" s="737"/>
      <c r="T247" s="457"/>
      <c r="U247" s="417"/>
      <c r="V247" s="730" t="s">
        <v>327</v>
      </c>
      <c r="W247" s="731"/>
      <c r="X247" s="731"/>
      <c r="Y247" s="731"/>
      <c r="Z247" s="732"/>
      <c r="AA247" s="928" t="s">
        <v>1201</v>
      </c>
      <c r="AB247" s="929"/>
      <c r="AC247" s="929"/>
      <c r="AD247" s="733"/>
      <c r="AE247" s="734"/>
      <c r="AF247" s="424" t="s">
        <v>1179</v>
      </c>
      <c r="AG247" s="733"/>
      <c r="AH247" s="734"/>
      <c r="AI247" s="425" t="s">
        <v>1180</v>
      </c>
      <c r="AJ247" s="733"/>
      <c r="AK247" s="734"/>
      <c r="AL247" s="419" t="s">
        <v>1181</v>
      </c>
    </row>
    <row r="248" spans="1:38" ht="25.5" hidden="1" customHeight="1">
      <c r="A248" s="465"/>
      <c r="B248" s="1133"/>
      <c r="C248" s="851"/>
      <c r="D248" s="852"/>
      <c r="E248" s="852"/>
      <c r="F248" s="854"/>
      <c r="G248" s="855"/>
      <c r="H248" s="855"/>
      <c r="I248" s="855"/>
      <c r="J248" s="855"/>
      <c r="K248" s="856"/>
      <c r="L248" s="801" t="s">
        <v>1186</v>
      </c>
      <c r="M248" s="802"/>
      <c r="N248" s="803"/>
      <c r="O248" s="458" t="s">
        <v>1187</v>
      </c>
      <c r="P248" s="458" t="s">
        <v>1187</v>
      </c>
      <c r="Q248" s="459" t="s">
        <v>1197</v>
      </c>
      <c r="R248" s="458" t="s">
        <v>1187</v>
      </c>
      <c r="S248" s="458" t="s">
        <v>1187</v>
      </c>
      <c r="T248" s="458" t="s">
        <v>1187</v>
      </c>
      <c r="U248" s="460" t="s">
        <v>1187</v>
      </c>
      <c r="V248" s="460" t="s">
        <v>1187</v>
      </c>
      <c r="W248" s="460" t="s">
        <v>1187</v>
      </c>
      <c r="X248" s="461" t="s">
        <v>1197</v>
      </c>
      <c r="Y248" s="460" t="s">
        <v>1348</v>
      </c>
      <c r="Z248" s="1151"/>
      <c r="AA248" s="1152"/>
      <c r="AB248" s="1152"/>
      <c r="AC248" s="1152"/>
      <c r="AD248" s="1152"/>
      <c r="AE248" s="1152"/>
      <c r="AF248" s="1152"/>
      <c r="AG248" s="1152"/>
      <c r="AH248" s="1152"/>
      <c r="AI248" s="1152"/>
      <c r="AJ248" s="1152"/>
      <c r="AK248" s="1152"/>
      <c r="AL248" s="1153"/>
    </row>
    <row r="249" spans="1:38" ht="25.5" customHeight="1" thickBot="1">
      <c r="A249" s="465"/>
      <c r="B249" s="1133"/>
      <c r="C249" s="1147"/>
      <c r="D249" s="1148"/>
      <c r="E249" s="1148"/>
      <c r="F249" s="765" t="s">
        <v>209</v>
      </c>
      <c r="G249" s="766"/>
      <c r="H249" s="766"/>
      <c r="I249" s="766"/>
      <c r="J249" s="766"/>
      <c r="K249" s="767"/>
      <c r="L249" s="774" t="s">
        <v>1201</v>
      </c>
      <c r="M249" s="768"/>
      <c r="N249" s="768"/>
      <c r="O249" s="1144"/>
      <c r="P249" s="1145"/>
      <c r="Q249" s="455" t="s">
        <v>1179</v>
      </c>
      <c r="R249" s="1144"/>
      <c r="S249" s="1145"/>
      <c r="T249" s="456" t="s">
        <v>1180</v>
      </c>
      <c r="U249" s="1144"/>
      <c r="V249" s="1145"/>
      <c r="W249" s="456" t="s">
        <v>1181</v>
      </c>
      <c r="X249" s="770"/>
      <c r="Y249" s="770"/>
      <c r="Z249" s="770"/>
      <c r="AA249" s="770"/>
      <c r="AB249" s="770"/>
      <c r="AC249" s="765" t="s">
        <v>1242</v>
      </c>
      <c r="AD249" s="766"/>
      <c r="AE249" s="766"/>
      <c r="AF249" s="766"/>
      <c r="AG249" s="766"/>
      <c r="AH249" s="767"/>
      <c r="AI249" s="768" t="s">
        <v>1201</v>
      </c>
      <c r="AJ249" s="768"/>
      <c r="AK249" s="768"/>
      <c r="AL249" s="769"/>
    </row>
    <row r="250" spans="1:38" ht="25.5" customHeight="1" thickTop="1">
      <c r="A250" s="465"/>
      <c r="B250" s="1133"/>
      <c r="C250" s="1154" t="s">
        <v>1349</v>
      </c>
      <c r="D250" s="1155"/>
      <c r="E250" s="1155"/>
      <c r="F250" s="1160" t="s">
        <v>264</v>
      </c>
      <c r="G250" s="1161"/>
      <c r="H250" s="1161"/>
      <c r="I250" s="1161"/>
      <c r="J250" s="1161"/>
      <c r="K250" s="1162"/>
      <c r="L250" s="831"/>
      <c r="M250" s="832"/>
      <c r="N250" s="832"/>
      <c r="O250" s="832"/>
      <c r="P250" s="832"/>
      <c r="Q250" s="832"/>
      <c r="R250" s="832"/>
      <c r="S250" s="832"/>
      <c r="T250" s="832"/>
      <c r="U250" s="833"/>
      <c r="V250" s="956" t="s">
        <v>1233</v>
      </c>
      <c r="W250" s="760"/>
      <c r="X250" s="760"/>
      <c r="Y250" s="760"/>
      <c r="Z250" s="760"/>
      <c r="AA250" s="760"/>
      <c r="AB250" s="760"/>
      <c r="AC250" s="746"/>
      <c r="AD250" s="746"/>
      <c r="AE250" s="746"/>
      <c r="AF250" s="746"/>
      <c r="AG250" s="746"/>
      <c r="AH250" s="746"/>
      <c r="AI250" s="746"/>
      <c r="AJ250" s="746"/>
      <c r="AK250" s="746"/>
      <c r="AL250" s="747"/>
    </row>
    <row r="251" spans="1:38" ht="25.5" hidden="1" customHeight="1">
      <c r="A251" s="465"/>
      <c r="B251" s="1133"/>
      <c r="C251" s="1156"/>
      <c r="D251" s="1157"/>
      <c r="E251" s="1157"/>
      <c r="F251" s="730" t="s">
        <v>1324</v>
      </c>
      <c r="G251" s="731"/>
      <c r="H251" s="731"/>
      <c r="I251" s="731"/>
      <c r="J251" s="731"/>
      <c r="K251" s="732"/>
      <c r="L251" s="751" t="s">
        <v>1186</v>
      </c>
      <c r="M251" s="752"/>
      <c r="N251" s="753"/>
      <c r="O251" s="415" t="s">
        <v>1187</v>
      </c>
      <c r="P251" s="415" t="s">
        <v>1187</v>
      </c>
      <c r="Q251" s="415" t="s">
        <v>1187</v>
      </c>
      <c r="R251" s="415" t="s">
        <v>1187</v>
      </c>
      <c r="S251" s="415" t="s">
        <v>1187</v>
      </c>
      <c r="T251" s="415" t="s">
        <v>1187</v>
      </c>
      <c r="U251" s="415" t="s">
        <v>1187</v>
      </c>
      <c r="V251" s="415" t="s">
        <v>1187</v>
      </c>
      <c r="W251" s="415" t="s">
        <v>1187</v>
      </c>
      <c r="X251" s="415" t="s">
        <v>1187</v>
      </c>
      <c r="Y251" s="415" t="s">
        <v>1187</v>
      </c>
      <c r="Z251" s="415" t="s">
        <v>1187</v>
      </c>
      <c r="AA251" s="415" t="s">
        <v>1187</v>
      </c>
      <c r="AB251" s="415" t="s">
        <v>1187</v>
      </c>
      <c r="AC251" s="415" t="s">
        <v>1187</v>
      </c>
      <c r="AD251" s="415" t="s">
        <v>1187</v>
      </c>
      <c r="AE251" s="415" t="s">
        <v>1187</v>
      </c>
      <c r="AF251" s="415" t="s">
        <v>1187</v>
      </c>
      <c r="AG251" s="415" t="s">
        <v>1187</v>
      </c>
      <c r="AH251" s="415" t="s">
        <v>1187</v>
      </c>
      <c r="AI251" s="754"/>
      <c r="AJ251" s="755"/>
      <c r="AK251" s="755"/>
      <c r="AL251" s="756"/>
    </row>
    <row r="252" spans="1:38" ht="25.5" customHeight="1">
      <c r="A252" s="465"/>
      <c r="B252" s="1133"/>
      <c r="C252" s="1156"/>
      <c r="D252" s="1157"/>
      <c r="E252" s="1157"/>
      <c r="F252" s="748"/>
      <c r="G252" s="749"/>
      <c r="H252" s="749"/>
      <c r="I252" s="749"/>
      <c r="J252" s="749"/>
      <c r="K252" s="750"/>
      <c r="L252" s="757"/>
      <c r="M252" s="758"/>
      <c r="N252" s="758"/>
      <c r="O252" s="758"/>
      <c r="P252" s="758"/>
      <c r="Q252" s="758"/>
      <c r="R252" s="758"/>
      <c r="S252" s="758"/>
      <c r="T252" s="758"/>
      <c r="U252" s="758"/>
      <c r="V252" s="758"/>
      <c r="W252" s="758"/>
      <c r="X252" s="758"/>
      <c r="Y252" s="759"/>
      <c r="Z252" s="760" t="s">
        <v>1234</v>
      </c>
      <c r="AA252" s="760"/>
      <c r="AB252" s="760"/>
      <c r="AC252" s="760"/>
      <c r="AD252" s="760"/>
      <c r="AE252" s="760"/>
      <c r="AF252" s="760"/>
      <c r="AG252" s="760"/>
      <c r="AH252" s="760"/>
      <c r="AI252" s="760"/>
      <c r="AJ252" s="760"/>
      <c r="AK252" s="760"/>
      <c r="AL252" s="761"/>
    </row>
    <row r="253" spans="1:38" ht="25.5" hidden="1" customHeight="1">
      <c r="A253" s="465"/>
      <c r="B253" s="1133"/>
      <c r="C253" s="1156"/>
      <c r="D253" s="1157"/>
      <c r="E253" s="1157"/>
      <c r="F253" s="762"/>
      <c r="G253" s="763"/>
      <c r="H253" s="763"/>
      <c r="I253" s="763"/>
      <c r="J253" s="763"/>
      <c r="K253" s="764"/>
      <c r="L253" s="751" t="s">
        <v>1186</v>
      </c>
      <c r="M253" s="752"/>
      <c r="N253" s="753"/>
      <c r="O253" s="415" t="s">
        <v>1187</v>
      </c>
      <c r="P253" s="415" t="s">
        <v>1187</v>
      </c>
      <c r="Q253" s="415" t="s">
        <v>1187</v>
      </c>
      <c r="R253" s="415" t="s">
        <v>1187</v>
      </c>
      <c r="S253" s="415" t="s">
        <v>1187</v>
      </c>
      <c r="T253" s="415" t="s">
        <v>1187</v>
      </c>
      <c r="U253" s="415" t="s">
        <v>1187</v>
      </c>
      <c r="V253" s="415" t="s">
        <v>1187</v>
      </c>
      <c r="W253" s="415" t="s">
        <v>1187</v>
      </c>
      <c r="X253" s="415" t="s">
        <v>1187</v>
      </c>
      <c r="Y253" s="415" t="s">
        <v>1187</v>
      </c>
      <c r="Z253" s="415" t="s">
        <v>1187</v>
      </c>
      <c r="AA253" s="415" t="s">
        <v>1187</v>
      </c>
      <c r="AB253" s="415" t="s">
        <v>1187</v>
      </c>
      <c r="AC253" s="415" t="s">
        <v>1187</v>
      </c>
      <c r="AD253" s="415" t="s">
        <v>1187</v>
      </c>
      <c r="AE253" s="415" t="s">
        <v>1187</v>
      </c>
      <c r="AF253" s="415" t="s">
        <v>1187</v>
      </c>
      <c r="AG253" s="415" t="s">
        <v>1187</v>
      </c>
      <c r="AH253" s="415" t="s">
        <v>1187</v>
      </c>
      <c r="AI253" s="754"/>
      <c r="AJ253" s="755"/>
      <c r="AK253" s="755"/>
      <c r="AL253" s="756"/>
    </row>
    <row r="254" spans="1:38" ht="25.5" customHeight="1">
      <c r="A254" s="465"/>
      <c r="B254" s="1133"/>
      <c r="C254" s="1156"/>
      <c r="D254" s="1157"/>
      <c r="E254" s="1157"/>
      <c r="F254" s="730" t="s">
        <v>1235</v>
      </c>
      <c r="G254" s="731"/>
      <c r="H254" s="731"/>
      <c r="I254" s="731"/>
      <c r="J254" s="731"/>
      <c r="K254" s="732"/>
      <c r="L254" s="733"/>
      <c r="M254" s="734"/>
      <c r="N254" s="426" t="s">
        <v>509</v>
      </c>
      <c r="O254" s="733"/>
      <c r="P254" s="735"/>
      <c r="Q254" s="734"/>
      <c r="R254" s="736"/>
      <c r="S254" s="737"/>
      <c r="T254" s="737"/>
      <c r="U254" s="737"/>
      <c r="V254" s="737"/>
      <c r="W254" s="737"/>
      <c r="X254" s="737"/>
      <c r="Y254" s="737"/>
      <c r="Z254" s="737"/>
      <c r="AA254" s="737"/>
      <c r="AB254" s="737"/>
      <c r="AC254" s="737"/>
      <c r="AD254" s="737"/>
      <c r="AE254" s="737"/>
      <c r="AF254" s="737"/>
      <c r="AG254" s="737"/>
      <c r="AH254" s="737"/>
      <c r="AI254" s="737"/>
      <c r="AJ254" s="737"/>
      <c r="AK254" s="737"/>
      <c r="AL254" s="738"/>
    </row>
    <row r="255" spans="1:38" ht="25.5" customHeight="1">
      <c r="A255" s="465"/>
      <c r="B255" s="1133"/>
      <c r="C255" s="1156"/>
      <c r="D255" s="1157"/>
      <c r="E255" s="1157"/>
      <c r="F255" s="730" t="s">
        <v>5460</v>
      </c>
      <c r="G255" s="731"/>
      <c r="H255" s="731"/>
      <c r="I255" s="731"/>
      <c r="J255" s="731"/>
      <c r="K255" s="732"/>
      <c r="L255" s="739"/>
      <c r="M255" s="740"/>
      <c r="N255" s="740"/>
      <c r="O255" s="740"/>
      <c r="P255" s="740"/>
      <c r="Q255" s="740"/>
      <c r="R255" s="740"/>
      <c r="S255" s="740"/>
      <c r="T255" s="740"/>
      <c r="U255" s="740"/>
      <c r="V255" s="740"/>
      <c r="W255" s="740"/>
      <c r="X255" s="740"/>
      <c r="Y255" s="740"/>
      <c r="Z255" s="740"/>
      <c r="AA255" s="740"/>
      <c r="AB255" s="740"/>
      <c r="AC255" s="740"/>
      <c r="AD255" s="740"/>
      <c r="AE255" s="740"/>
      <c r="AF255" s="740"/>
      <c r="AG255" s="740"/>
      <c r="AH255" s="740"/>
      <c r="AI255" s="740"/>
      <c r="AJ255" s="740"/>
      <c r="AK255" s="740"/>
      <c r="AL255" s="741"/>
    </row>
    <row r="256" spans="1:38" ht="25.5" customHeight="1">
      <c r="A256" s="465"/>
      <c r="B256" s="1133"/>
      <c r="C256" s="1156"/>
      <c r="D256" s="1157"/>
      <c r="E256" s="1157"/>
      <c r="F256" s="730" t="s">
        <v>1326</v>
      </c>
      <c r="G256" s="731"/>
      <c r="H256" s="731"/>
      <c r="I256" s="731"/>
      <c r="J256" s="731"/>
      <c r="K256" s="732"/>
      <c r="L256" s="726"/>
      <c r="M256" s="726"/>
      <c r="N256" s="422" t="s">
        <v>509</v>
      </c>
      <c r="O256" s="726"/>
      <c r="P256" s="726"/>
      <c r="Q256" s="726"/>
      <c r="R256" s="422" t="s">
        <v>509</v>
      </c>
      <c r="S256" s="726"/>
      <c r="T256" s="726"/>
      <c r="U256" s="726"/>
      <c r="V256" s="876" t="s">
        <v>5574</v>
      </c>
      <c r="W256" s="731"/>
      <c r="X256" s="731"/>
      <c r="Y256" s="731"/>
      <c r="Z256" s="732"/>
      <c r="AA256" s="928" t="s">
        <v>1399</v>
      </c>
      <c r="AB256" s="929"/>
      <c r="AC256" s="929"/>
      <c r="AD256" s="733"/>
      <c r="AE256" s="734"/>
      <c r="AF256" s="506" t="s">
        <v>1179</v>
      </c>
      <c r="AG256" s="733"/>
      <c r="AH256" s="734"/>
      <c r="AI256" s="505" t="s">
        <v>1180</v>
      </c>
      <c r="AJ256" s="733"/>
      <c r="AK256" s="734"/>
      <c r="AL256" s="508" t="s">
        <v>1181</v>
      </c>
    </row>
    <row r="257" spans="1:38" ht="25.5" customHeight="1">
      <c r="A257" s="465"/>
      <c r="B257" s="1133"/>
      <c r="C257" s="1156"/>
      <c r="D257" s="1157"/>
      <c r="E257" s="1157"/>
      <c r="F257" s="848" t="s">
        <v>1321</v>
      </c>
      <c r="G257" s="849"/>
      <c r="H257" s="849"/>
      <c r="I257" s="849"/>
      <c r="J257" s="849"/>
      <c r="K257" s="850"/>
      <c r="L257" s="860" t="s">
        <v>1395</v>
      </c>
      <c r="M257" s="960"/>
      <c r="N257" s="960"/>
      <c r="O257" s="960"/>
      <c r="P257" s="960"/>
      <c r="Q257" s="960"/>
      <c r="R257" s="960"/>
      <c r="S257" s="960"/>
      <c r="T257" s="960"/>
      <c r="U257" s="961"/>
      <c r="V257" s="876" t="s">
        <v>5573</v>
      </c>
      <c r="W257" s="731"/>
      <c r="X257" s="731"/>
      <c r="Y257" s="731"/>
      <c r="Z257" s="732"/>
      <c r="AA257" s="928" t="s">
        <v>1399</v>
      </c>
      <c r="AB257" s="929"/>
      <c r="AC257" s="929"/>
      <c r="AD257" s="733"/>
      <c r="AE257" s="734"/>
      <c r="AF257" s="506" t="s">
        <v>1179</v>
      </c>
      <c r="AG257" s="733"/>
      <c r="AH257" s="734"/>
      <c r="AI257" s="505" t="s">
        <v>1180</v>
      </c>
      <c r="AJ257" s="733"/>
      <c r="AK257" s="734"/>
      <c r="AL257" s="508" t="s">
        <v>1181</v>
      </c>
    </row>
    <row r="258" spans="1:38" ht="25.5" customHeight="1">
      <c r="A258" s="465"/>
      <c r="B258" s="1133"/>
      <c r="C258" s="1156"/>
      <c r="D258" s="1157"/>
      <c r="E258" s="1157"/>
      <c r="F258" s="851"/>
      <c r="G258" s="852"/>
      <c r="H258" s="852"/>
      <c r="I258" s="852"/>
      <c r="J258" s="852"/>
      <c r="K258" s="853"/>
      <c r="L258" s="452" t="s">
        <v>301</v>
      </c>
      <c r="M258" s="735"/>
      <c r="N258" s="735"/>
      <c r="O258" s="735"/>
      <c r="P258" s="735"/>
      <c r="Q258" s="736" t="s">
        <v>208</v>
      </c>
      <c r="R258" s="737"/>
      <c r="S258" s="737"/>
      <c r="T258" s="457"/>
      <c r="U258" s="417"/>
      <c r="V258" s="730" t="s">
        <v>327</v>
      </c>
      <c r="W258" s="731"/>
      <c r="X258" s="731"/>
      <c r="Y258" s="731"/>
      <c r="Z258" s="732"/>
      <c r="AA258" s="928" t="s">
        <v>1201</v>
      </c>
      <c r="AB258" s="929"/>
      <c r="AC258" s="929"/>
      <c r="AD258" s="733"/>
      <c r="AE258" s="734"/>
      <c r="AF258" s="424" t="s">
        <v>1179</v>
      </c>
      <c r="AG258" s="733"/>
      <c r="AH258" s="734"/>
      <c r="AI258" s="425" t="s">
        <v>1180</v>
      </c>
      <c r="AJ258" s="733"/>
      <c r="AK258" s="734"/>
      <c r="AL258" s="423" t="s">
        <v>1181</v>
      </c>
    </row>
    <row r="259" spans="1:38" ht="25.5" hidden="1" customHeight="1">
      <c r="A259" s="465"/>
      <c r="B259" s="1133"/>
      <c r="C259" s="1156"/>
      <c r="D259" s="1157"/>
      <c r="E259" s="1157"/>
      <c r="F259" s="854"/>
      <c r="G259" s="855"/>
      <c r="H259" s="855"/>
      <c r="I259" s="855"/>
      <c r="J259" s="855"/>
      <c r="K259" s="856"/>
      <c r="L259" s="801" t="s">
        <v>1186</v>
      </c>
      <c r="M259" s="802"/>
      <c r="N259" s="803"/>
      <c r="O259" s="458" t="s">
        <v>1187</v>
      </c>
      <c r="P259" s="458" t="s">
        <v>1187</v>
      </c>
      <c r="Q259" s="459" t="s">
        <v>1197</v>
      </c>
      <c r="R259" s="458" t="s">
        <v>1187</v>
      </c>
      <c r="S259" s="458" t="s">
        <v>1187</v>
      </c>
      <c r="T259" s="458" t="s">
        <v>1187</v>
      </c>
      <c r="U259" s="458" t="s">
        <v>1187</v>
      </c>
      <c r="V259" s="458" t="s">
        <v>1187</v>
      </c>
      <c r="W259" s="458" t="s">
        <v>1187</v>
      </c>
      <c r="X259" s="459" t="s">
        <v>1197</v>
      </c>
      <c r="Y259" s="458" t="s">
        <v>1348</v>
      </c>
      <c r="Z259" s="771"/>
      <c r="AA259" s="772"/>
      <c r="AB259" s="772"/>
      <c r="AC259" s="772"/>
      <c r="AD259" s="772"/>
      <c r="AE259" s="772"/>
      <c r="AF259" s="772"/>
      <c r="AG259" s="772"/>
      <c r="AH259" s="772"/>
      <c r="AI259" s="772"/>
      <c r="AJ259" s="772"/>
      <c r="AK259" s="772"/>
      <c r="AL259" s="773"/>
    </row>
    <row r="260" spans="1:38" ht="25.5" customHeight="1" thickBot="1">
      <c r="A260" s="465"/>
      <c r="B260" s="1133"/>
      <c r="C260" s="1158"/>
      <c r="D260" s="1159"/>
      <c r="E260" s="1159"/>
      <c r="F260" s="765" t="s">
        <v>209</v>
      </c>
      <c r="G260" s="766"/>
      <c r="H260" s="766"/>
      <c r="I260" s="766"/>
      <c r="J260" s="766"/>
      <c r="K260" s="767"/>
      <c r="L260" s="774" t="s">
        <v>1201</v>
      </c>
      <c r="M260" s="768"/>
      <c r="N260" s="768"/>
      <c r="O260" s="1144"/>
      <c r="P260" s="1145"/>
      <c r="Q260" s="455" t="s">
        <v>1179</v>
      </c>
      <c r="R260" s="1144"/>
      <c r="S260" s="1145"/>
      <c r="T260" s="456" t="s">
        <v>1180</v>
      </c>
      <c r="U260" s="1144"/>
      <c r="V260" s="1145"/>
      <c r="W260" s="456" t="s">
        <v>1181</v>
      </c>
      <c r="X260" s="770"/>
      <c r="Y260" s="770"/>
      <c r="Z260" s="770"/>
      <c r="AA260" s="770"/>
      <c r="AB260" s="770"/>
      <c r="AC260" s="765" t="s">
        <v>1242</v>
      </c>
      <c r="AD260" s="766"/>
      <c r="AE260" s="766"/>
      <c r="AF260" s="766"/>
      <c r="AG260" s="766"/>
      <c r="AH260" s="767"/>
      <c r="AI260" s="768" t="s">
        <v>1201</v>
      </c>
      <c r="AJ260" s="768"/>
      <c r="AK260" s="768"/>
      <c r="AL260" s="769"/>
    </row>
    <row r="261" spans="1:38" ht="25.5" customHeight="1" thickTop="1">
      <c r="A261" s="465"/>
      <c r="B261" s="1133"/>
      <c r="C261" s="848" t="s">
        <v>1350</v>
      </c>
      <c r="D261" s="849"/>
      <c r="E261" s="849"/>
      <c r="F261" s="1160" t="s">
        <v>264</v>
      </c>
      <c r="G261" s="1161"/>
      <c r="H261" s="1161"/>
      <c r="I261" s="1161"/>
      <c r="J261" s="1161"/>
      <c r="K261" s="1162"/>
      <c r="L261" s="831"/>
      <c r="M261" s="832"/>
      <c r="N261" s="832"/>
      <c r="O261" s="832"/>
      <c r="P261" s="832"/>
      <c r="Q261" s="832"/>
      <c r="R261" s="832"/>
      <c r="S261" s="832"/>
      <c r="T261" s="832"/>
      <c r="U261" s="833"/>
      <c r="V261" s="956" t="s">
        <v>1233</v>
      </c>
      <c r="W261" s="760"/>
      <c r="X261" s="760"/>
      <c r="Y261" s="760"/>
      <c r="Z261" s="760"/>
      <c r="AA261" s="760"/>
      <c r="AB261" s="760"/>
      <c r="AC261" s="760"/>
      <c r="AD261" s="760"/>
      <c r="AE261" s="760"/>
      <c r="AF261" s="760"/>
      <c r="AG261" s="760"/>
      <c r="AH261" s="760"/>
      <c r="AI261" s="760"/>
      <c r="AJ261" s="760"/>
      <c r="AK261" s="760"/>
      <c r="AL261" s="761"/>
    </row>
    <row r="262" spans="1:38" ht="25.5" hidden="1" customHeight="1">
      <c r="A262" s="465"/>
      <c r="B262" s="1133"/>
      <c r="C262" s="851"/>
      <c r="D262" s="852"/>
      <c r="E262" s="852"/>
      <c r="F262" s="730" t="s">
        <v>1324</v>
      </c>
      <c r="G262" s="731"/>
      <c r="H262" s="731"/>
      <c r="I262" s="731"/>
      <c r="J262" s="731"/>
      <c r="K262" s="732"/>
      <c r="L262" s="751" t="s">
        <v>1186</v>
      </c>
      <c r="M262" s="752"/>
      <c r="N262" s="753"/>
      <c r="O262" s="415" t="s">
        <v>1187</v>
      </c>
      <c r="P262" s="415" t="s">
        <v>1187</v>
      </c>
      <c r="Q262" s="415" t="s">
        <v>1187</v>
      </c>
      <c r="R262" s="415" t="s">
        <v>1187</v>
      </c>
      <c r="S262" s="415" t="s">
        <v>1187</v>
      </c>
      <c r="T262" s="415" t="s">
        <v>1187</v>
      </c>
      <c r="U262" s="415" t="s">
        <v>1187</v>
      </c>
      <c r="V262" s="415" t="s">
        <v>1187</v>
      </c>
      <c r="W262" s="415" t="s">
        <v>1187</v>
      </c>
      <c r="X262" s="415" t="s">
        <v>1187</v>
      </c>
      <c r="Y262" s="415" t="s">
        <v>1187</v>
      </c>
      <c r="Z262" s="415" t="s">
        <v>1187</v>
      </c>
      <c r="AA262" s="415" t="s">
        <v>1187</v>
      </c>
      <c r="AB262" s="415" t="s">
        <v>1187</v>
      </c>
      <c r="AC262" s="415" t="s">
        <v>1187</v>
      </c>
      <c r="AD262" s="415" t="s">
        <v>1187</v>
      </c>
      <c r="AE262" s="415" t="s">
        <v>1187</v>
      </c>
      <c r="AF262" s="415" t="s">
        <v>1187</v>
      </c>
      <c r="AG262" s="415" t="s">
        <v>1187</v>
      </c>
      <c r="AH262" s="415" t="s">
        <v>1187</v>
      </c>
      <c r="AI262" s="754"/>
      <c r="AJ262" s="755"/>
      <c r="AK262" s="755"/>
      <c r="AL262" s="756"/>
    </row>
    <row r="263" spans="1:38" ht="25.5" customHeight="1">
      <c r="A263" s="465"/>
      <c r="B263" s="1133"/>
      <c r="C263" s="851"/>
      <c r="D263" s="852"/>
      <c r="E263" s="852"/>
      <c r="F263" s="748"/>
      <c r="G263" s="749"/>
      <c r="H263" s="749"/>
      <c r="I263" s="749"/>
      <c r="J263" s="749"/>
      <c r="K263" s="750"/>
      <c r="L263" s="757"/>
      <c r="M263" s="758"/>
      <c r="N263" s="758"/>
      <c r="O263" s="758"/>
      <c r="P263" s="758"/>
      <c r="Q263" s="758"/>
      <c r="R263" s="758"/>
      <c r="S263" s="758"/>
      <c r="T263" s="758"/>
      <c r="U263" s="758"/>
      <c r="V263" s="758"/>
      <c r="W263" s="758"/>
      <c r="X263" s="758"/>
      <c r="Y263" s="759"/>
      <c r="Z263" s="760" t="s">
        <v>1234</v>
      </c>
      <c r="AA263" s="760"/>
      <c r="AB263" s="760"/>
      <c r="AC263" s="760"/>
      <c r="AD263" s="760"/>
      <c r="AE263" s="760"/>
      <c r="AF263" s="760"/>
      <c r="AG263" s="760"/>
      <c r="AH263" s="760"/>
      <c r="AI263" s="760"/>
      <c r="AJ263" s="760"/>
      <c r="AK263" s="760"/>
      <c r="AL263" s="761"/>
    </row>
    <row r="264" spans="1:38" ht="25.5" hidden="1" customHeight="1">
      <c r="A264" s="465"/>
      <c r="B264" s="1133"/>
      <c r="C264" s="851"/>
      <c r="D264" s="852"/>
      <c r="E264" s="852"/>
      <c r="F264" s="762"/>
      <c r="G264" s="763"/>
      <c r="H264" s="763"/>
      <c r="I264" s="763"/>
      <c r="J264" s="763"/>
      <c r="K264" s="764"/>
      <c r="L264" s="751" t="s">
        <v>1186</v>
      </c>
      <c r="M264" s="752"/>
      <c r="N264" s="753"/>
      <c r="O264" s="415" t="s">
        <v>1187</v>
      </c>
      <c r="P264" s="415" t="s">
        <v>1187</v>
      </c>
      <c r="Q264" s="415" t="s">
        <v>1187</v>
      </c>
      <c r="R264" s="415" t="s">
        <v>1187</v>
      </c>
      <c r="S264" s="415" t="s">
        <v>1187</v>
      </c>
      <c r="T264" s="415" t="s">
        <v>1187</v>
      </c>
      <c r="U264" s="415" t="s">
        <v>1187</v>
      </c>
      <c r="V264" s="415" t="s">
        <v>1187</v>
      </c>
      <c r="W264" s="415" t="s">
        <v>1187</v>
      </c>
      <c r="X264" s="415" t="s">
        <v>1187</v>
      </c>
      <c r="Y264" s="415" t="s">
        <v>1187</v>
      </c>
      <c r="Z264" s="415" t="s">
        <v>1187</v>
      </c>
      <c r="AA264" s="415" t="s">
        <v>1187</v>
      </c>
      <c r="AB264" s="415" t="s">
        <v>1187</v>
      </c>
      <c r="AC264" s="415" t="s">
        <v>1187</v>
      </c>
      <c r="AD264" s="415" t="s">
        <v>1187</v>
      </c>
      <c r="AE264" s="415" t="s">
        <v>1187</v>
      </c>
      <c r="AF264" s="415" t="s">
        <v>1187</v>
      </c>
      <c r="AG264" s="415" t="s">
        <v>1187</v>
      </c>
      <c r="AH264" s="415" t="s">
        <v>1187</v>
      </c>
      <c r="AI264" s="754"/>
      <c r="AJ264" s="755"/>
      <c r="AK264" s="755"/>
      <c r="AL264" s="756"/>
    </row>
    <row r="265" spans="1:38" ht="25.5" customHeight="1">
      <c r="A265" s="465"/>
      <c r="B265" s="1133"/>
      <c r="C265" s="851"/>
      <c r="D265" s="852"/>
      <c r="E265" s="852"/>
      <c r="F265" s="730" t="s">
        <v>1235</v>
      </c>
      <c r="G265" s="731"/>
      <c r="H265" s="731"/>
      <c r="I265" s="731"/>
      <c r="J265" s="731"/>
      <c r="K265" s="732"/>
      <c r="L265" s="733"/>
      <c r="M265" s="734"/>
      <c r="N265" s="426" t="s">
        <v>509</v>
      </c>
      <c r="O265" s="733"/>
      <c r="P265" s="735"/>
      <c r="Q265" s="734"/>
      <c r="R265" s="736"/>
      <c r="S265" s="737"/>
      <c r="T265" s="737"/>
      <c r="U265" s="737"/>
      <c r="V265" s="737"/>
      <c r="W265" s="737"/>
      <c r="X265" s="737"/>
      <c r="Y265" s="737"/>
      <c r="Z265" s="737"/>
      <c r="AA265" s="737"/>
      <c r="AB265" s="737"/>
      <c r="AC265" s="737"/>
      <c r="AD265" s="737"/>
      <c r="AE265" s="737"/>
      <c r="AF265" s="737"/>
      <c r="AG265" s="737"/>
      <c r="AH265" s="737"/>
      <c r="AI265" s="737"/>
      <c r="AJ265" s="737"/>
      <c r="AK265" s="737"/>
      <c r="AL265" s="738"/>
    </row>
    <row r="266" spans="1:38" ht="25.5" customHeight="1">
      <c r="A266" s="465"/>
      <c r="B266" s="1133"/>
      <c r="C266" s="851"/>
      <c r="D266" s="852"/>
      <c r="E266" s="852"/>
      <c r="F266" s="730" t="s">
        <v>5460</v>
      </c>
      <c r="G266" s="731"/>
      <c r="H266" s="731"/>
      <c r="I266" s="731"/>
      <c r="J266" s="731"/>
      <c r="K266" s="732"/>
      <c r="L266" s="739"/>
      <c r="M266" s="740"/>
      <c r="N266" s="740"/>
      <c r="O266" s="740"/>
      <c r="P266" s="740"/>
      <c r="Q266" s="740"/>
      <c r="R266" s="740"/>
      <c r="S266" s="740"/>
      <c r="T266" s="740"/>
      <c r="U266" s="740"/>
      <c r="V266" s="740"/>
      <c r="W266" s="740"/>
      <c r="X266" s="740"/>
      <c r="Y266" s="740"/>
      <c r="Z266" s="740"/>
      <c r="AA266" s="740"/>
      <c r="AB266" s="740"/>
      <c r="AC266" s="740"/>
      <c r="AD266" s="740"/>
      <c r="AE266" s="740"/>
      <c r="AF266" s="740"/>
      <c r="AG266" s="740"/>
      <c r="AH266" s="740"/>
      <c r="AI266" s="740"/>
      <c r="AJ266" s="740"/>
      <c r="AK266" s="740"/>
      <c r="AL266" s="741"/>
    </row>
    <row r="267" spans="1:38" ht="25.5" customHeight="1">
      <c r="A267" s="465"/>
      <c r="B267" s="1133"/>
      <c r="C267" s="851"/>
      <c r="D267" s="852"/>
      <c r="E267" s="852"/>
      <c r="F267" s="730" t="s">
        <v>1326</v>
      </c>
      <c r="G267" s="731"/>
      <c r="H267" s="731"/>
      <c r="I267" s="731"/>
      <c r="J267" s="731"/>
      <c r="K267" s="732"/>
      <c r="L267" s="726"/>
      <c r="M267" s="726"/>
      <c r="N267" s="422" t="s">
        <v>509</v>
      </c>
      <c r="O267" s="726"/>
      <c r="P267" s="726"/>
      <c r="Q267" s="726"/>
      <c r="R267" s="422" t="s">
        <v>509</v>
      </c>
      <c r="S267" s="726"/>
      <c r="T267" s="726"/>
      <c r="U267" s="726"/>
      <c r="V267" s="727"/>
      <c r="W267" s="728"/>
      <c r="X267" s="728"/>
      <c r="Y267" s="728"/>
      <c r="Z267" s="728"/>
      <c r="AA267" s="728"/>
      <c r="AB267" s="728"/>
      <c r="AC267" s="728"/>
      <c r="AD267" s="728"/>
      <c r="AE267" s="728"/>
      <c r="AF267" s="728"/>
      <c r="AG267" s="728"/>
      <c r="AH267" s="728"/>
      <c r="AI267" s="728"/>
      <c r="AJ267" s="728"/>
      <c r="AK267" s="728"/>
      <c r="AL267" s="729"/>
    </row>
    <row r="268" spans="1:38" ht="25.5" customHeight="1">
      <c r="A268" s="465"/>
      <c r="B268" s="1133"/>
      <c r="C268" s="851"/>
      <c r="D268" s="852"/>
      <c r="E268" s="852"/>
      <c r="F268" s="848" t="s">
        <v>1321</v>
      </c>
      <c r="G268" s="849"/>
      <c r="H268" s="849"/>
      <c r="I268" s="849"/>
      <c r="J268" s="849"/>
      <c r="K268" s="850"/>
      <c r="L268" s="860" t="s">
        <v>1395</v>
      </c>
      <c r="M268" s="960"/>
      <c r="N268" s="960"/>
      <c r="O268" s="960"/>
      <c r="P268" s="960"/>
      <c r="Q268" s="960"/>
      <c r="R268" s="960"/>
      <c r="S268" s="960"/>
      <c r="T268" s="960"/>
      <c r="U268" s="961"/>
      <c r="V268" s="939"/>
      <c r="W268" s="940"/>
      <c r="X268" s="940"/>
      <c r="Y268" s="940"/>
      <c r="Z268" s="940"/>
      <c r="AA268" s="940"/>
      <c r="AB268" s="940"/>
      <c r="AC268" s="940"/>
      <c r="AD268" s="940"/>
      <c r="AE268" s="940"/>
      <c r="AF268" s="940"/>
      <c r="AG268" s="940"/>
      <c r="AH268" s="940"/>
      <c r="AI268" s="940"/>
      <c r="AJ268" s="940"/>
      <c r="AK268" s="940"/>
      <c r="AL268" s="941"/>
    </row>
    <row r="269" spans="1:38" ht="25.5" customHeight="1">
      <c r="A269" s="465"/>
      <c r="B269" s="1133"/>
      <c r="C269" s="851"/>
      <c r="D269" s="852"/>
      <c r="E269" s="852"/>
      <c r="F269" s="851"/>
      <c r="G269" s="852"/>
      <c r="H269" s="852"/>
      <c r="I269" s="852"/>
      <c r="J269" s="852"/>
      <c r="K269" s="853"/>
      <c r="L269" s="452" t="s">
        <v>301</v>
      </c>
      <c r="M269" s="735"/>
      <c r="N269" s="735"/>
      <c r="O269" s="735"/>
      <c r="P269" s="735"/>
      <c r="Q269" s="736" t="s">
        <v>208</v>
      </c>
      <c r="R269" s="737"/>
      <c r="S269" s="737"/>
      <c r="T269" s="457"/>
      <c r="U269" s="417"/>
      <c r="V269" s="730" t="s">
        <v>327</v>
      </c>
      <c r="W269" s="731"/>
      <c r="X269" s="731"/>
      <c r="Y269" s="731"/>
      <c r="Z269" s="732"/>
      <c r="AA269" s="928" t="s">
        <v>1201</v>
      </c>
      <c r="AB269" s="929"/>
      <c r="AC269" s="929"/>
      <c r="AD269" s="733"/>
      <c r="AE269" s="734"/>
      <c r="AF269" s="424" t="s">
        <v>1179</v>
      </c>
      <c r="AG269" s="733"/>
      <c r="AH269" s="734"/>
      <c r="AI269" s="425" t="s">
        <v>1180</v>
      </c>
      <c r="AJ269" s="733"/>
      <c r="AK269" s="734"/>
      <c r="AL269" s="423" t="s">
        <v>1181</v>
      </c>
    </row>
    <row r="270" spans="1:38" ht="25.5" hidden="1" customHeight="1">
      <c r="A270" s="465"/>
      <c r="B270" s="1133"/>
      <c r="C270" s="851"/>
      <c r="D270" s="852"/>
      <c r="E270" s="852"/>
      <c r="F270" s="854"/>
      <c r="G270" s="855"/>
      <c r="H270" s="855"/>
      <c r="I270" s="855"/>
      <c r="J270" s="855"/>
      <c r="K270" s="856"/>
      <c r="L270" s="801" t="s">
        <v>1186</v>
      </c>
      <c r="M270" s="802"/>
      <c r="N270" s="803"/>
      <c r="O270" s="458" t="s">
        <v>1187</v>
      </c>
      <c r="P270" s="458" t="s">
        <v>1187</v>
      </c>
      <c r="Q270" s="459" t="s">
        <v>1197</v>
      </c>
      <c r="R270" s="458" t="s">
        <v>1187</v>
      </c>
      <c r="S270" s="458" t="s">
        <v>1187</v>
      </c>
      <c r="T270" s="458" t="s">
        <v>1187</v>
      </c>
      <c r="U270" s="458" t="s">
        <v>1187</v>
      </c>
      <c r="V270" s="458" t="s">
        <v>1187</v>
      </c>
      <c r="W270" s="458" t="s">
        <v>1187</v>
      </c>
      <c r="X270" s="459" t="s">
        <v>1197</v>
      </c>
      <c r="Y270" s="458" t="s">
        <v>1187</v>
      </c>
      <c r="Z270" s="771"/>
      <c r="AA270" s="772"/>
      <c r="AB270" s="772"/>
      <c r="AC270" s="772"/>
      <c r="AD270" s="772"/>
      <c r="AE270" s="772"/>
      <c r="AF270" s="772"/>
      <c r="AG270" s="772"/>
      <c r="AH270" s="772"/>
      <c r="AI270" s="772"/>
      <c r="AJ270" s="772"/>
      <c r="AK270" s="772"/>
      <c r="AL270" s="773"/>
    </row>
    <row r="271" spans="1:38" ht="25.5" customHeight="1" thickBot="1">
      <c r="A271" s="465"/>
      <c r="B271" s="1133"/>
      <c r="C271" s="1147"/>
      <c r="D271" s="1148"/>
      <c r="E271" s="1148"/>
      <c r="F271" s="765" t="s">
        <v>209</v>
      </c>
      <c r="G271" s="766"/>
      <c r="H271" s="766"/>
      <c r="I271" s="766"/>
      <c r="J271" s="766"/>
      <c r="K271" s="767"/>
      <c r="L271" s="774" t="s">
        <v>1201</v>
      </c>
      <c r="M271" s="768"/>
      <c r="N271" s="768"/>
      <c r="O271" s="1144"/>
      <c r="P271" s="1145"/>
      <c r="Q271" s="455" t="s">
        <v>1179</v>
      </c>
      <c r="R271" s="1144"/>
      <c r="S271" s="1145"/>
      <c r="T271" s="456" t="s">
        <v>1180</v>
      </c>
      <c r="U271" s="1144"/>
      <c r="V271" s="1145"/>
      <c r="W271" s="456" t="s">
        <v>1181</v>
      </c>
      <c r="X271" s="770"/>
      <c r="Y271" s="770"/>
      <c r="Z271" s="770"/>
      <c r="AA271" s="770"/>
      <c r="AB271" s="770"/>
      <c r="AC271" s="765" t="s">
        <v>1242</v>
      </c>
      <c r="AD271" s="766"/>
      <c r="AE271" s="766"/>
      <c r="AF271" s="766"/>
      <c r="AG271" s="766"/>
      <c r="AH271" s="767"/>
      <c r="AI271" s="768" t="s">
        <v>1201</v>
      </c>
      <c r="AJ271" s="768"/>
      <c r="AK271" s="768"/>
      <c r="AL271" s="769"/>
    </row>
    <row r="272" spans="1:38" ht="25.5" customHeight="1" thickTop="1">
      <c r="A272" s="465"/>
      <c r="B272" s="1133"/>
      <c r="C272" s="1154" t="s">
        <v>1351</v>
      </c>
      <c r="D272" s="1155"/>
      <c r="E272" s="1155"/>
      <c r="F272" s="1160" t="s">
        <v>264</v>
      </c>
      <c r="G272" s="1161"/>
      <c r="H272" s="1161"/>
      <c r="I272" s="1161"/>
      <c r="J272" s="1161"/>
      <c r="K272" s="1162"/>
      <c r="L272" s="742"/>
      <c r="M272" s="743"/>
      <c r="N272" s="743"/>
      <c r="O272" s="743"/>
      <c r="P272" s="743"/>
      <c r="Q272" s="743"/>
      <c r="R272" s="743"/>
      <c r="S272" s="743"/>
      <c r="T272" s="743"/>
      <c r="U272" s="744"/>
      <c r="V272" s="956" t="s">
        <v>1233</v>
      </c>
      <c r="W272" s="760"/>
      <c r="X272" s="760"/>
      <c r="Y272" s="760"/>
      <c r="Z272" s="760"/>
      <c r="AA272" s="760"/>
      <c r="AB272" s="760"/>
      <c r="AC272" s="760"/>
      <c r="AD272" s="760"/>
      <c r="AE272" s="760"/>
      <c r="AF272" s="760"/>
      <c r="AG272" s="760"/>
      <c r="AH272" s="760"/>
      <c r="AI272" s="760"/>
      <c r="AJ272" s="760"/>
      <c r="AK272" s="760"/>
      <c r="AL272" s="761"/>
    </row>
    <row r="273" spans="1:38" ht="25.5" hidden="1" customHeight="1">
      <c r="A273" s="465"/>
      <c r="B273" s="1133"/>
      <c r="C273" s="1156"/>
      <c r="D273" s="1157"/>
      <c r="E273" s="1157"/>
      <c r="F273" s="730" t="s">
        <v>1324</v>
      </c>
      <c r="G273" s="731"/>
      <c r="H273" s="731"/>
      <c r="I273" s="731"/>
      <c r="J273" s="731"/>
      <c r="K273" s="732"/>
      <c r="L273" s="751" t="s">
        <v>1186</v>
      </c>
      <c r="M273" s="752"/>
      <c r="N273" s="753"/>
      <c r="O273" s="415" t="s">
        <v>1187</v>
      </c>
      <c r="P273" s="415" t="s">
        <v>1187</v>
      </c>
      <c r="Q273" s="415" t="s">
        <v>1187</v>
      </c>
      <c r="R273" s="415" t="s">
        <v>1187</v>
      </c>
      <c r="S273" s="415" t="s">
        <v>1187</v>
      </c>
      <c r="T273" s="415" t="s">
        <v>1187</v>
      </c>
      <c r="U273" s="415" t="s">
        <v>1187</v>
      </c>
      <c r="V273" s="415" t="s">
        <v>1187</v>
      </c>
      <c r="W273" s="415" t="s">
        <v>1187</v>
      </c>
      <c r="X273" s="415" t="s">
        <v>1187</v>
      </c>
      <c r="Y273" s="415" t="s">
        <v>1187</v>
      </c>
      <c r="Z273" s="415" t="s">
        <v>1187</v>
      </c>
      <c r="AA273" s="415" t="s">
        <v>1187</v>
      </c>
      <c r="AB273" s="415" t="s">
        <v>1187</v>
      </c>
      <c r="AC273" s="415" t="s">
        <v>1187</v>
      </c>
      <c r="AD273" s="415" t="s">
        <v>1187</v>
      </c>
      <c r="AE273" s="415" t="s">
        <v>1187</v>
      </c>
      <c r="AF273" s="415" t="s">
        <v>1187</v>
      </c>
      <c r="AG273" s="415" t="s">
        <v>1187</v>
      </c>
      <c r="AH273" s="415" t="s">
        <v>1187</v>
      </c>
      <c r="AI273" s="754"/>
      <c r="AJ273" s="755"/>
      <c r="AK273" s="755"/>
      <c r="AL273" s="756"/>
    </row>
    <row r="274" spans="1:38" ht="25.5" customHeight="1">
      <c r="A274" s="465"/>
      <c r="B274" s="1133"/>
      <c r="C274" s="1156"/>
      <c r="D274" s="1157"/>
      <c r="E274" s="1157"/>
      <c r="F274" s="748"/>
      <c r="G274" s="749"/>
      <c r="H274" s="749"/>
      <c r="I274" s="749"/>
      <c r="J274" s="749"/>
      <c r="K274" s="750"/>
      <c r="L274" s="757"/>
      <c r="M274" s="758"/>
      <c r="N274" s="758"/>
      <c r="O274" s="758"/>
      <c r="P274" s="758"/>
      <c r="Q274" s="758"/>
      <c r="R274" s="758"/>
      <c r="S274" s="758"/>
      <c r="T274" s="758"/>
      <c r="U274" s="758"/>
      <c r="V274" s="758"/>
      <c r="W274" s="758"/>
      <c r="X274" s="758"/>
      <c r="Y274" s="759"/>
      <c r="Z274" s="760" t="s">
        <v>1234</v>
      </c>
      <c r="AA274" s="760"/>
      <c r="AB274" s="760"/>
      <c r="AC274" s="760"/>
      <c r="AD274" s="760"/>
      <c r="AE274" s="760"/>
      <c r="AF274" s="760"/>
      <c r="AG274" s="760"/>
      <c r="AH274" s="760"/>
      <c r="AI274" s="760"/>
      <c r="AJ274" s="760"/>
      <c r="AK274" s="760"/>
      <c r="AL274" s="761"/>
    </row>
    <row r="275" spans="1:38" ht="25.5" hidden="1" customHeight="1">
      <c r="A275" s="465"/>
      <c r="B275" s="1133"/>
      <c r="C275" s="1156"/>
      <c r="D275" s="1157"/>
      <c r="E275" s="1157"/>
      <c r="F275" s="762"/>
      <c r="G275" s="763"/>
      <c r="H275" s="763"/>
      <c r="I275" s="763"/>
      <c r="J275" s="763"/>
      <c r="K275" s="764"/>
      <c r="L275" s="751" t="s">
        <v>1186</v>
      </c>
      <c r="M275" s="752"/>
      <c r="N275" s="753"/>
      <c r="O275" s="415" t="s">
        <v>1187</v>
      </c>
      <c r="P275" s="415" t="s">
        <v>1187</v>
      </c>
      <c r="Q275" s="415" t="s">
        <v>1187</v>
      </c>
      <c r="R275" s="415" t="s">
        <v>1187</v>
      </c>
      <c r="S275" s="415" t="s">
        <v>1187</v>
      </c>
      <c r="T275" s="415" t="s">
        <v>1187</v>
      </c>
      <c r="U275" s="415" t="s">
        <v>1187</v>
      </c>
      <c r="V275" s="415" t="s">
        <v>1187</v>
      </c>
      <c r="W275" s="415" t="s">
        <v>1187</v>
      </c>
      <c r="X275" s="415" t="s">
        <v>1187</v>
      </c>
      <c r="Y275" s="415" t="s">
        <v>1187</v>
      </c>
      <c r="Z275" s="415" t="s">
        <v>1187</v>
      </c>
      <c r="AA275" s="415" t="s">
        <v>1187</v>
      </c>
      <c r="AB275" s="415" t="s">
        <v>1187</v>
      </c>
      <c r="AC275" s="415" t="s">
        <v>1187</v>
      </c>
      <c r="AD275" s="415" t="s">
        <v>1187</v>
      </c>
      <c r="AE275" s="415" t="s">
        <v>1187</v>
      </c>
      <c r="AF275" s="415" t="s">
        <v>1187</v>
      </c>
      <c r="AG275" s="415" t="s">
        <v>1187</v>
      </c>
      <c r="AH275" s="415" t="s">
        <v>1187</v>
      </c>
      <c r="AI275" s="754"/>
      <c r="AJ275" s="755"/>
      <c r="AK275" s="755"/>
      <c r="AL275" s="756"/>
    </row>
    <row r="276" spans="1:38" ht="25.5" customHeight="1">
      <c r="A276" s="465"/>
      <c r="B276" s="1133"/>
      <c r="C276" s="1156"/>
      <c r="D276" s="1157"/>
      <c r="E276" s="1157"/>
      <c r="F276" s="730" t="s">
        <v>1235</v>
      </c>
      <c r="G276" s="731"/>
      <c r="H276" s="731"/>
      <c r="I276" s="731"/>
      <c r="J276" s="731"/>
      <c r="K276" s="732"/>
      <c r="L276" s="733"/>
      <c r="M276" s="734"/>
      <c r="N276" s="426" t="s">
        <v>509</v>
      </c>
      <c r="O276" s="733"/>
      <c r="P276" s="735"/>
      <c r="Q276" s="734"/>
      <c r="R276" s="736"/>
      <c r="S276" s="737"/>
      <c r="T276" s="737"/>
      <c r="U276" s="737"/>
      <c r="V276" s="737"/>
      <c r="W276" s="737"/>
      <c r="X276" s="737"/>
      <c r="Y276" s="737"/>
      <c r="Z276" s="737"/>
      <c r="AA276" s="737"/>
      <c r="AB276" s="737"/>
      <c r="AC276" s="737"/>
      <c r="AD276" s="737"/>
      <c r="AE276" s="737"/>
      <c r="AF276" s="737"/>
      <c r="AG276" s="737"/>
      <c r="AH276" s="737"/>
      <c r="AI276" s="737"/>
      <c r="AJ276" s="737"/>
      <c r="AK276" s="737"/>
      <c r="AL276" s="738"/>
    </row>
    <row r="277" spans="1:38" ht="25.5" customHeight="1">
      <c r="A277" s="465"/>
      <c r="B277" s="1133"/>
      <c r="C277" s="1156"/>
      <c r="D277" s="1157"/>
      <c r="E277" s="1157"/>
      <c r="F277" s="730" t="s">
        <v>5460</v>
      </c>
      <c r="G277" s="731"/>
      <c r="H277" s="731"/>
      <c r="I277" s="731"/>
      <c r="J277" s="731"/>
      <c r="K277" s="732"/>
      <c r="L277" s="739"/>
      <c r="M277" s="740"/>
      <c r="N277" s="740"/>
      <c r="O277" s="740"/>
      <c r="P277" s="740"/>
      <c r="Q277" s="740"/>
      <c r="R277" s="740"/>
      <c r="S277" s="740"/>
      <c r="T277" s="740"/>
      <c r="U277" s="740"/>
      <c r="V277" s="740"/>
      <c r="W277" s="740"/>
      <c r="X277" s="740"/>
      <c r="Y277" s="740"/>
      <c r="Z277" s="740"/>
      <c r="AA277" s="740"/>
      <c r="AB277" s="740"/>
      <c r="AC277" s="740"/>
      <c r="AD277" s="740"/>
      <c r="AE277" s="740"/>
      <c r="AF277" s="740"/>
      <c r="AG277" s="740"/>
      <c r="AH277" s="740"/>
      <c r="AI277" s="740"/>
      <c r="AJ277" s="740"/>
      <c r="AK277" s="740"/>
      <c r="AL277" s="741"/>
    </row>
    <row r="278" spans="1:38" ht="25.5" customHeight="1">
      <c r="A278" s="465"/>
      <c r="B278" s="1133"/>
      <c r="C278" s="1156"/>
      <c r="D278" s="1157"/>
      <c r="E278" s="1157"/>
      <c r="F278" s="730" t="s">
        <v>1326</v>
      </c>
      <c r="G278" s="731"/>
      <c r="H278" s="731"/>
      <c r="I278" s="731"/>
      <c r="J278" s="731"/>
      <c r="K278" s="732"/>
      <c r="L278" s="726"/>
      <c r="M278" s="726"/>
      <c r="N278" s="422" t="s">
        <v>509</v>
      </c>
      <c r="O278" s="726"/>
      <c r="P278" s="726"/>
      <c r="Q278" s="726"/>
      <c r="R278" s="422" t="s">
        <v>509</v>
      </c>
      <c r="S278" s="726"/>
      <c r="T278" s="726"/>
      <c r="U278" s="726"/>
      <c r="V278" s="727"/>
      <c r="W278" s="728"/>
      <c r="X278" s="728"/>
      <c r="Y278" s="728"/>
      <c r="Z278" s="728"/>
      <c r="AA278" s="728"/>
      <c r="AB278" s="728"/>
      <c r="AC278" s="728"/>
      <c r="AD278" s="728"/>
      <c r="AE278" s="728"/>
      <c r="AF278" s="728"/>
      <c r="AG278" s="728"/>
      <c r="AH278" s="728"/>
      <c r="AI278" s="728"/>
      <c r="AJ278" s="728"/>
      <c r="AK278" s="728"/>
      <c r="AL278" s="729"/>
    </row>
    <row r="279" spans="1:38" ht="25.5" customHeight="1">
      <c r="A279" s="465"/>
      <c r="B279" s="1133"/>
      <c r="C279" s="1156"/>
      <c r="D279" s="1157"/>
      <c r="E279" s="1157"/>
      <c r="F279" s="848" t="s">
        <v>1321</v>
      </c>
      <c r="G279" s="849"/>
      <c r="H279" s="849"/>
      <c r="I279" s="849"/>
      <c r="J279" s="849"/>
      <c r="K279" s="850"/>
      <c r="L279" s="860" t="s">
        <v>1395</v>
      </c>
      <c r="M279" s="960"/>
      <c r="N279" s="960"/>
      <c r="O279" s="960"/>
      <c r="P279" s="960"/>
      <c r="Q279" s="960"/>
      <c r="R279" s="960"/>
      <c r="S279" s="960"/>
      <c r="T279" s="960"/>
      <c r="U279" s="961"/>
      <c r="V279" s="939"/>
      <c r="W279" s="940"/>
      <c r="X279" s="940"/>
      <c r="Y279" s="940"/>
      <c r="Z279" s="940"/>
      <c r="AA279" s="940"/>
      <c r="AB279" s="940"/>
      <c r="AC279" s="940"/>
      <c r="AD279" s="940"/>
      <c r="AE279" s="940"/>
      <c r="AF279" s="940"/>
      <c r="AG279" s="940"/>
      <c r="AH279" s="940"/>
      <c r="AI279" s="940"/>
      <c r="AJ279" s="940"/>
      <c r="AK279" s="940"/>
      <c r="AL279" s="941"/>
    </row>
    <row r="280" spans="1:38" ht="25.5" customHeight="1">
      <c r="A280" s="465"/>
      <c r="B280" s="1133"/>
      <c r="C280" s="1156"/>
      <c r="D280" s="1157"/>
      <c r="E280" s="1157"/>
      <c r="F280" s="851"/>
      <c r="G280" s="852"/>
      <c r="H280" s="852"/>
      <c r="I280" s="852"/>
      <c r="J280" s="852"/>
      <c r="K280" s="853"/>
      <c r="L280" s="452" t="s">
        <v>301</v>
      </c>
      <c r="M280" s="735"/>
      <c r="N280" s="735"/>
      <c r="O280" s="735"/>
      <c r="P280" s="735"/>
      <c r="Q280" s="736" t="s">
        <v>208</v>
      </c>
      <c r="R280" s="737"/>
      <c r="S280" s="737"/>
      <c r="T280" s="457"/>
      <c r="U280" s="417"/>
      <c r="V280" s="730" t="s">
        <v>327</v>
      </c>
      <c r="W280" s="731"/>
      <c r="X280" s="731"/>
      <c r="Y280" s="731"/>
      <c r="Z280" s="732"/>
      <c r="AA280" s="928" t="s">
        <v>1201</v>
      </c>
      <c r="AB280" s="929"/>
      <c r="AC280" s="929"/>
      <c r="AD280" s="733"/>
      <c r="AE280" s="734"/>
      <c r="AF280" s="424" t="s">
        <v>1179</v>
      </c>
      <c r="AG280" s="733"/>
      <c r="AH280" s="734"/>
      <c r="AI280" s="425" t="s">
        <v>1180</v>
      </c>
      <c r="AJ280" s="733"/>
      <c r="AK280" s="734"/>
      <c r="AL280" s="423" t="s">
        <v>1181</v>
      </c>
    </row>
    <row r="281" spans="1:38" ht="25.5" hidden="1" customHeight="1">
      <c r="A281" s="465"/>
      <c r="B281" s="1133"/>
      <c r="C281" s="1156"/>
      <c r="D281" s="1157"/>
      <c r="E281" s="1157"/>
      <c r="F281" s="854"/>
      <c r="G281" s="855"/>
      <c r="H281" s="855"/>
      <c r="I281" s="855"/>
      <c r="J281" s="855"/>
      <c r="K281" s="856"/>
      <c r="L281" s="801" t="s">
        <v>1186</v>
      </c>
      <c r="M281" s="802"/>
      <c r="N281" s="803"/>
      <c r="O281" s="458" t="s">
        <v>1187</v>
      </c>
      <c r="P281" s="458" t="s">
        <v>1187</v>
      </c>
      <c r="Q281" s="459" t="s">
        <v>1197</v>
      </c>
      <c r="R281" s="458" t="s">
        <v>1187</v>
      </c>
      <c r="S281" s="458" t="s">
        <v>1187</v>
      </c>
      <c r="T281" s="458" t="s">
        <v>1187</v>
      </c>
      <c r="U281" s="458" t="s">
        <v>1187</v>
      </c>
      <c r="V281" s="458" t="s">
        <v>1187</v>
      </c>
      <c r="W281" s="458" t="s">
        <v>1187</v>
      </c>
      <c r="X281" s="459" t="s">
        <v>1197</v>
      </c>
      <c r="Y281" s="458" t="s">
        <v>1187</v>
      </c>
      <c r="Z281" s="771"/>
      <c r="AA281" s="772"/>
      <c r="AB281" s="772"/>
      <c r="AC281" s="772"/>
      <c r="AD281" s="772"/>
      <c r="AE281" s="772"/>
      <c r="AF281" s="772"/>
      <c r="AG281" s="772"/>
      <c r="AH281" s="772"/>
      <c r="AI281" s="772"/>
      <c r="AJ281" s="772"/>
      <c r="AK281" s="772"/>
      <c r="AL281" s="773"/>
    </row>
    <row r="282" spans="1:38" ht="25.5" customHeight="1" thickBot="1">
      <c r="A282" s="465"/>
      <c r="B282" s="1133"/>
      <c r="C282" s="1158"/>
      <c r="D282" s="1159"/>
      <c r="E282" s="1159"/>
      <c r="F282" s="765" t="s">
        <v>209</v>
      </c>
      <c r="G282" s="766"/>
      <c r="H282" s="766"/>
      <c r="I282" s="766"/>
      <c r="J282" s="766"/>
      <c r="K282" s="767"/>
      <c r="L282" s="774" t="s">
        <v>1201</v>
      </c>
      <c r="M282" s="768"/>
      <c r="N282" s="768"/>
      <c r="O282" s="1144"/>
      <c r="P282" s="1145"/>
      <c r="Q282" s="455" t="s">
        <v>1179</v>
      </c>
      <c r="R282" s="1144"/>
      <c r="S282" s="1145"/>
      <c r="T282" s="456" t="s">
        <v>1180</v>
      </c>
      <c r="U282" s="1144"/>
      <c r="V282" s="1145"/>
      <c r="W282" s="456" t="s">
        <v>1181</v>
      </c>
      <c r="X282" s="770"/>
      <c r="Y282" s="770"/>
      <c r="Z282" s="770"/>
      <c r="AA282" s="770"/>
      <c r="AB282" s="770"/>
      <c r="AC282" s="765" t="s">
        <v>1242</v>
      </c>
      <c r="AD282" s="766"/>
      <c r="AE282" s="766"/>
      <c r="AF282" s="766"/>
      <c r="AG282" s="766"/>
      <c r="AH282" s="767"/>
      <c r="AI282" s="768" t="s">
        <v>1201</v>
      </c>
      <c r="AJ282" s="768"/>
      <c r="AK282" s="768"/>
      <c r="AL282" s="769"/>
    </row>
    <row r="283" spans="1:38" ht="25.5" customHeight="1" thickTop="1">
      <c r="A283" s="465"/>
      <c r="B283" s="1133"/>
      <c r="C283" s="848" t="s">
        <v>1352</v>
      </c>
      <c r="D283" s="849"/>
      <c r="E283" s="849"/>
      <c r="F283" s="1160" t="s">
        <v>264</v>
      </c>
      <c r="G283" s="1161"/>
      <c r="H283" s="1161"/>
      <c r="I283" s="1161"/>
      <c r="J283" s="1161"/>
      <c r="K283" s="1162"/>
      <c r="L283" s="742"/>
      <c r="M283" s="743"/>
      <c r="N283" s="743"/>
      <c r="O283" s="743"/>
      <c r="P283" s="743"/>
      <c r="Q283" s="743"/>
      <c r="R283" s="743"/>
      <c r="S283" s="743"/>
      <c r="T283" s="743"/>
      <c r="U283" s="744"/>
      <c r="V283" s="956" t="s">
        <v>1233</v>
      </c>
      <c r="W283" s="760"/>
      <c r="X283" s="760"/>
      <c r="Y283" s="760"/>
      <c r="Z283" s="760"/>
      <c r="AA283" s="760"/>
      <c r="AB283" s="760"/>
      <c r="AC283" s="760"/>
      <c r="AD283" s="760"/>
      <c r="AE283" s="760"/>
      <c r="AF283" s="760"/>
      <c r="AG283" s="760"/>
      <c r="AH283" s="760"/>
      <c r="AI283" s="760"/>
      <c r="AJ283" s="760"/>
      <c r="AK283" s="760"/>
      <c r="AL283" s="761"/>
    </row>
    <row r="284" spans="1:38" ht="25.5" hidden="1" customHeight="1">
      <c r="A284" s="465"/>
      <c r="B284" s="1133"/>
      <c r="C284" s="851"/>
      <c r="D284" s="852"/>
      <c r="E284" s="852"/>
      <c r="F284" s="730" t="s">
        <v>1324</v>
      </c>
      <c r="G284" s="731"/>
      <c r="H284" s="731"/>
      <c r="I284" s="731"/>
      <c r="J284" s="731"/>
      <c r="K284" s="732"/>
      <c r="L284" s="751" t="s">
        <v>1186</v>
      </c>
      <c r="M284" s="752"/>
      <c r="N284" s="753"/>
      <c r="O284" s="415" t="s">
        <v>1187</v>
      </c>
      <c r="P284" s="415" t="s">
        <v>1187</v>
      </c>
      <c r="Q284" s="415" t="s">
        <v>1187</v>
      </c>
      <c r="R284" s="415" t="s">
        <v>1187</v>
      </c>
      <c r="S284" s="415" t="s">
        <v>1187</v>
      </c>
      <c r="T284" s="415" t="s">
        <v>1187</v>
      </c>
      <c r="U284" s="415" t="s">
        <v>1187</v>
      </c>
      <c r="V284" s="415" t="s">
        <v>1187</v>
      </c>
      <c r="W284" s="415" t="s">
        <v>1187</v>
      </c>
      <c r="X284" s="415" t="s">
        <v>1187</v>
      </c>
      <c r="Y284" s="415" t="s">
        <v>1187</v>
      </c>
      <c r="Z284" s="415" t="s">
        <v>1187</v>
      </c>
      <c r="AA284" s="415" t="s">
        <v>1187</v>
      </c>
      <c r="AB284" s="415" t="s">
        <v>1187</v>
      </c>
      <c r="AC284" s="415" t="s">
        <v>1187</v>
      </c>
      <c r="AD284" s="415" t="s">
        <v>1187</v>
      </c>
      <c r="AE284" s="415" t="s">
        <v>1187</v>
      </c>
      <c r="AF284" s="415" t="s">
        <v>1187</v>
      </c>
      <c r="AG284" s="415" t="s">
        <v>1187</v>
      </c>
      <c r="AH284" s="415" t="s">
        <v>1187</v>
      </c>
      <c r="AI284" s="754"/>
      <c r="AJ284" s="755"/>
      <c r="AK284" s="755"/>
      <c r="AL284" s="756"/>
    </row>
    <row r="285" spans="1:38" ht="25.5" customHeight="1">
      <c r="A285" s="465"/>
      <c r="B285" s="1133"/>
      <c r="C285" s="851"/>
      <c r="D285" s="852"/>
      <c r="E285" s="852"/>
      <c r="F285" s="748"/>
      <c r="G285" s="749"/>
      <c r="H285" s="749"/>
      <c r="I285" s="749"/>
      <c r="J285" s="749"/>
      <c r="K285" s="750"/>
      <c r="L285" s="757"/>
      <c r="M285" s="758"/>
      <c r="N285" s="758"/>
      <c r="O285" s="758"/>
      <c r="P285" s="758"/>
      <c r="Q285" s="758"/>
      <c r="R285" s="758"/>
      <c r="S285" s="758"/>
      <c r="T285" s="758"/>
      <c r="U285" s="758"/>
      <c r="V285" s="758"/>
      <c r="W285" s="758"/>
      <c r="X285" s="758"/>
      <c r="Y285" s="759"/>
      <c r="Z285" s="760" t="s">
        <v>1234</v>
      </c>
      <c r="AA285" s="760"/>
      <c r="AB285" s="760"/>
      <c r="AC285" s="760"/>
      <c r="AD285" s="760"/>
      <c r="AE285" s="760"/>
      <c r="AF285" s="760"/>
      <c r="AG285" s="760"/>
      <c r="AH285" s="760"/>
      <c r="AI285" s="760"/>
      <c r="AJ285" s="760"/>
      <c r="AK285" s="760"/>
      <c r="AL285" s="761"/>
    </row>
    <row r="286" spans="1:38" ht="25.5" hidden="1" customHeight="1">
      <c r="A286" s="465"/>
      <c r="B286" s="1133"/>
      <c r="C286" s="851"/>
      <c r="D286" s="852"/>
      <c r="E286" s="852"/>
      <c r="F286" s="762"/>
      <c r="G286" s="763"/>
      <c r="H286" s="763"/>
      <c r="I286" s="763"/>
      <c r="J286" s="763"/>
      <c r="K286" s="764"/>
      <c r="L286" s="751" t="s">
        <v>1186</v>
      </c>
      <c r="M286" s="752"/>
      <c r="N286" s="753"/>
      <c r="O286" s="415" t="s">
        <v>1187</v>
      </c>
      <c r="P286" s="415" t="s">
        <v>1187</v>
      </c>
      <c r="Q286" s="415" t="s">
        <v>1187</v>
      </c>
      <c r="R286" s="415" t="s">
        <v>1187</v>
      </c>
      <c r="S286" s="415" t="s">
        <v>1187</v>
      </c>
      <c r="T286" s="415" t="s">
        <v>1187</v>
      </c>
      <c r="U286" s="415" t="s">
        <v>1187</v>
      </c>
      <c r="V286" s="415" t="s">
        <v>1187</v>
      </c>
      <c r="W286" s="415" t="s">
        <v>1187</v>
      </c>
      <c r="X286" s="415" t="s">
        <v>1187</v>
      </c>
      <c r="Y286" s="415" t="s">
        <v>1187</v>
      </c>
      <c r="Z286" s="415" t="s">
        <v>1187</v>
      </c>
      <c r="AA286" s="415" t="s">
        <v>1187</v>
      </c>
      <c r="AB286" s="415" t="s">
        <v>1187</v>
      </c>
      <c r="AC286" s="415" t="s">
        <v>1187</v>
      </c>
      <c r="AD286" s="415" t="s">
        <v>1187</v>
      </c>
      <c r="AE286" s="415" t="s">
        <v>1187</v>
      </c>
      <c r="AF286" s="415" t="s">
        <v>1187</v>
      </c>
      <c r="AG286" s="415" t="s">
        <v>1187</v>
      </c>
      <c r="AH286" s="415" t="s">
        <v>1187</v>
      </c>
      <c r="AI286" s="754"/>
      <c r="AJ286" s="755"/>
      <c r="AK286" s="755"/>
      <c r="AL286" s="756"/>
    </row>
    <row r="287" spans="1:38" ht="25.5" customHeight="1">
      <c r="A287" s="465"/>
      <c r="B287" s="1133"/>
      <c r="C287" s="851"/>
      <c r="D287" s="852"/>
      <c r="E287" s="852"/>
      <c r="F287" s="730" t="s">
        <v>1235</v>
      </c>
      <c r="G287" s="731"/>
      <c r="H287" s="731"/>
      <c r="I287" s="731"/>
      <c r="J287" s="731"/>
      <c r="K287" s="732"/>
      <c r="L287" s="733"/>
      <c r="M287" s="734"/>
      <c r="N287" s="426" t="s">
        <v>509</v>
      </c>
      <c r="O287" s="733"/>
      <c r="P287" s="735"/>
      <c r="Q287" s="734"/>
      <c r="R287" s="736"/>
      <c r="S287" s="737"/>
      <c r="T287" s="737"/>
      <c r="U287" s="737"/>
      <c r="V287" s="737"/>
      <c r="W287" s="737"/>
      <c r="X287" s="737"/>
      <c r="Y287" s="737"/>
      <c r="Z287" s="737"/>
      <c r="AA287" s="737"/>
      <c r="AB287" s="737"/>
      <c r="AC287" s="737"/>
      <c r="AD287" s="737"/>
      <c r="AE287" s="737"/>
      <c r="AF287" s="737"/>
      <c r="AG287" s="737"/>
      <c r="AH287" s="737"/>
      <c r="AI287" s="737"/>
      <c r="AJ287" s="737"/>
      <c r="AK287" s="737"/>
      <c r="AL287" s="738"/>
    </row>
    <row r="288" spans="1:38" ht="25.5" customHeight="1">
      <c r="A288" s="465"/>
      <c r="B288" s="1133"/>
      <c r="C288" s="851"/>
      <c r="D288" s="852"/>
      <c r="E288" s="852"/>
      <c r="F288" s="730" t="s">
        <v>5460</v>
      </c>
      <c r="G288" s="731"/>
      <c r="H288" s="731"/>
      <c r="I288" s="731"/>
      <c r="J288" s="731"/>
      <c r="K288" s="732"/>
      <c r="L288" s="739"/>
      <c r="M288" s="740"/>
      <c r="N288" s="740"/>
      <c r="O288" s="740"/>
      <c r="P288" s="740"/>
      <c r="Q288" s="740"/>
      <c r="R288" s="740"/>
      <c r="S288" s="740"/>
      <c r="T288" s="740"/>
      <c r="U288" s="740"/>
      <c r="V288" s="740"/>
      <c r="W288" s="740"/>
      <c r="X288" s="740"/>
      <c r="Y288" s="740"/>
      <c r="Z288" s="740"/>
      <c r="AA288" s="740"/>
      <c r="AB288" s="740"/>
      <c r="AC288" s="740"/>
      <c r="AD288" s="740"/>
      <c r="AE288" s="740"/>
      <c r="AF288" s="740"/>
      <c r="AG288" s="740"/>
      <c r="AH288" s="740"/>
      <c r="AI288" s="740"/>
      <c r="AJ288" s="740"/>
      <c r="AK288" s="740"/>
      <c r="AL288" s="741"/>
    </row>
    <row r="289" spans="1:38" ht="25.5" customHeight="1">
      <c r="A289" s="465"/>
      <c r="B289" s="1133"/>
      <c r="C289" s="851"/>
      <c r="D289" s="852"/>
      <c r="E289" s="852"/>
      <c r="F289" s="730" t="s">
        <v>1326</v>
      </c>
      <c r="G289" s="731"/>
      <c r="H289" s="731"/>
      <c r="I289" s="731"/>
      <c r="J289" s="731"/>
      <c r="K289" s="732"/>
      <c r="L289" s="726"/>
      <c r="M289" s="726"/>
      <c r="N289" s="422" t="s">
        <v>509</v>
      </c>
      <c r="O289" s="726"/>
      <c r="P289" s="726"/>
      <c r="Q289" s="726"/>
      <c r="R289" s="422" t="s">
        <v>509</v>
      </c>
      <c r="S289" s="726"/>
      <c r="T289" s="726"/>
      <c r="U289" s="726"/>
      <c r="V289" s="727"/>
      <c r="W289" s="728"/>
      <c r="X289" s="728"/>
      <c r="Y289" s="728"/>
      <c r="Z289" s="728"/>
      <c r="AA289" s="728"/>
      <c r="AB289" s="728"/>
      <c r="AC289" s="728"/>
      <c r="AD289" s="728"/>
      <c r="AE289" s="728"/>
      <c r="AF289" s="728"/>
      <c r="AG289" s="728"/>
      <c r="AH289" s="728"/>
      <c r="AI289" s="728"/>
      <c r="AJ289" s="728"/>
      <c r="AK289" s="728"/>
      <c r="AL289" s="729"/>
    </row>
    <row r="290" spans="1:38" ht="25.5" customHeight="1">
      <c r="A290" s="465"/>
      <c r="B290" s="1133"/>
      <c r="C290" s="851"/>
      <c r="D290" s="852"/>
      <c r="E290" s="852"/>
      <c r="F290" s="848" t="s">
        <v>1321</v>
      </c>
      <c r="G290" s="849"/>
      <c r="H290" s="849"/>
      <c r="I290" s="849"/>
      <c r="J290" s="849"/>
      <c r="K290" s="850"/>
      <c r="L290" s="860" t="s">
        <v>1395</v>
      </c>
      <c r="M290" s="960"/>
      <c r="N290" s="960"/>
      <c r="O290" s="960"/>
      <c r="P290" s="960"/>
      <c r="Q290" s="960"/>
      <c r="R290" s="960"/>
      <c r="S290" s="960"/>
      <c r="T290" s="960"/>
      <c r="U290" s="961"/>
      <c r="V290" s="939"/>
      <c r="W290" s="940"/>
      <c r="X290" s="940"/>
      <c r="Y290" s="940"/>
      <c r="Z290" s="940"/>
      <c r="AA290" s="940"/>
      <c r="AB290" s="940"/>
      <c r="AC290" s="940"/>
      <c r="AD290" s="940"/>
      <c r="AE290" s="940"/>
      <c r="AF290" s="940"/>
      <c r="AG290" s="940"/>
      <c r="AH290" s="940"/>
      <c r="AI290" s="940"/>
      <c r="AJ290" s="940"/>
      <c r="AK290" s="940"/>
      <c r="AL290" s="941"/>
    </row>
    <row r="291" spans="1:38" ht="25.5" customHeight="1">
      <c r="A291" s="465"/>
      <c r="B291" s="1133"/>
      <c r="C291" s="851"/>
      <c r="D291" s="852"/>
      <c r="E291" s="852"/>
      <c r="F291" s="851"/>
      <c r="G291" s="852"/>
      <c r="H291" s="852"/>
      <c r="I291" s="852"/>
      <c r="J291" s="852"/>
      <c r="K291" s="853"/>
      <c r="L291" s="452" t="s">
        <v>301</v>
      </c>
      <c r="M291" s="735"/>
      <c r="N291" s="735"/>
      <c r="O291" s="735"/>
      <c r="P291" s="735"/>
      <c r="Q291" s="736" t="s">
        <v>208</v>
      </c>
      <c r="R291" s="737"/>
      <c r="S291" s="737"/>
      <c r="T291" s="457"/>
      <c r="U291" s="417"/>
      <c r="V291" s="730" t="s">
        <v>327</v>
      </c>
      <c r="W291" s="731"/>
      <c r="X291" s="731"/>
      <c r="Y291" s="731"/>
      <c r="Z291" s="732"/>
      <c r="AA291" s="928" t="s">
        <v>1201</v>
      </c>
      <c r="AB291" s="929"/>
      <c r="AC291" s="929"/>
      <c r="AD291" s="733"/>
      <c r="AE291" s="734"/>
      <c r="AF291" s="424" t="s">
        <v>1179</v>
      </c>
      <c r="AG291" s="733"/>
      <c r="AH291" s="734"/>
      <c r="AI291" s="425" t="s">
        <v>1180</v>
      </c>
      <c r="AJ291" s="733"/>
      <c r="AK291" s="734"/>
      <c r="AL291" s="423" t="s">
        <v>1181</v>
      </c>
    </row>
    <row r="292" spans="1:38" ht="25.5" hidden="1" customHeight="1">
      <c r="A292" s="465"/>
      <c r="B292" s="1133"/>
      <c r="C292" s="851"/>
      <c r="D292" s="852"/>
      <c r="E292" s="852"/>
      <c r="F292" s="854"/>
      <c r="G292" s="855"/>
      <c r="H292" s="855"/>
      <c r="I292" s="855"/>
      <c r="J292" s="855"/>
      <c r="K292" s="856"/>
      <c r="L292" s="801" t="s">
        <v>1186</v>
      </c>
      <c r="M292" s="802"/>
      <c r="N292" s="803"/>
      <c r="O292" s="458" t="s">
        <v>1187</v>
      </c>
      <c r="P292" s="458" t="s">
        <v>1187</v>
      </c>
      <c r="Q292" s="459" t="s">
        <v>1197</v>
      </c>
      <c r="R292" s="458" t="s">
        <v>1187</v>
      </c>
      <c r="S292" s="458" t="s">
        <v>1187</v>
      </c>
      <c r="T292" s="458" t="s">
        <v>1187</v>
      </c>
      <c r="U292" s="458" t="s">
        <v>1187</v>
      </c>
      <c r="V292" s="458" t="s">
        <v>1187</v>
      </c>
      <c r="W292" s="458" t="s">
        <v>1187</v>
      </c>
      <c r="X292" s="459" t="s">
        <v>1197</v>
      </c>
      <c r="Y292" s="458" t="s">
        <v>1187</v>
      </c>
      <c r="Z292" s="771"/>
      <c r="AA292" s="772"/>
      <c r="AB292" s="772"/>
      <c r="AC292" s="772"/>
      <c r="AD292" s="772"/>
      <c r="AE292" s="772"/>
      <c r="AF292" s="772"/>
      <c r="AG292" s="772"/>
      <c r="AH292" s="772"/>
      <c r="AI292" s="772"/>
      <c r="AJ292" s="772"/>
      <c r="AK292" s="772"/>
      <c r="AL292" s="773"/>
    </row>
    <row r="293" spans="1:38" ht="25.5" customHeight="1" thickBot="1">
      <c r="A293" s="465"/>
      <c r="B293" s="1133"/>
      <c r="C293" s="1147"/>
      <c r="D293" s="1148"/>
      <c r="E293" s="1148"/>
      <c r="F293" s="765" t="s">
        <v>209</v>
      </c>
      <c r="G293" s="766"/>
      <c r="H293" s="766"/>
      <c r="I293" s="766"/>
      <c r="J293" s="766"/>
      <c r="K293" s="767"/>
      <c r="L293" s="774" t="s">
        <v>1201</v>
      </c>
      <c r="M293" s="768"/>
      <c r="N293" s="768"/>
      <c r="O293" s="1144"/>
      <c r="P293" s="1145"/>
      <c r="Q293" s="455" t="s">
        <v>1179</v>
      </c>
      <c r="R293" s="1144"/>
      <c r="S293" s="1145"/>
      <c r="T293" s="456" t="s">
        <v>1180</v>
      </c>
      <c r="U293" s="1144"/>
      <c r="V293" s="1145"/>
      <c r="W293" s="456" t="s">
        <v>1181</v>
      </c>
      <c r="X293" s="770"/>
      <c r="Y293" s="770"/>
      <c r="Z293" s="770"/>
      <c r="AA293" s="770"/>
      <c r="AB293" s="770"/>
      <c r="AC293" s="765" t="s">
        <v>1242</v>
      </c>
      <c r="AD293" s="766"/>
      <c r="AE293" s="766"/>
      <c r="AF293" s="766"/>
      <c r="AG293" s="766"/>
      <c r="AH293" s="767"/>
      <c r="AI293" s="768" t="s">
        <v>1201</v>
      </c>
      <c r="AJ293" s="768"/>
      <c r="AK293" s="768"/>
      <c r="AL293" s="769"/>
    </row>
    <row r="294" spans="1:38" ht="25.5" customHeight="1" thickTop="1">
      <c r="A294" s="465"/>
      <c r="B294" s="1133"/>
      <c r="C294" s="1154" t="s">
        <v>1353</v>
      </c>
      <c r="D294" s="1155"/>
      <c r="E294" s="1155"/>
      <c r="F294" s="1160" t="s">
        <v>264</v>
      </c>
      <c r="G294" s="1161"/>
      <c r="H294" s="1161"/>
      <c r="I294" s="1161"/>
      <c r="J294" s="1161"/>
      <c r="K294" s="1162"/>
      <c r="L294" s="742"/>
      <c r="M294" s="743"/>
      <c r="N294" s="743"/>
      <c r="O294" s="743"/>
      <c r="P294" s="743"/>
      <c r="Q294" s="743"/>
      <c r="R294" s="743"/>
      <c r="S294" s="743"/>
      <c r="T294" s="743"/>
      <c r="U294" s="744"/>
      <c r="V294" s="956" t="s">
        <v>1233</v>
      </c>
      <c r="W294" s="760"/>
      <c r="X294" s="760"/>
      <c r="Y294" s="760"/>
      <c r="Z294" s="760"/>
      <c r="AA294" s="760"/>
      <c r="AB294" s="760"/>
      <c r="AC294" s="760"/>
      <c r="AD294" s="760"/>
      <c r="AE294" s="760"/>
      <c r="AF294" s="760"/>
      <c r="AG294" s="760"/>
      <c r="AH294" s="760"/>
      <c r="AI294" s="760"/>
      <c r="AJ294" s="760"/>
      <c r="AK294" s="760"/>
      <c r="AL294" s="761"/>
    </row>
    <row r="295" spans="1:38" ht="25.5" hidden="1" customHeight="1">
      <c r="A295" s="465"/>
      <c r="B295" s="1133"/>
      <c r="C295" s="1156"/>
      <c r="D295" s="1157"/>
      <c r="E295" s="1157"/>
      <c r="F295" s="730" t="s">
        <v>1324</v>
      </c>
      <c r="G295" s="731"/>
      <c r="H295" s="731"/>
      <c r="I295" s="731"/>
      <c r="J295" s="731"/>
      <c r="K295" s="732"/>
      <c r="L295" s="751" t="s">
        <v>1186</v>
      </c>
      <c r="M295" s="752"/>
      <c r="N295" s="753"/>
      <c r="O295" s="415" t="s">
        <v>1187</v>
      </c>
      <c r="P295" s="415" t="s">
        <v>1187</v>
      </c>
      <c r="Q295" s="415" t="s">
        <v>1187</v>
      </c>
      <c r="R295" s="415" t="s">
        <v>1187</v>
      </c>
      <c r="S295" s="415" t="s">
        <v>1187</v>
      </c>
      <c r="T295" s="415" t="s">
        <v>1187</v>
      </c>
      <c r="U295" s="415" t="s">
        <v>1187</v>
      </c>
      <c r="V295" s="415" t="s">
        <v>1187</v>
      </c>
      <c r="W295" s="415" t="s">
        <v>1187</v>
      </c>
      <c r="X295" s="415" t="s">
        <v>1187</v>
      </c>
      <c r="Y295" s="415" t="s">
        <v>1187</v>
      </c>
      <c r="Z295" s="415" t="s">
        <v>1187</v>
      </c>
      <c r="AA295" s="415" t="s">
        <v>1187</v>
      </c>
      <c r="AB295" s="415" t="s">
        <v>1187</v>
      </c>
      <c r="AC295" s="415" t="s">
        <v>1187</v>
      </c>
      <c r="AD295" s="415" t="s">
        <v>1187</v>
      </c>
      <c r="AE295" s="415" t="s">
        <v>1187</v>
      </c>
      <c r="AF295" s="415" t="s">
        <v>1187</v>
      </c>
      <c r="AG295" s="415" t="s">
        <v>1187</v>
      </c>
      <c r="AH295" s="415" t="s">
        <v>1187</v>
      </c>
      <c r="AI295" s="754"/>
      <c r="AJ295" s="755"/>
      <c r="AK295" s="755"/>
      <c r="AL295" s="756"/>
    </row>
    <row r="296" spans="1:38" ht="25.5" customHeight="1">
      <c r="A296" s="465"/>
      <c r="B296" s="1133"/>
      <c r="C296" s="1156"/>
      <c r="D296" s="1157"/>
      <c r="E296" s="1157"/>
      <c r="F296" s="748"/>
      <c r="G296" s="749"/>
      <c r="H296" s="749"/>
      <c r="I296" s="749"/>
      <c r="J296" s="749"/>
      <c r="K296" s="750"/>
      <c r="L296" s="757"/>
      <c r="M296" s="758"/>
      <c r="N296" s="758"/>
      <c r="O296" s="758"/>
      <c r="P296" s="758"/>
      <c r="Q296" s="758"/>
      <c r="R296" s="758"/>
      <c r="S296" s="758"/>
      <c r="T296" s="758"/>
      <c r="U296" s="758"/>
      <c r="V296" s="758"/>
      <c r="W296" s="758"/>
      <c r="X296" s="758"/>
      <c r="Y296" s="759"/>
      <c r="Z296" s="760" t="s">
        <v>1234</v>
      </c>
      <c r="AA296" s="760"/>
      <c r="AB296" s="760"/>
      <c r="AC296" s="760"/>
      <c r="AD296" s="760"/>
      <c r="AE296" s="760"/>
      <c r="AF296" s="760"/>
      <c r="AG296" s="760"/>
      <c r="AH296" s="760"/>
      <c r="AI296" s="760"/>
      <c r="AJ296" s="760"/>
      <c r="AK296" s="760"/>
      <c r="AL296" s="761"/>
    </row>
    <row r="297" spans="1:38" ht="25.5" hidden="1" customHeight="1">
      <c r="A297" s="465"/>
      <c r="B297" s="1133"/>
      <c r="C297" s="1156"/>
      <c r="D297" s="1157"/>
      <c r="E297" s="1157"/>
      <c r="F297" s="762"/>
      <c r="G297" s="763"/>
      <c r="H297" s="763"/>
      <c r="I297" s="763"/>
      <c r="J297" s="763"/>
      <c r="K297" s="764"/>
      <c r="L297" s="751" t="s">
        <v>1186</v>
      </c>
      <c r="M297" s="752"/>
      <c r="N297" s="753"/>
      <c r="O297" s="415" t="s">
        <v>1187</v>
      </c>
      <c r="P297" s="415" t="s">
        <v>1187</v>
      </c>
      <c r="Q297" s="415" t="s">
        <v>1187</v>
      </c>
      <c r="R297" s="415" t="s">
        <v>1187</v>
      </c>
      <c r="S297" s="415" t="s">
        <v>1187</v>
      </c>
      <c r="T297" s="415" t="s">
        <v>1187</v>
      </c>
      <c r="U297" s="415" t="s">
        <v>1187</v>
      </c>
      <c r="V297" s="415" t="s">
        <v>1187</v>
      </c>
      <c r="W297" s="415" t="s">
        <v>1187</v>
      </c>
      <c r="X297" s="415" t="s">
        <v>1187</v>
      </c>
      <c r="Y297" s="415" t="s">
        <v>1187</v>
      </c>
      <c r="Z297" s="415" t="s">
        <v>1187</v>
      </c>
      <c r="AA297" s="415" t="s">
        <v>1187</v>
      </c>
      <c r="AB297" s="415" t="s">
        <v>1187</v>
      </c>
      <c r="AC297" s="415" t="s">
        <v>1187</v>
      </c>
      <c r="AD297" s="415" t="s">
        <v>1187</v>
      </c>
      <c r="AE297" s="415" t="s">
        <v>1187</v>
      </c>
      <c r="AF297" s="415" t="s">
        <v>1187</v>
      </c>
      <c r="AG297" s="415" t="s">
        <v>1187</v>
      </c>
      <c r="AH297" s="415" t="s">
        <v>1187</v>
      </c>
      <c r="AI297" s="754"/>
      <c r="AJ297" s="755"/>
      <c r="AK297" s="755"/>
      <c r="AL297" s="756"/>
    </row>
    <row r="298" spans="1:38" ht="25.5" customHeight="1">
      <c r="A298" s="465"/>
      <c r="B298" s="1133"/>
      <c r="C298" s="1156"/>
      <c r="D298" s="1157"/>
      <c r="E298" s="1157"/>
      <c r="F298" s="730" t="s">
        <v>1235</v>
      </c>
      <c r="G298" s="731"/>
      <c r="H298" s="731"/>
      <c r="I298" s="731"/>
      <c r="J298" s="731"/>
      <c r="K298" s="732"/>
      <c r="L298" s="733"/>
      <c r="M298" s="734"/>
      <c r="N298" s="426" t="s">
        <v>509</v>
      </c>
      <c r="O298" s="733"/>
      <c r="P298" s="735"/>
      <c r="Q298" s="734"/>
      <c r="R298" s="736"/>
      <c r="S298" s="737"/>
      <c r="T298" s="737"/>
      <c r="U298" s="737"/>
      <c r="V298" s="737"/>
      <c r="W298" s="737"/>
      <c r="X298" s="737"/>
      <c r="Y298" s="737"/>
      <c r="Z298" s="737"/>
      <c r="AA298" s="737"/>
      <c r="AB298" s="737"/>
      <c r="AC298" s="737"/>
      <c r="AD298" s="737"/>
      <c r="AE298" s="737"/>
      <c r="AF298" s="737"/>
      <c r="AG298" s="737"/>
      <c r="AH298" s="737"/>
      <c r="AI298" s="737"/>
      <c r="AJ298" s="737"/>
      <c r="AK298" s="737"/>
      <c r="AL298" s="738"/>
    </row>
    <row r="299" spans="1:38" ht="25.5" customHeight="1">
      <c r="A299" s="465"/>
      <c r="B299" s="1133"/>
      <c r="C299" s="1156"/>
      <c r="D299" s="1157"/>
      <c r="E299" s="1157"/>
      <c r="F299" s="730" t="s">
        <v>5460</v>
      </c>
      <c r="G299" s="731"/>
      <c r="H299" s="731"/>
      <c r="I299" s="731"/>
      <c r="J299" s="731"/>
      <c r="K299" s="732"/>
      <c r="L299" s="739"/>
      <c r="M299" s="740"/>
      <c r="N299" s="740"/>
      <c r="O299" s="740"/>
      <c r="P299" s="740"/>
      <c r="Q299" s="740"/>
      <c r="R299" s="740"/>
      <c r="S299" s="740"/>
      <c r="T299" s="740"/>
      <c r="U299" s="740"/>
      <c r="V299" s="740"/>
      <c r="W299" s="740"/>
      <c r="X299" s="740"/>
      <c r="Y299" s="740"/>
      <c r="Z299" s="740"/>
      <c r="AA299" s="740"/>
      <c r="AB299" s="740"/>
      <c r="AC299" s="740"/>
      <c r="AD299" s="740"/>
      <c r="AE299" s="740"/>
      <c r="AF299" s="740"/>
      <c r="AG299" s="740"/>
      <c r="AH299" s="740"/>
      <c r="AI299" s="740"/>
      <c r="AJ299" s="740"/>
      <c r="AK299" s="740"/>
      <c r="AL299" s="741"/>
    </row>
    <row r="300" spans="1:38" ht="25.5" customHeight="1">
      <c r="A300" s="465"/>
      <c r="B300" s="1133"/>
      <c r="C300" s="1156"/>
      <c r="D300" s="1157"/>
      <c r="E300" s="1157"/>
      <c r="F300" s="730" t="s">
        <v>1326</v>
      </c>
      <c r="G300" s="731"/>
      <c r="H300" s="731"/>
      <c r="I300" s="731"/>
      <c r="J300" s="731"/>
      <c r="K300" s="732"/>
      <c r="L300" s="726"/>
      <c r="M300" s="726"/>
      <c r="N300" s="422" t="s">
        <v>509</v>
      </c>
      <c r="O300" s="726"/>
      <c r="P300" s="726"/>
      <c r="Q300" s="726"/>
      <c r="R300" s="422" t="s">
        <v>509</v>
      </c>
      <c r="S300" s="726"/>
      <c r="T300" s="726"/>
      <c r="U300" s="726"/>
      <c r="V300" s="727"/>
      <c r="W300" s="728"/>
      <c r="X300" s="728"/>
      <c r="Y300" s="728"/>
      <c r="Z300" s="728"/>
      <c r="AA300" s="728"/>
      <c r="AB300" s="728"/>
      <c r="AC300" s="728"/>
      <c r="AD300" s="728"/>
      <c r="AE300" s="728"/>
      <c r="AF300" s="728"/>
      <c r="AG300" s="728"/>
      <c r="AH300" s="728"/>
      <c r="AI300" s="728"/>
      <c r="AJ300" s="728"/>
      <c r="AK300" s="728"/>
      <c r="AL300" s="729"/>
    </row>
    <row r="301" spans="1:38" ht="25.5" customHeight="1">
      <c r="A301" s="465"/>
      <c r="B301" s="1133"/>
      <c r="C301" s="1156"/>
      <c r="D301" s="1157"/>
      <c r="E301" s="1157"/>
      <c r="F301" s="848" t="s">
        <v>1321</v>
      </c>
      <c r="G301" s="849"/>
      <c r="H301" s="849"/>
      <c r="I301" s="849"/>
      <c r="J301" s="849"/>
      <c r="K301" s="850"/>
      <c r="L301" s="860" t="s">
        <v>1395</v>
      </c>
      <c r="M301" s="960"/>
      <c r="N301" s="960"/>
      <c r="O301" s="960"/>
      <c r="P301" s="960"/>
      <c r="Q301" s="960"/>
      <c r="R301" s="960"/>
      <c r="S301" s="960"/>
      <c r="T301" s="960"/>
      <c r="U301" s="961"/>
      <c r="V301" s="939"/>
      <c r="W301" s="940"/>
      <c r="X301" s="940"/>
      <c r="Y301" s="940"/>
      <c r="Z301" s="940"/>
      <c r="AA301" s="940"/>
      <c r="AB301" s="940"/>
      <c r="AC301" s="940"/>
      <c r="AD301" s="940"/>
      <c r="AE301" s="940"/>
      <c r="AF301" s="940"/>
      <c r="AG301" s="940"/>
      <c r="AH301" s="940"/>
      <c r="AI301" s="940"/>
      <c r="AJ301" s="940"/>
      <c r="AK301" s="940"/>
      <c r="AL301" s="941"/>
    </row>
    <row r="302" spans="1:38" ht="25.5" customHeight="1">
      <c r="A302" s="465"/>
      <c r="B302" s="1133"/>
      <c r="C302" s="1156"/>
      <c r="D302" s="1157"/>
      <c r="E302" s="1157"/>
      <c r="F302" s="851"/>
      <c r="G302" s="852"/>
      <c r="H302" s="852"/>
      <c r="I302" s="852"/>
      <c r="J302" s="852"/>
      <c r="K302" s="853"/>
      <c r="L302" s="452" t="s">
        <v>301</v>
      </c>
      <c r="M302" s="735"/>
      <c r="N302" s="735"/>
      <c r="O302" s="735"/>
      <c r="P302" s="735"/>
      <c r="Q302" s="736" t="s">
        <v>208</v>
      </c>
      <c r="R302" s="737"/>
      <c r="S302" s="737"/>
      <c r="T302" s="457"/>
      <c r="U302" s="417"/>
      <c r="V302" s="730" t="s">
        <v>327</v>
      </c>
      <c r="W302" s="731"/>
      <c r="X302" s="731"/>
      <c r="Y302" s="731"/>
      <c r="Z302" s="732"/>
      <c r="AA302" s="928" t="s">
        <v>1201</v>
      </c>
      <c r="AB302" s="929"/>
      <c r="AC302" s="929"/>
      <c r="AD302" s="733"/>
      <c r="AE302" s="734"/>
      <c r="AF302" s="424" t="s">
        <v>1179</v>
      </c>
      <c r="AG302" s="733"/>
      <c r="AH302" s="734"/>
      <c r="AI302" s="425" t="s">
        <v>1180</v>
      </c>
      <c r="AJ302" s="733"/>
      <c r="AK302" s="734"/>
      <c r="AL302" s="423" t="s">
        <v>1181</v>
      </c>
    </row>
    <row r="303" spans="1:38" ht="25.5" hidden="1" customHeight="1">
      <c r="A303" s="465"/>
      <c r="B303" s="1133"/>
      <c r="C303" s="1156"/>
      <c r="D303" s="1157"/>
      <c r="E303" s="1157"/>
      <c r="F303" s="854"/>
      <c r="G303" s="855"/>
      <c r="H303" s="855"/>
      <c r="I303" s="855"/>
      <c r="J303" s="855"/>
      <c r="K303" s="856"/>
      <c r="L303" s="801" t="s">
        <v>1186</v>
      </c>
      <c r="M303" s="802"/>
      <c r="N303" s="803"/>
      <c r="O303" s="458" t="s">
        <v>1187</v>
      </c>
      <c r="P303" s="458" t="s">
        <v>1187</v>
      </c>
      <c r="Q303" s="459" t="s">
        <v>1197</v>
      </c>
      <c r="R303" s="458" t="s">
        <v>1187</v>
      </c>
      <c r="S303" s="458" t="s">
        <v>1187</v>
      </c>
      <c r="T303" s="458" t="s">
        <v>1187</v>
      </c>
      <c r="U303" s="458" t="s">
        <v>1187</v>
      </c>
      <c r="V303" s="458" t="s">
        <v>1187</v>
      </c>
      <c r="W303" s="458" t="s">
        <v>1187</v>
      </c>
      <c r="X303" s="459" t="s">
        <v>1197</v>
      </c>
      <c r="Y303" s="458" t="s">
        <v>1187</v>
      </c>
      <c r="Z303" s="771"/>
      <c r="AA303" s="772"/>
      <c r="AB303" s="772"/>
      <c r="AC303" s="772"/>
      <c r="AD303" s="772"/>
      <c r="AE303" s="772"/>
      <c r="AF303" s="772"/>
      <c r="AG303" s="772"/>
      <c r="AH303" s="772"/>
      <c r="AI303" s="772"/>
      <c r="AJ303" s="772"/>
      <c r="AK303" s="772"/>
      <c r="AL303" s="773"/>
    </row>
    <row r="304" spans="1:38" ht="25.5" customHeight="1" thickBot="1">
      <c r="A304" s="465"/>
      <c r="B304" s="1133"/>
      <c r="C304" s="1158"/>
      <c r="D304" s="1159"/>
      <c r="E304" s="1159"/>
      <c r="F304" s="765" t="s">
        <v>209</v>
      </c>
      <c r="G304" s="766"/>
      <c r="H304" s="766"/>
      <c r="I304" s="766"/>
      <c r="J304" s="766"/>
      <c r="K304" s="767"/>
      <c r="L304" s="774" t="s">
        <v>1201</v>
      </c>
      <c r="M304" s="768"/>
      <c r="N304" s="768"/>
      <c r="O304" s="1144"/>
      <c r="P304" s="1145"/>
      <c r="Q304" s="455" t="s">
        <v>1179</v>
      </c>
      <c r="R304" s="1144"/>
      <c r="S304" s="1145"/>
      <c r="T304" s="456" t="s">
        <v>1180</v>
      </c>
      <c r="U304" s="1144"/>
      <c r="V304" s="1145"/>
      <c r="W304" s="456" t="s">
        <v>1181</v>
      </c>
      <c r="X304" s="770"/>
      <c r="Y304" s="770"/>
      <c r="Z304" s="770"/>
      <c r="AA304" s="770"/>
      <c r="AB304" s="770"/>
      <c r="AC304" s="765" t="s">
        <v>1242</v>
      </c>
      <c r="AD304" s="766"/>
      <c r="AE304" s="766"/>
      <c r="AF304" s="766"/>
      <c r="AG304" s="766"/>
      <c r="AH304" s="767"/>
      <c r="AI304" s="768" t="s">
        <v>1201</v>
      </c>
      <c r="AJ304" s="768"/>
      <c r="AK304" s="768"/>
      <c r="AL304" s="769"/>
    </row>
    <row r="305" spans="1:38" ht="25.5" customHeight="1" thickTop="1">
      <c r="A305" s="465"/>
      <c r="B305" s="1133"/>
      <c r="C305" s="851" t="s">
        <v>1354</v>
      </c>
      <c r="D305" s="852"/>
      <c r="E305" s="852"/>
      <c r="F305" s="1160" t="s">
        <v>264</v>
      </c>
      <c r="G305" s="1161"/>
      <c r="H305" s="1161"/>
      <c r="I305" s="1161"/>
      <c r="J305" s="1161"/>
      <c r="K305" s="1162"/>
      <c r="L305" s="742"/>
      <c r="M305" s="743"/>
      <c r="N305" s="743"/>
      <c r="O305" s="743"/>
      <c r="P305" s="743"/>
      <c r="Q305" s="743"/>
      <c r="R305" s="743"/>
      <c r="S305" s="743"/>
      <c r="T305" s="743"/>
      <c r="U305" s="744"/>
      <c r="V305" s="745" t="s">
        <v>1233</v>
      </c>
      <c r="W305" s="746"/>
      <c r="X305" s="746"/>
      <c r="Y305" s="746"/>
      <c r="Z305" s="746"/>
      <c r="AA305" s="746"/>
      <c r="AB305" s="746"/>
      <c r="AC305" s="746"/>
      <c r="AD305" s="746"/>
      <c r="AE305" s="746"/>
      <c r="AF305" s="746"/>
      <c r="AG305" s="746"/>
      <c r="AH305" s="746"/>
      <c r="AI305" s="746"/>
      <c r="AJ305" s="746"/>
      <c r="AK305" s="746"/>
      <c r="AL305" s="747"/>
    </row>
    <row r="306" spans="1:38" ht="25.5" hidden="1" customHeight="1">
      <c r="A306" s="465"/>
      <c r="B306" s="1133"/>
      <c r="C306" s="851"/>
      <c r="D306" s="852"/>
      <c r="E306" s="852"/>
      <c r="F306" s="730" t="s">
        <v>1324</v>
      </c>
      <c r="G306" s="731"/>
      <c r="H306" s="731"/>
      <c r="I306" s="731"/>
      <c r="J306" s="731"/>
      <c r="K306" s="732"/>
      <c r="L306" s="751" t="s">
        <v>1186</v>
      </c>
      <c r="M306" s="752"/>
      <c r="N306" s="753"/>
      <c r="O306" s="415" t="s">
        <v>1187</v>
      </c>
      <c r="P306" s="415" t="s">
        <v>1187</v>
      </c>
      <c r="Q306" s="415" t="s">
        <v>1187</v>
      </c>
      <c r="R306" s="415" t="s">
        <v>1187</v>
      </c>
      <c r="S306" s="415" t="s">
        <v>1187</v>
      </c>
      <c r="T306" s="415" t="s">
        <v>1187</v>
      </c>
      <c r="U306" s="415" t="s">
        <v>1187</v>
      </c>
      <c r="V306" s="415" t="s">
        <v>1187</v>
      </c>
      <c r="W306" s="415" t="s">
        <v>1187</v>
      </c>
      <c r="X306" s="415" t="s">
        <v>1187</v>
      </c>
      <c r="Y306" s="415" t="s">
        <v>1187</v>
      </c>
      <c r="Z306" s="415" t="s">
        <v>1187</v>
      </c>
      <c r="AA306" s="415" t="s">
        <v>1187</v>
      </c>
      <c r="AB306" s="415" t="s">
        <v>1187</v>
      </c>
      <c r="AC306" s="415" t="s">
        <v>1187</v>
      </c>
      <c r="AD306" s="415" t="s">
        <v>1187</v>
      </c>
      <c r="AE306" s="415" t="s">
        <v>1187</v>
      </c>
      <c r="AF306" s="415" t="s">
        <v>1187</v>
      </c>
      <c r="AG306" s="415" t="s">
        <v>1187</v>
      </c>
      <c r="AH306" s="415" t="s">
        <v>1187</v>
      </c>
      <c r="AI306" s="754"/>
      <c r="AJ306" s="755"/>
      <c r="AK306" s="755"/>
      <c r="AL306" s="756"/>
    </row>
    <row r="307" spans="1:38" ht="25.5" customHeight="1">
      <c r="A307" s="465"/>
      <c r="B307" s="1133"/>
      <c r="C307" s="851"/>
      <c r="D307" s="852"/>
      <c r="E307" s="852"/>
      <c r="F307" s="748"/>
      <c r="G307" s="749"/>
      <c r="H307" s="749"/>
      <c r="I307" s="749"/>
      <c r="J307" s="749"/>
      <c r="K307" s="750"/>
      <c r="L307" s="757"/>
      <c r="M307" s="758"/>
      <c r="N307" s="758"/>
      <c r="O307" s="758"/>
      <c r="P307" s="758"/>
      <c r="Q307" s="758"/>
      <c r="R307" s="758"/>
      <c r="S307" s="758"/>
      <c r="T307" s="758"/>
      <c r="U307" s="758"/>
      <c r="V307" s="758"/>
      <c r="W307" s="758"/>
      <c r="X307" s="758"/>
      <c r="Y307" s="759"/>
      <c r="Z307" s="760" t="s">
        <v>1234</v>
      </c>
      <c r="AA307" s="760"/>
      <c r="AB307" s="760"/>
      <c r="AC307" s="760"/>
      <c r="AD307" s="760"/>
      <c r="AE307" s="760"/>
      <c r="AF307" s="760"/>
      <c r="AG307" s="760"/>
      <c r="AH307" s="760"/>
      <c r="AI307" s="760"/>
      <c r="AJ307" s="760"/>
      <c r="AK307" s="760"/>
      <c r="AL307" s="761"/>
    </row>
    <row r="308" spans="1:38" ht="25.5" hidden="1" customHeight="1">
      <c r="A308" s="465"/>
      <c r="B308" s="1133"/>
      <c r="C308" s="851"/>
      <c r="D308" s="852"/>
      <c r="E308" s="852"/>
      <c r="F308" s="762"/>
      <c r="G308" s="763"/>
      <c r="H308" s="763"/>
      <c r="I308" s="763"/>
      <c r="J308" s="763"/>
      <c r="K308" s="764"/>
      <c r="L308" s="751" t="s">
        <v>1186</v>
      </c>
      <c r="M308" s="752"/>
      <c r="N308" s="753"/>
      <c r="O308" s="415" t="s">
        <v>1187</v>
      </c>
      <c r="P308" s="415" t="s">
        <v>1187</v>
      </c>
      <c r="Q308" s="415" t="s">
        <v>1187</v>
      </c>
      <c r="R308" s="415" t="s">
        <v>1187</v>
      </c>
      <c r="S308" s="415" t="s">
        <v>1187</v>
      </c>
      <c r="T308" s="415" t="s">
        <v>1187</v>
      </c>
      <c r="U308" s="415" t="s">
        <v>1187</v>
      </c>
      <c r="V308" s="415" t="s">
        <v>1187</v>
      </c>
      <c r="W308" s="415" t="s">
        <v>1187</v>
      </c>
      <c r="X308" s="415" t="s">
        <v>1187</v>
      </c>
      <c r="Y308" s="415" t="s">
        <v>1187</v>
      </c>
      <c r="Z308" s="415" t="s">
        <v>1187</v>
      </c>
      <c r="AA308" s="415" t="s">
        <v>1187</v>
      </c>
      <c r="AB308" s="415" t="s">
        <v>1187</v>
      </c>
      <c r="AC308" s="415" t="s">
        <v>1187</v>
      </c>
      <c r="AD308" s="415" t="s">
        <v>1187</v>
      </c>
      <c r="AE308" s="415" t="s">
        <v>1187</v>
      </c>
      <c r="AF308" s="415" t="s">
        <v>1187</v>
      </c>
      <c r="AG308" s="415" t="s">
        <v>1187</v>
      </c>
      <c r="AH308" s="415" t="s">
        <v>1187</v>
      </c>
      <c r="AI308" s="754"/>
      <c r="AJ308" s="755"/>
      <c r="AK308" s="755"/>
      <c r="AL308" s="756"/>
    </row>
    <row r="309" spans="1:38" ht="25.5" customHeight="1">
      <c r="A309" s="465"/>
      <c r="B309" s="1133"/>
      <c r="C309" s="851"/>
      <c r="D309" s="852"/>
      <c r="E309" s="852"/>
      <c r="F309" s="730" t="s">
        <v>1235</v>
      </c>
      <c r="G309" s="731"/>
      <c r="H309" s="731"/>
      <c r="I309" s="731"/>
      <c r="J309" s="731"/>
      <c r="K309" s="732"/>
      <c r="L309" s="733"/>
      <c r="M309" s="734"/>
      <c r="N309" s="426" t="s">
        <v>509</v>
      </c>
      <c r="O309" s="733"/>
      <c r="P309" s="735"/>
      <c r="Q309" s="734"/>
      <c r="R309" s="736"/>
      <c r="S309" s="737"/>
      <c r="T309" s="737"/>
      <c r="U309" s="737"/>
      <c r="V309" s="737"/>
      <c r="W309" s="737"/>
      <c r="X309" s="737"/>
      <c r="Y309" s="737"/>
      <c r="Z309" s="737"/>
      <c r="AA309" s="737"/>
      <c r="AB309" s="737"/>
      <c r="AC309" s="737"/>
      <c r="AD309" s="737"/>
      <c r="AE309" s="737"/>
      <c r="AF309" s="737"/>
      <c r="AG309" s="737"/>
      <c r="AH309" s="737"/>
      <c r="AI309" s="737"/>
      <c r="AJ309" s="737"/>
      <c r="AK309" s="737"/>
      <c r="AL309" s="738"/>
    </row>
    <row r="310" spans="1:38" ht="25.5" customHeight="1">
      <c r="A310" s="465"/>
      <c r="B310" s="1133"/>
      <c r="C310" s="851"/>
      <c r="D310" s="852"/>
      <c r="E310" s="852"/>
      <c r="F310" s="730" t="s">
        <v>5460</v>
      </c>
      <c r="G310" s="731"/>
      <c r="H310" s="731"/>
      <c r="I310" s="731"/>
      <c r="J310" s="731"/>
      <c r="K310" s="732"/>
      <c r="L310" s="739"/>
      <c r="M310" s="740"/>
      <c r="N310" s="740"/>
      <c r="O310" s="740"/>
      <c r="P310" s="740"/>
      <c r="Q310" s="740"/>
      <c r="R310" s="740"/>
      <c r="S310" s="740"/>
      <c r="T310" s="740"/>
      <c r="U310" s="740"/>
      <c r="V310" s="740"/>
      <c r="W310" s="740"/>
      <c r="X310" s="740"/>
      <c r="Y310" s="740"/>
      <c r="Z310" s="740"/>
      <c r="AA310" s="740"/>
      <c r="AB310" s="740"/>
      <c r="AC310" s="740"/>
      <c r="AD310" s="740"/>
      <c r="AE310" s="740"/>
      <c r="AF310" s="740"/>
      <c r="AG310" s="740"/>
      <c r="AH310" s="740"/>
      <c r="AI310" s="740"/>
      <c r="AJ310" s="740"/>
      <c r="AK310" s="740"/>
      <c r="AL310" s="741"/>
    </row>
    <row r="311" spans="1:38" ht="25.5" customHeight="1">
      <c r="A311" s="465"/>
      <c r="B311" s="1133"/>
      <c r="C311" s="851"/>
      <c r="D311" s="852"/>
      <c r="E311" s="852"/>
      <c r="F311" s="730" t="s">
        <v>1326</v>
      </c>
      <c r="G311" s="731"/>
      <c r="H311" s="731"/>
      <c r="I311" s="731"/>
      <c r="J311" s="731"/>
      <c r="K311" s="732"/>
      <c r="L311" s="726"/>
      <c r="M311" s="726"/>
      <c r="N311" s="422" t="s">
        <v>509</v>
      </c>
      <c r="O311" s="726"/>
      <c r="P311" s="726"/>
      <c r="Q311" s="726"/>
      <c r="R311" s="422" t="s">
        <v>509</v>
      </c>
      <c r="S311" s="726"/>
      <c r="T311" s="726"/>
      <c r="U311" s="726"/>
      <c r="V311" s="727"/>
      <c r="W311" s="728"/>
      <c r="X311" s="728"/>
      <c r="Y311" s="728"/>
      <c r="Z311" s="728"/>
      <c r="AA311" s="728"/>
      <c r="AB311" s="728"/>
      <c r="AC311" s="728"/>
      <c r="AD311" s="728"/>
      <c r="AE311" s="728"/>
      <c r="AF311" s="728"/>
      <c r="AG311" s="728"/>
      <c r="AH311" s="728"/>
      <c r="AI311" s="728"/>
      <c r="AJ311" s="728"/>
      <c r="AK311" s="728"/>
      <c r="AL311" s="729"/>
    </row>
    <row r="312" spans="1:38" ht="25.5" customHeight="1">
      <c r="A312" s="465"/>
      <c r="B312" s="1133"/>
      <c r="C312" s="851"/>
      <c r="D312" s="852"/>
      <c r="E312" s="852"/>
      <c r="F312" s="848" t="s">
        <v>1321</v>
      </c>
      <c r="G312" s="849"/>
      <c r="H312" s="849"/>
      <c r="I312" s="849"/>
      <c r="J312" s="849"/>
      <c r="K312" s="850"/>
      <c r="L312" s="860" t="s">
        <v>1395</v>
      </c>
      <c r="M312" s="960"/>
      <c r="N312" s="960"/>
      <c r="O312" s="960"/>
      <c r="P312" s="960"/>
      <c r="Q312" s="960"/>
      <c r="R312" s="960"/>
      <c r="S312" s="960"/>
      <c r="T312" s="960"/>
      <c r="U312" s="961"/>
      <c r="V312" s="939"/>
      <c r="W312" s="940"/>
      <c r="X312" s="940"/>
      <c r="Y312" s="940"/>
      <c r="Z312" s="940"/>
      <c r="AA312" s="940"/>
      <c r="AB312" s="940"/>
      <c r="AC312" s="940"/>
      <c r="AD312" s="940"/>
      <c r="AE312" s="940"/>
      <c r="AF312" s="940"/>
      <c r="AG312" s="940"/>
      <c r="AH312" s="940"/>
      <c r="AI312" s="940"/>
      <c r="AJ312" s="940"/>
      <c r="AK312" s="940"/>
      <c r="AL312" s="941"/>
    </row>
    <row r="313" spans="1:38" ht="25.5" customHeight="1">
      <c r="A313" s="465"/>
      <c r="B313" s="1133"/>
      <c r="C313" s="851"/>
      <c r="D313" s="852"/>
      <c r="E313" s="852"/>
      <c r="F313" s="851"/>
      <c r="G313" s="852"/>
      <c r="H313" s="852"/>
      <c r="I313" s="852"/>
      <c r="J313" s="852"/>
      <c r="K313" s="853"/>
      <c r="L313" s="452" t="s">
        <v>301</v>
      </c>
      <c r="M313" s="735"/>
      <c r="N313" s="735"/>
      <c r="O313" s="735"/>
      <c r="P313" s="735"/>
      <c r="Q313" s="736" t="s">
        <v>208</v>
      </c>
      <c r="R313" s="737"/>
      <c r="S313" s="737"/>
      <c r="T313" s="457"/>
      <c r="U313" s="417"/>
      <c r="V313" s="730" t="s">
        <v>327</v>
      </c>
      <c r="W313" s="731"/>
      <c r="X313" s="731"/>
      <c r="Y313" s="731"/>
      <c r="Z313" s="732"/>
      <c r="AA313" s="928" t="s">
        <v>1201</v>
      </c>
      <c r="AB313" s="929"/>
      <c r="AC313" s="929"/>
      <c r="AD313" s="733"/>
      <c r="AE313" s="734"/>
      <c r="AF313" s="424" t="s">
        <v>1179</v>
      </c>
      <c r="AG313" s="733"/>
      <c r="AH313" s="734"/>
      <c r="AI313" s="425" t="s">
        <v>1180</v>
      </c>
      <c r="AJ313" s="733"/>
      <c r="AK313" s="734"/>
      <c r="AL313" s="423" t="s">
        <v>1181</v>
      </c>
    </row>
    <row r="314" spans="1:38" ht="25.5" hidden="1" customHeight="1">
      <c r="A314" s="465"/>
      <c r="B314" s="1133"/>
      <c r="C314" s="851"/>
      <c r="D314" s="852"/>
      <c r="E314" s="852"/>
      <c r="F314" s="854"/>
      <c r="G314" s="855"/>
      <c r="H314" s="855"/>
      <c r="I314" s="855"/>
      <c r="J314" s="855"/>
      <c r="K314" s="856"/>
      <c r="L314" s="801" t="s">
        <v>1186</v>
      </c>
      <c r="M314" s="802"/>
      <c r="N314" s="803"/>
      <c r="O314" s="458" t="s">
        <v>1187</v>
      </c>
      <c r="P314" s="458" t="s">
        <v>1187</v>
      </c>
      <c r="Q314" s="459" t="s">
        <v>1197</v>
      </c>
      <c r="R314" s="458" t="s">
        <v>1187</v>
      </c>
      <c r="S314" s="458" t="s">
        <v>1187</v>
      </c>
      <c r="T314" s="458" t="s">
        <v>1187</v>
      </c>
      <c r="U314" s="458" t="s">
        <v>1187</v>
      </c>
      <c r="V314" s="458" t="s">
        <v>1187</v>
      </c>
      <c r="W314" s="458" t="s">
        <v>1187</v>
      </c>
      <c r="X314" s="459" t="s">
        <v>1197</v>
      </c>
      <c r="Y314" s="458" t="s">
        <v>1187</v>
      </c>
      <c r="Z314" s="771"/>
      <c r="AA314" s="772"/>
      <c r="AB314" s="772"/>
      <c r="AC314" s="772"/>
      <c r="AD314" s="772"/>
      <c r="AE314" s="772"/>
      <c r="AF314" s="772"/>
      <c r="AG314" s="772"/>
      <c r="AH314" s="772"/>
      <c r="AI314" s="772"/>
      <c r="AJ314" s="772"/>
      <c r="AK314" s="772"/>
      <c r="AL314" s="773"/>
    </row>
    <row r="315" spans="1:38" ht="25.5" customHeight="1">
      <c r="A315" s="465"/>
      <c r="B315" s="1134"/>
      <c r="C315" s="854"/>
      <c r="D315" s="855"/>
      <c r="E315" s="855"/>
      <c r="F315" s="730" t="s">
        <v>209</v>
      </c>
      <c r="G315" s="731"/>
      <c r="H315" s="731"/>
      <c r="I315" s="731"/>
      <c r="J315" s="731"/>
      <c r="K315" s="732"/>
      <c r="L315" s="928" t="s">
        <v>1201</v>
      </c>
      <c r="M315" s="929"/>
      <c r="N315" s="1075"/>
      <c r="O315" s="733"/>
      <c r="P315" s="734"/>
      <c r="Q315" s="424" t="s">
        <v>1179</v>
      </c>
      <c r="R315" s="733"/>
      <c r="S315" s="734"/>
      <c r="T315" s="425" t="s">
        <v>1180</v>
      </c>
      <c r="U315" s="733"/>
      <c r="V315" s="734"/>
      <c r="W315" s="425" t="s">
        <v>1181</v>
      </c>
      <c r="X315" s="737"/>
      <c r="Y315" s="737"/>
      <c r="Z315" s="737"/>
      <c r="AA315" s="737"/>
      <c r="AB315" s="737"/>
      <c r="AC315" s="730" t="s">
        <v>1242</v>
      </c>
      <c r="AD315" s="731"/>
      <c r="AE315" s="731"/>
      <c r="AF315" s="731"/>
      <c r="AG315" s="731"/>
      <c r="AH315" s="732"/>
      <c r="AI315" s="929" t="s">
        <v>1201</v>
      </c>
      <c r="AJ315" s="929"/>
      <c r="AK315" s="929"/>
      <c r="AL315" s="1075"/>
    </row>
    <row r="316" spans="1:38">
      <c r="A316" s="465"/>
      <c r="AH316" s="1282" t="s">
        <v>1230</v>
      </c>
      <c r="AI316" s="1282"/>
      <c r="AJ316" s="1282"/>
      <c r="AK316" s="1282"/>
      <c r="AL316" s="1282"/>
    </row>
    <row r="317" spans="1:38" ht="25.5" customHeight="1">
      <c r="A317" s="465"/>
      <c r="B317" s="1172" t="s">
        <v>1355</v>
      </c>
      <c r="C317" s="1175" t="s">
        <v>1356</v>
      </c>
      <c r="D317" s="1176"/>
      <c r="E317" s="1177"/>
      <c r="F317" s="1167" t="s">
        <v>1341</v>
      </c>
      <c r="G317" s="1167"/>
      <c r="H317" s="1167"/>
      <c r="I317" s="1167"/>
      <c r="J317" s="1167"/>
      <c r="K317" s="1168"/>
      <c r="L317" s="860" t="s">
        <v>1201</v>
      </c>
      <c r="M317" s="960"/>
      <c r="N317" s="960"/>
      <c r="O317" s="960"/>
      <c r="P317" s="960"/>
      <c r="Q317" s="736"/>
      <c r="R317" s="737"/>
      <c r="S317" s="737"/>
      <c r="T317" s="737"/>
      <c r="U317" s="737"/>
      <c r="V317" s="737"/>
      <c r="W317" s="737"/>
      <c r="X317" s="737"/>
      <c r="Y317" s="737"/>
      <c r="Z317" s="737"/>
      <c r="AA317" s="737"/>
      <c r="AB317" s="737"/>
      <c r="AC317" s="737"/>
      <c r="AD317" s="737"/>
      <c r="AE317" s="737"/>
      <c r="AF317" s="737"/>
      <c r="AG317" s="737"/>
      <c r="AH317" s="737"/>
      <c r="AI317" s="737"/>
      <c r="AJ317" s="737"/>
      <c r="AK317" s="737"/>
      <c r="AL317" s="738"/>
    </row>
    <row r="318" spans="1:38" ht="25.5" customHeight="1">
      <c r="A318" s="465"/>
      <c r="B318" s="1173"/>
      <c r="C318" s="1178"/>
      <c r="D318" s="1179"/>
      <c r="E318" s="1180"/>
      <c r="F318" s="1167" t="s">
        <v>1111</v>
      </c>
      <c r="G318" s="1167"/>
      <c r="H318" s="1167"/>
      <c r="I318" s="1167"/>
      <c r="J318" s="1167"/>
      <c r="K318" s="1168"/>
      <c r="L318" s="928" t="s">
        <v>1201</v>
      </c>
      <c r="M318" s="929"/>
      <c r="N318" s="929"/>
      <c r="O318" s="733"/>
      <c r="P318" s="734"/>
      <c r="Q318" s="424" t="s">
        <v>1179</v>
      </c>
      <c r="R318" s="733"/>
      <c r="S318" s="734"/>
      <c r="T318" s="425" t="s">
        <v>1180</v>
      </c>
      <c r="U318" s="733"/>
      <c r="V318" s="734"/>
      <c r="W318" s="425" t="s">
        <v>1181</v>
      </c>
      <c r="X318" s="737"/>
      <c r="Y318" s="737"/>
      <c r="Z318" s="737"/>
      <c r="AA318" s="737"/>
      <c r="AB318" s="737"/>
      <c r="AC318" s="737"/>
      <c r="AD318" s="737"/>
      <c r="AE318" s="737"/>
      <c r="AF318" s="737"/>
      <c r="AG318" s="737"/>
      <c r="AH318" s="737"/>
      <c r="AI318" s="737"/>
      <c r="AJ318" s="737"/>
      <c r="AK318" s="737"/>
      <c r="AL318" s="738"/>
    </row>
    <row r="319" spans="1:38" ht="25.5" customHeight="1">
      <c r="A319" s="465"/>
      <c r="B319" s="1173"/>
      <c r="C319" s="1178"/>
      <c r="D319" s="1179"/>
      <c r="E319" s="1180"/>
      <c r="F319" s="1163" t="s">
        <v>264</v>
      </c>
      <c r="G319" s="1164"/>
      <c r="H319" s="1164"/>
      <c r="I319" s="1164"/>
      <c r="J319" s="1164"/>
      <c r="K319" s="1165"/>
      <c r="L319" s="831"/>
      <c r="M319" s="832"/>
      <c r="N319" s="832"/>
      <c r="O319" s="832"/>
      <c r="P319" s="832"/>
      <c r="Q319" s="832"/>
      <c r="R319" s="832"/>
      <c r="S319" s="832"/>
      <c r="T319" s="832"/>
      <c r="U319" s="833"/>
      <c r="V319" s="956" t="s">
        <v>1233</v>
      </c>
      <c r="W319" s="760"/>
      <c r="X319" s="760"/>
      <c r="Y319" s="760"/>
      <c r="Z319" s="760"/>
      <c r="AA319" s="760"/>
      <c r="AB319" s="760"/>
      <c r="AC319" s="760"/>
      <c r="AD319" s="760"/>
      <c r="AE319" s="760"/>
      <c r="AF319" s="760"/>
      <c r="AG319" s="760"/>
      <c r="AH319" s="760"/>
      <c r="AI319" s="760"/>
      <c r="AJ319" s="760"/>
      <c r="AK319" s="760"/>
      <c r="AL319" s="761"/>
    </row>
    <row r="320" spans="1:38" ht="25.5" hidden="1" customHeight="1">
      <c r="A320" s="465"/>
      <c r="B320" s="1173"/>
      <c r="C320" s="1178"/>
      <c r="D320" s="1179"/>
      <c r="E320" s="1180"/>
      <c r="F320" s="1166" t="s">
        <v>1340</v>
      </c>
      <c r="G320" s="1167"/>
      <c r="H320" s="1167"/>
      <c r="I320" s="1167"/>
      <c r="J320" s="1167"/>
      <c r="K320" s="1168"/>
      <c r="L320" s="751" t="s">
        <v>1186</v>
      </c>
      <c r="M320" s="752"/>
      <c r="N320" s="753"/>
      <c r="O320" s="415" t="s">
        <v>1187</v>
      </c>
      <c r="P320" s="415" t="s">
        <v>1187</v>
      </c>
      <c r="Q320" s="415" t="s">
        <v>1187</v>
      </c>
      <c r="R320" s="415" t="s">
        <v>1187</v>
      </c>
      <c r="S320" s="415" t="s">
        <v>1187</v>
      </c>
      <c r="T320" s="415" t="s">
        <v>1187</v>
      </c>
      <c r="U320" s="415" t="s">
        <v>1187</v>
      </c>
      <c r="V320" s="415" t="s">
        <v>1187</v>
      </c>
      <c r="W320" s="415" t="s">
        <v>1187</v>
      </c>
      <c r="X320" s="415" t="s">
        <v>1187</v>
      </c>
      <c r="Y320" s="415" t="s">
        <v>1187</v>
      </c>
      <c r="Z320" s="415" t="s">
        <v>1187</v>
      </c>
      <c r="AA320" s="415" t="s">
        <v>1187</v>
      </c>
      <c r="AB320" s="415" t="s">
        <v>1187</v>
      </c>
      <c r="AC320" s="415" t="s">
        <v>1187</v>
      </c>
      <c r="AD320" s="415" t="s">
        <v>1187</v>
      </c>
      <c r="AE320" s="415" t="s">
        <v>1187</v>
      </c>
      <c r="AF320" s="415" t="s">
        <v>1187</v>
      </c>
      <c r="AG320" s="415" t="s">
        <v>1187</v>
      </c>
      <c r="AH320" s="415" t="s">
        <v>1187</v>
      </c>
      <c r="AI320" s="754"/>
      <c r="AJ320" s="755"/>
      <c r="AK320" s="755"/>
      <c r="AL320" s="756"/>
    </row>
    <row r="321" spans="1:38" ht="25.5" customHeight="1">
      <c r="A321" s="465"/>
      <c r="B321" s="1173"/>
      <c r="C321" s="1178"/>
      <c r="D321" s="1179"/>
      <c r="E321" s="1180"/>
      <c r="F321" s="1169"/>
      <c r="G321" s="1170"/>
      <c r="H321" s="1170"/>
      <c r="I321" s="1170"/>
      <c r="J321" s="1170"/>
      <c r="K321" s="1171"/>
      <c r="L321" s="757"/>
      <c r="M321" s="758"/>
      <c r="N321" s="758"/>
      <c r="O321" s="758"/>
      <c r="P321" s="758"/>
      <c r="Q321" s="758"/>
      <c r="R321" s="758"/>
      <c r="S321" s="758"/>
      <c r="T321" s="758"/>
      <c r="U321" s="758"/>
      <c r="V321" s="758"/>
      <c r="W321" s="758"/>
      <c r="X321" s="758"/>
      <c r="Y321" s="759"/>
      <c r="Z321" s="760" t="s">
        <v>1234</v>
      </c>
      <c r="AA321" s="760"/>
      <c r="AB321" s="760"/>
      <c r="AC321" s="760"/>
      <c r="AD321" s="760"/>
      <c r="AE321" s="760"/>
      <c r="AF321" s="760"/>
      <c r="AG321" s="760"/>
      <c r="AH321" s="760"/>
      <c r="AI321" s="760"/>
      <c r="AJ321" s="760"/>
      <c r="AK321" s="760"/>
      <c r="AL321" s="761"/>
    </row>
    <row r="322" spans="1:38" ht="25.5" hidden="1" customHeight="1">
      <c r="A322" s="465"/>
      <c r="B322" s="1173"/>
      <c r="C322" s="1178"/>
      <c r="D322" s="1179"/>
      <c r="E322" s="1180"/>
      <c r="F322" s="1184"/>
      <c r="G322" s="1184"/>
      <c r="H322" s="1184"/>
      <c r="I322" s="1184"/>
      <c r="J322" s="1184"/>
      <c r="K322" s="1185"/>
      <c r="L322" s="751" t="s">
        <v>1186</v>
      </c>
      <c r="M322" s="752"/>
      <c r="N322" s="753"/>
      <c r="O322" s="415" t="s">
        <v>1187</v>
      </c>
      <c r="P322" s="415" t="s">
        <v>1187</v>
      </c>
      <c r="Q322" s="415" t="s">
        <v>1187</v>
      </c>
      <c r="R322" s="415" t="s">
        <v>1187</v>
      </c>
      <c r="S322" s="415" t="s">
        <v>1187</v>
      </c>
      <c r="T322" s="415" t="s">
        <v>1187</v>
      </c>
      <c r="U322" s="415" t="s">
        <v>1187</v>
      </c>
      <c r="V322" s="415" t="s">
        <v>1187</v>
      </c>
      <c r="W322" s="415" t="s">
        <v>1187</v>
      </c>
      <c r="X322" s="415" t="s">
        <v>1187</v>
      </c>
      <c r="Y322" s="415" t="s">
        <v>1187</v>
      </c>
      <c r="Z322" s="415" t="s">
        <v>1187</v>
      </c>
      <c r="AA322" s="415" t="s">
        <v>1187</v>
      </c>
      <c r="AB322" s="415" t="s">
        <v>1187</v>
      </c>
      <c r="AC322" s="415" t="s">
        <v>1187</v>
      </c>
      <c r="AD322" s="415" t="s">
        <v>1187</v>
      </c>
      <c r="AE322" s="415" t="s">
        <v>1187</v>
      </c>
      <c r="AF322" s="415" t="s">
        <v>1187</v>
      </c>
      <c r="AG322" s="415" t="s">
        <v>1187</v>
      </c>
      <c r="AH322" s="415" t="s">
        <v>1187</v>
      </c>
      <c r="AI322" s="754"/>
      <c r="AJ322" s="755"/>
      <c r="AK322" s="755"/>
      <c r="AL322" s="756"/>
    </row>
    <row r="323" spans="1:38" ht="25.5" customHeight="1">
      <c r="A323" s="465"/>
      <c r="B323" s="1173"/>
      <c r="C323" s="1178"/>
      <c r="D323" s="1179"/>
      <c r="E323" s="1180"/>
      <c r="F323" s="1167" t="s">
        <v>209</v>
      </c>
      <c r="G323" s="1167"/>
      <c r="H323" s="1167"/>
      <c r="I323" s="1167"/>
      <c r="J323" s="1167"/>
      <c r="K323" s="1168"/>
      <c r="L323" s="928" t="s">
        <v>1201</v>
      </c>
      <c r="M323" s="929"/>
      <c r="N323" s="1075"/>
      <c r="O323" s="733"/>
      <c r="P323" s="734"/>
      <c r="Q323" s="424" t="s">
        <v>1179</v>
      </c>
      <c r="R323" s="733"/>
      <c r="S323" s="734"/>
      <c r="T323" s="425" t="s">
        <v>1180</v>
      </c>
      <c r="U323" s="733"/>
      <c r="V323" s="734"/>
      <c r="W323" s="425" t="s">
        <v>1181</v>
      </c>
      <c r="X323" s="737"/>
      <c r="Y323" s="737"/>
      <c r="Z323" s="737"/>
      <c r="AA323" s="737"/>
      <c r="AB323" s="737"/>
      <c r="AC323" s="737"/>
      <c r="AD323" s="737"/>
      <c r="AE323" s="737"/>
      <c r="AF323" s="737"/>
      <c r="AG323" s="737"/>
      <c r="AH323" s="737"/>
      <c r="AI323" s="737"/>
      <c r="AJ323" s="737"/>
      <c r="AK323" s="737"/>
      <c r="AL323" s="738"/>
    </row>
    <row r="324" spans="1:38" ht="25.5" customHeight="1">
      <c r="A324" s="465"/>
      <c r="B324" s="1173"/>
      <c r="C324" s="1178"/>
      <c r="D324" s="1179"/>
      <c r="E324" s="1180"/>
      <c r="F324" s="896" t="s">
        <v>1308</v>
      </c>
      <c r="G324" s="896"/>
      <c r="H324" s="896"/>
      <c r="I324" s="896"/>
      <c r="J324" s="896"/>
      <c r="K324" s="897"/>
      <c r="L324" s="948" t="s">
        <v>1201</v>
      </c>
      <c r="M324" s="949"/>
      <c r="N324" s="949"/>
      <c r="O324" s="929"/>
      <c r="P324" s="929"/>
      <c r="Q324" s="1075"/>
      <c r="R324" s="419"/>
      <c r="S324" s="860"/>
      <c r="T324" s="960"/>
      <c r="U324" s="960"/>
      <c r="V324" s="960"/>
      <c r="W324" s="960"/>
      <c r="X324" s="960"/>
      <c r="Y324" s="960"/>
      <c r="Z324" s="961"/>
      <c r="AA324" s="736"/>
      <c r="AB324" s="737"/>
      <c r="AC324" s="737"/>
      <c r="AD324" s="737"/>
      <c r="AE324" s="737"/>
      <c r="AF324" s="737"/>
      <c r="AG324" s="737"/>
      <c r="AH324" s="737"/>
      <c r="AI324" s="737"/>
      <c r="AJ324" s="737"/>
      <c r="AK324" s="737"/>
      <c r="AL324" s="738"/>
    </row>
    <row r="325" spans="1:38" ht="25.5" hidden="1" customHeight="1">
      <c r="A325" s="465"/>
      <c r="B325" s="1173"/>
      <c r="C325" s="1178"/>
      <c r="D325" s="1179"/>
      <c r="E325" s="1180"/>
      <c r="F325" s="899"/>
      <c r="G325" s="899"/>
      <c r="H325" s="899"/>
      <c r="I325" s="899"/>
      <c r="J325" s="899"/>
      <c r="K325" s="900"/>
      <c r="L325" s="751" t="s">
        <v>1186</v>
      </c>
      <c r="M325" s="752"/>
      <c r="N325" s="753"/>
      <c r="O325" s="416" t="s">
        <v>1187</v>
      </c>
      <c r="P325" s="416" t="s">
        <v>1187</v>
      </c>
      <c r="Q325" s="416" t="s">
        <v>1187</v>
      </c>
      <c r="R325" s="416" t="s">
        <v>1187</v>
      </c>
      <c r="S325" s="416" t="s">
        <v>1187</v>
      </c>
      <c r="T325" s="754"/>
      <c r="U325" s="755"/>
      <c r="V325" s="755"/>
      <c r="W325" s="755"/>
      <c r="X325" s="755"/>
      <c r="Y325" s="755"/>
      <c r="Z325" s="755"/>
      <c r="AA325" s="755"/>
      <c r="AB325" s="755"/>
      <c r="AC325" s="755"/>
      <c r="AD325" s="755"/>
      <c r="AE325" s="755"/>
      <c r="AF325" s="755"/>
      <c r="AG325" s="755"/>
      <c r="AH325" s="755"/>
      <c r="AI325" s="755"/>
      <c r="AJ325" s="755"/>
      <c r="AK325" s="755"/>
      <c r="AL325" s="756"/>
    </row>
    <row r="326" spans="1:38" ht="25.5" customHeight="1">
      <c r="A326" s="465"/>
      <c r="B326" s="1173"/>
      <c r="C326" s="1178"/>
      <c r="D326" s="1179"/>
      <c r="E326" s="1180"/>
      <c r="F326" s="902"/>
      <c r="G326" s="902"/>
      <c r="H326" s="902"/>
      <c r="I326" s="902"/>
      <c r="J326" s="902"/>
      <c r="K326" s="903"/>
      <c r="L326" s="863" t="str">
        <f>(IF(L324="▼選択","",L324)&amp;" "&amp;IF(COUNTIF(S324,"▼*")&gt;0,"",S324))</f>
        <v xml:space="preserve"> </v>
      </c>
      <c r="M326" s="864"/>
      <c r="N326" s="864"/>
      <c r="O326" s="864"/>
      <c r="P326" s="864"/>
      <c r="Q326" s="864"/>
      <c r="R326" s="864"/>
      <c r="S326" s="864"/>
      <c r="T326" s="864"/>
      <c r="U326" s="864"/>
      <c r="V326" s="864"/>
      <c r="W326" s="864"/>
      <c r="X326" s="864"/>
      <c r="Y326" s="864"/>
      <c r="Z326" s="865"/>
      <c r="AA326" s="867" t="s">
        <v>1202</v>
      </c>
      <c r="AB326" s="867"/>
      <c r="AC326" s="867"/>
      <c r="AD326" s="867"/>
      <c r="AE326" s="867"/>
      <c r="AF326" s="867"/>
      <c r="AG326" s="867"/>
      <c r="AH326" s="867"/>
      <c r="AI326" s="867"/>
      <c r="AJ326" s="867"/>
      <c r="AK326" s="867"/>
      <c r="AL326" s="868"/>
    </row>
    <row r="327" spans="1:38" ht="25.5" customHeight="1" thickBot="1">
      <c r="A327" s="465"/>
      <c r="B327" s="1173"/>
      <c r="C327" s="1178"/>
      <c r="D327" s="1179"/>
      <c r="E327" s="1180"/>
      <c r="F327" s="1170" t="s">
        <v>1357</v>
      </c>
      <c r="G327" s="1170"/>
      <c r="H327" s="1170"/>
      <c r="I327" s="1170"/>
      <c r="J327" s="1170"/>
      <c r="K327" s="1171"/>
      <c r="L327" s="1190"/>
      <c r="M327" s="1191"/>
      <c r="N327" s="1191"/>
      <c r="O327" s="1191"/>
      <c r="P327" s="1191"/>
      <c r="Q327" s="1191"/>
      <c r="R327" s="1191"/>
      <c r="S327" s="1191"/>
      <c r="T327" s="1191"/>
      <c r="U327" s="1191"/>
      <c r="V327" s="1191"/>
      <c r="W327" s="1191"/>
      <c r="X327" s="1191"/>
      <c r="Y327" s="1191"/>
      <c r="Z327" s="1191"/>
      <c r="AA327" s="1191"/>
      <c r="AB327" s="1191"/>
      <c r="AC327" s="1191"/>
      <c r="AD327" s="1191"/>
      <c r="AE327" s="1191"/>
      <c r="AF327" s="1191"/>
      <c r="AG327" s="1191"/>
      <c r="AH327" s="1192"/>
      <c r="AI327" s="1065" t="s">
        <v>1310</v>
      </c>
      <c r="AJ327" s="1066"/>
      <c r="AK327" s="1066"/>
      <c r="AL327" s="1067"/>
    </row>
    <row r="328" spans="1:38" ht="25.5" hidden="1" customHeight="1">
      <c r="A328" s="465"/>
      <c r="B328" s="1173"/>
      <c r="C328" s="1178"/>
      <c r="D328" s="1179"/>
      <c r="E328" s="1180"/>
      <c r="F328" s="1186"/>
      <c r="G328" s="1186"/>
      <c r="H328" s="1186"/>
      <c r="I328" s="1186"/>
      <c r="J328" s="1186"/>
      <c r="K328" s="1187"/>
      <c r="L328" s="882" t="s">
        <v>1186</v>
      </c>
      <c r="M328" s="1193"/>
      <c r="N328" s="1194"/>
      <c r="O328" s="416" t="s">
        <v>1187</v>
      </c>
      <c r="P328" s="416" t="s">
        <v>1187</v>
      </c>
      <c r="Q328" s="416" t="s">
        <v>1187</v>
      </c>
      <c r="R328" s="416" t="s">
        <v>1187</v>
      </c>
      <c r="S328" s="416" t="s">
        <v>1187</v>
      </c>
      <c r="T328" s="416" t="s">
        <v>1187</v>
      </c>
      <c r="U328" s="416" t="s">
        <v>1187</v>
      </c>
      <c r="V328" s="416" t="s">
        <v>1187</v>
      </c>
      <c r="W328" s="416" t="s">
        <v>1187</v>
      </c>
      <c r="X328" s="416" t="s">
        <v>1187</v>
      </c>
      <c r="Y328" s="416" t="s">
        <v>1187</v>
      </c>
      <c r="Z328" s="416" t="s">
        <v>1187</v>
      </c>
      <c r="AA328" s="416" t="s">
        <v>1187</v>
      </c>
      <c r="AB328" s="416" t="s">
        <v>1187</v>
      </c>
      <c r="AC328" s="416" t="s">
        <v>1187</v>
      </c>
      <c r="AD328" s="416" t="s">
        <v>1187</v>
      </c>
      <c r="AE328" s="416" t="s">
        <v>1187</v>
      </c>
      <c r="AF328" s="416" t="s">
        <v>1187</v>
      </c>
      <c r="AG328" s="416" t="s">
        <v>1187</v>
      </c>
      <c r="AH328" s="416" t="s">
        <v>1187</v>
      </c>
      <c r="AI328" s="816"/>
      <c r="AJ328" s="817"/>
      <c r="AK328" s="817"/>
      <c r="AL328" s="818"/>
    </row>
    <row r="329" spans="1:38" ht="25.5" hidden="1" customHeight="1" thickBot="1">
      <c r="A329" s="465"/>
      <c r="B329" s="1173"/>
      <c r="C329" s="1181"/>
      <c r="D329" s="1182"/>
      <c r="E329" s="1183"/>
      <c r="F329" s="1188"/>
      <c r="G329" s="1188"/>
      <c r="H329" s="1188"/>
      <c r="I329" s="1188"/>
      <c r="J329" s="1188"/>
      <c r="K329" s="1189"/>
      <c r="L329" s="1195"/>
      <c r="M329" s="1196"/>
      <c r="N329" s="1197"/>
      <c r="O329" s="462" t="s">
        <v>1187</v>
      </c>
      <c r="P329" s="462" t="s">
        <v>1187</v>
      </c>
      <c r="Q329" s="462" t="s">
        <v>1187</v>
      </c>
      <c r="R329" s="462" t="s">
        <v>1187</v>
      </c>
      <c r="S329" s="462" t="s">
        <v>1187</v>
      </c>
      <c r="T329" s="462" t="s">
        <v>1187</v>
      </c>
      <c r="U329" s="462" t="s">
        <v>1187</v>
      </c>
      <c r="V329" s="462" t="s">
        <v>1187</v>
      </c>
      <c r="W329" s="462" t="s">
        <v>1187</v>
      </c>
      <c r="X329" s="462" t="s">
        <v>1187</v>
      </c>
      <c r="Y329" s="462" t="s">
        <v>1187</v>
      </c>
      <c r="Z329" s="462" t="s">
        <v>1187</v>
      </c>
      <c r="AA329" s="462" t="s">
        <v>1187</v>
      </c>
      <c r="AB329" s="462" t="s">
        <v>1187</v>
      </c>
      <c r="AC329" s="462" t="s">
        <v>1187</v>
      </c>
      <c r="AD329" s="462" t="s">
        <v>1187</v>
      </c>
      <c r="AE329" s="462" t="s">
        <v>1187</v>
      </c>
      <c r="AF329" s="462" t="s">
        <v>1187</v>
      </c>
      <c r="AG329" s="462" t="s">
        <v>1187</v>
      </c>
      <c r="AH329" s="462" t="s">
        <v>1187</v>
      </c>
      <c r="AI329" s="1198"/>
      <c r="AJ329" s="1199"/>
      <c r="AK329" s="1199"/>
      <c r="AL329" s="1200"/>
    </row>
    <row r="330" spans="1:38" ht="25.5" customHeight="1" thickTop="1">
      <c r="A330" s="465"/>
      <c r="B330" s="1173"/>
      <c r="C330" s="1201" t="s">
        <v>1358</v>
      </c>
      <c r="D330" s="1202"/>
      <c r="E330" s="1203"/>
      <c r="F330" s="1210" t="s">
        <v>1341</v>
      </c>
      <c r="G330" s="1210"/>
      <c r="H330" s="1210"/>
      <c r="I330" s="1210"/>
      <c r="J330" s="1210"/>
      <c r="K330" s="1211"/>
      <c r="L330" s="860" t="s">
        <v>1201</v>
      </c>
      <c r="M330" s="960"/>
      <c r="N330" s="960"/>
      <c r="O330" s="960"/>
      <c r="P330" s="960"/>
      <c r="Q330" s="1212"/>
      <c r="R330" s="1213"/>
      <c r="S330" s="1213"/>
      <c r="T330" s="1213"/>
      <c r="U330" s="1213"/>
      <c r="V330" s="1213"/>
      <c r="W330" s="1213"/>
      <c r="X330" s="1213"/>
      <c r="Y330" s="1213"/>
      <c r="Z330" s="1213"/>
      <c r="AA330" s="1213"/>
      <c r="AB330" s="1213"/>
      <c r="AC330" s="1213"/>
      <c r="AD330" s="1213"/>
      <c r="AE330" s="1213"/>
      <c r="AF330" s="1213"/>
      <c r="AG330" s="1213"/>
      <c r="AH330" s="1213"/>
      <c r="AI330" s="1213"/>
      <c r="AJ330" s="1213"/>
      <c r="AK330" s="1213"/>
      <c r="AL330" s="1214"/>
    </row>
    <row r="331" spans="1:38" ht="25.5" customHeight="1">
      <c r="A331" s="465"/>
      <c r="B331" s="1173"/>
      <c r="C331" s="1204"/>
      <c r="D331" s="1205"/>
      <c r="E331" s="1206"/>
      <c r="F331" s="1167" t="s">
        <v>1111</v>
      </c>
      <c r="G331" s="1167"/>
      <c r="H331" s="1167"/>
      <c r="I331" s="1167"/>
      <c r="J331" s="1167"/>
      <c r="K331" s="1168"/>
      <c r="L331" s="928" t="s">
        <v>1201</v>
      </c>
      <c r="M331" s="929"/>
      <c r="N331" s="929"/>
      <c r="O331" s="733"/>
      <c r="P331" s="734"/>
      <c r="Q331" s="424" t="s">
        <v>1179</v>
      </c>
      <c r="R331" s="733"/>
      <c r="S331" s="734"/>
      <c r="T331" s="425" t="s">
        <v>1180</v>
      </c>
      <c r="U331" s="733"/>
      <c r="V331" s="734"/>
      <c r="W331" s="425" t="s">
        <v>1181</v>
      </c>
      <c r="X331" s="737"/>
      <c r="Y331" s="737"/>
      <c r="Z331" s="737"/>
      <c r="AA331" s="737"/>
      <c r="AB331" s="737"/>
      <c r="AC331" s="737"/>
      <c r="AD331" s="737"/>
      <c r="AE331" s="737"/>
      <c r="AF331" s="737"/>
      <c r="AG331" s="737"/>
      <c r="AH331" s="737"/>
      <c r="AI331" s="737"/>
      <c r="AJ331" s="737"/>
      <c r="AK331" s="737"/>
      <c r="AL331" s="738"/>
    </row>
    <row r="332" spans="1:38" ht="25.5" customHeight="1">
      <c r="A332" s="465"/>
      <c r="B332" s="1173"/>
      <c r="C332" s="1204"/>
      <c r="D332" s="1205"/>
      <c r="E332" s="1206"/>
      <c r="F332" s="1163" t="s">
        <v>264</v>
      </c>
      <c r="G332" s="1164"/>
      <c r="H332" s="1164"/>
      <c r="I332" s="1164"/>
      <c r="J332" s="1164"/>
      <c r="K332" s="1165"/>
      <c r="L332" s="831"/>
      <c r="M332" s="832"/>
      <c r="N332" s="832"/>
      <c r="O332" s="832"/>
      <c r="P332" s="832"/>
      <c r="Q332" s="832"/>
      <c r="R332" s="832"/>
      <c r="S332" s="832"/>
      <c r="T332" s="832"/>
      <c r="U332" s="833"/>
      <c r="V332" s="956" t="s">
        <v>1233</v>
      </c>
      <c r="W332" s="760"/>
      <c r="X332" s="760"/>
      <c r="Y332" s="760"/>
      <c r="Z332" s="760"/>
      <c r="AA332" s="760"/>
      <c r="AB332" s="760"/>
      <c r="AC332" s="760"/>
      <c r="AD332" s="760"/>
      <c r="AE332" s="760"/>
      <c r="AF332" s="760"/>
      <c r="AG332" s="760"/>
      <c r="AH332" s="760"/>
      <c r="AI332" s="760"/>
      <c r="AJ332" s="760"/>
      <c r="AK332" s="760"/>
      <c r="AL332" s="761"/>
    </row>
    <row r="333" spans="1:38" ht="25.5" hidden="1" customHeight="1">
      <c r="A333" s="465"/>
      <c r="B333" s="1173"/>
      <c r="C333" s="1204"/>
      <c r="D333" s="1205"/>
      <c r="E333" s="1206"/>
      <c r="F333" s="1166" t="s">
        <v>1340</v>
      </c>
      <c r="G333" s="1167"/>
      <c r="H333" s="1167"/>
      <c r="I333" s="1167"/>
      <c r="J333" s="1167"/>
      <c r="K333" s="1168"/>
      <c r="L333" s="751" t="s">
        <v>1186</v>
      </c>
      <c r="M333" s="752"/>
      <c r="N333" s="753"/>
      <c r="O333" s="415" t="s">
        <v>1187</v>
      </c>
      <c r="P333" s="415" t="s">
        <v>1187</v>
      </c>
      <c r="Q333" s="415" t="s">
        <v>1187</v>
      </c>
      <c r="R333" s="415" t="s">
        <v>1187</v>
      </c>
      <c r="S333" s="415" t="s">
        <v>1187</v>
      </c>
      <c r="T333" s="415" t="s">
        <v>1187</v>
      </c>
      <c r="U333" s="415" t="s">
        <v>1187</v>
      </c>
      <c r="V333" s="415" t="s">
        <v>1187</v>
      </c>
      <c r="W333" s="415" t="s">
        <v>1187</v>
      </c>
      <c r="X333" s="415" t="s">
        <v>1187</v>
      </c>
      <c r="Y333" s="415" t="s">
        <v>1187</v>
      </c>
      <c r="Z333" s="415" t="s">
        <v>1187</v>
      </c>
      <c r="AA333" s="415" t="s">
        <v>1187</v>
      </c>
      <c r="AB333" s="415" t="s">
        <v>1187</v>
      </c>
      <c r="AC333" s="415" t="s">
        <v>1187</v>
      </c>
      <c r="AD333" s="415" t="s">
        <v>1187</v>
      </c>
      <c r="AE333" s="415" t="s">
        <v>1187</v>
      </c>
      <c r="AF333" s="415" t="s">
        <v>1187</v>
      </c>
      <c r="AG333" s="415" t="s">
        <v>1187</v>
      </c>
      <c r="AH333" s="415" t="s">
        <v>1187</v>
      </c>
      <c r="AI333" s="754"/>
      <c r="AJ333" s="755"/>
      <c r="AK333" s="755"/>
      <c r="AL333" s="756"/>
    </row>
    <row r="334" spans="1:38" ht="25.5" customHeight="1">
      <c r="A334" s="465"/>
      <c r="B334" s="1173"/>
      <c r="C334" s="1204"/>
      <c r="D334" s="1205"/>
      <c r="E334" s="1206"/>
      <c r="F334" s="1169"/>
      <c r="G334" s="1170"/>
      <c r="H334" s="1170"/>
      <c r="I334" s="1170"/>
      <c r="J334" s="1170"/>
      <c r="K334" s="1171"/>
      <c r="L334" s="757"/>
      <c r="M334" s="758"/>
      <c r="N334" s="758"/>
      <c r="O334" s="758"/>
      <c r="P334" s="758"/>
      <c r="Q334" s="758"/>
      <c r="R334" s="758"/>
      <c r="S334" s="758"/>
      <c r="T334" s="758"/>
      <c r="U334" s="758"/>
      <c r="V334" s="758"/>
      <c r="W334" s="758"/>
      <c r="X334" s="758"/>
      <c r="Y334" s="759"/>
      <c r="Z334" s="760" t="s">
        <v>1234</v>
      </c>
      <c r="AA334" s="760"/>
      <c r="AB334" s="760"/>
      <c r="AC334" s="760"/>
      <c r="AD334" s="760"/>
      <c r="AE334" s="760"/>
      <c r="AF334" s="760"/>
      <c r="AG334" s="760"/>
      <c r="AH334" s="760"/>
      <c r="AI334" s="760"/>
      <c r="AJ334" s="760"/>
      <c r="AK334" s="760"/>
      <c r="AL334" s="761"/>
    </row>
    <row r="335" spans="1:38" ht="25.5" hidden="1" customHeight="1">
      <c r="A335" s="465"/>
      <c r="B335" s="1173"/>
      <c r="C335" s="1204"/>
      <c r="D335" s="1205"/>
      <c r="E335" s="1206"/>
      <c r="F335" s="1184"/>
      <c r="G335" s="1184"/>
      <c r="H335" s="1184"/>
      <c r="I335" s="1184"/>
      <c r="J335" s="1184"/>
      <c r="K335" s="1185"/>
      <c r="L335" s="751" t="s">
        <v>1186</v>
      </c>
      <c r="M335" s="752"/>
      <c r="N335" s="753"/>
      <c r="O335" s="415" t="s">
        <v>1187</v>
      </c>
      <c r="P335" s="415" t="s">
        <v>1187</v>
      </c>
      <c r="Q335" s="415" t="s">
        <v>1187</v>
      </c>
      <c r="R335" s="415" t="s">
        <v>1187</v>
      </c>
      <c r="S335" s="415" t="s">
        <v>1187</v>
      </c>
      <c r="T335" s="415" t="s">
        <v>1187</v>
      </c>
      <c r="U335" s="415" t="s">
        <v>1187</v>
      </c>
      <c r="V335" s="415" t="s">
        <v>1187</v>
      </c>
      <c r="W335" s="415" t="s">
        <v>1187</v>
      </c>
      <c r="X335" s="415" t="s">
        <v>1187</v>
      </c>
      <c r="Y335" s="415" t="s">
        <v>1187</v>
      </c>
      <c r="Z335" s="415" t="s">
        <v>1187</v>
      </c>
      <c r="AA335" s="415" t="s">
        <v>1187</v>
      </c>
      <c r="AB335" s="415" t="s">
        <v>1187</v>
      </c>
      <c r="AC335" s="415" t="s">
        <v>1187</v>
      </c>
      <c r="AD335" s="415" t="s">
        <v>1187</v>
      </c>
      <c r="AE335" s="415" t="s">
        <v>1187</v>
      </c>
      <c r="AF335" s="415" t="s">
        <v>1187</v>
      </c>
      <c r="AG335" s="415" t="s">
        <v>1187</v>
      </c>
      <c r="AH335" s="415" t="s">
        <v>1187</v>
      </c>
      <c r="AI335" s="754"/>
      <c r="AJ335" s="755"/>
      <c r="AK335" s="755"/>
      <c r="AL335" s="756"/>
    </row>
    <row r="336" spans="1:38" ht="25.5" customHeight="1">
      <c r="A336" s="465"/>
      <c r="B336" s="1173"/>
      <c r="C336" s="1204"/>
      <c r="D336" s="1205"/>
      <c r="E336" s="1206"/>
      <c r="F336" s="1167" t="s">
        <v>209</v>
      </c>
      <c r="G336" s="1167"/>
      <c r="H336" s="1167"/>
      <c r="I336" s="1167"/>
      <c r="J336" s="1167"/>
      <c r="K336" s="1168"/>
      <c r="L336" s="928" t="s">
        <v>1201</v>
      </c>
      <c r="M336" s="929"/>
      <c r="N336" s="1075"/>
      <c r="O336" s="733"/>
      <c r="P336" s="734"/>
      <c r="Q336" s="424" t="s">
        <v>1179</v>
      </c>
      <c r="R336" s="733"/>
      <c r="S336" s="734"/>
      <c r="T336" s="425" t="s">
        <v>1180</v>
      </c>
      <c r="U336" s="733"/>
      <c r="V336" s="734"/>
      <c r="W336" s="425" t="s">
        <v>1181</v>
      </c>
      <c r="X336" s="737"/>
      <c r="Y336" s="737"/>
      <c r="Z336" s="737"/>
      <c r="AA336" s="737"/>
      <c r="AB336" s="737"/>
      <c r="AC336" s="737"/>
      <c r="AD336" s="737"/>
      <c r="AE336" s="737"/>
      <c r="AF336" s="737"/>
      <c r="AG336" s="737"/>
      <c r="AH336" s="737"/>
      <c r="AI336" s="737"/>
      <c r="AJ336" s="737"/>
      <c r="AK336" s="737"/>
      <c r="AL336" s="738"/>
    </row>
    <row r="337" spans="1:38" ht="25.5" customHeight="1">
      <c r="A337" s="465"/>
      <c r="B337" s="1173"/>
      <c r="C337" s="1204"/>
      <c r="D337" s="1205"/>
      <c r="E337" s="1206"/>
      <c r="F337" s="896" t="s">
        <v>1308</v>
      </c>
      <c r="G337" s="896"/>
      <c r="H337" s="896"/>
      <c r="I337" s="896"/>
      <c r="J337" s="896"/>
      <c r="K337" s="897"/>
      <c r="L337" s="928" t="s">
        <v>1201</v>
      </c>
      <c r="M337" s="929"/>
      <c r="N337" s="929"/>
      <c r="O337" s="929"/>
      <c r="P337" s="929"/>
      <c r="Q337" s="1075"/>
      <c r="R337" s="419"/>
      <c r="S337" s="860"/>
      <c r="T337" s="960"/>
      <c r="U337" s="960"/>
      <c r="V337" s="960"/>
      <c r="W337" s="960"/>
      <c r="X337" s="960"/>
      <c r="Y337" s="960"/>
      <c r="Z337" s="961"/>
      <c r="AA337" s="736"/>
      <c r="AB337" s="737"/>
      <c r="AC337" s="737"/>
      <c r="AD337" s="737"/>
      <c r="AE337" s="737"/>
      <c r="AF337" s="737"/>
      <c r="AG337" s="737"/>
      <c r="AH337" s="737"/>
      <c r="AI337" s="737"/>
      <c r="AJ337" s="737"/>
      <c r="AK337" s="737"/>
      <c r="AL337" s="738"/>
    </row>
    <row r="338" spans="1:38" ht="25.5" hidden="1" customHeight="1">
      <c r="A338" s="465"/>
      <c r="B338" s="1173"/>
      <c r="C338" s="1204"/>
      <c r="D338" s="1205"/>
      <c r="E338" s="1206"/>
      <c r="F338" s="899"/>
      <c r="G338" s="899"/>
      <c r="H338" s="899"/>
      <c r="I338" s="899"/>
      <c r="J338" s="899"/>
      <c r="K338" s="900"/>
      <c r="L338" s="751" t="s">
        <v>1186</v>
      </c>
      <c r="M338" s="752"/>
      <c r="N338" s="753"/>
      <c r="O338" s="416" t="s">
        <v>1187</v>
      </c>
      <c r="P338" s="416" t="s">
        <v>1187</v>
      </c>
      <c r="Q338" s="416" t="s">
        <v>1187</v>
      </c>
      <c r="R338" s="416" t="s">
        <v>1187</v>
      </c>
      <c r="S338" s="416" t="s">
        <v>1187</v>
      </c>
      <c r="T338" s="754"/>
      <c r="U338" s="755"/>
      <c r="V338" s="755"/>
      <c r="W338" s="755"/>
      <c r="X338" s="755"/>
      <c r="Y338" s="755"/>
      <c r="Z338" s="755"/>
      <c r="AA338" s="755"/>
      <c r="AB338" s="755"/>
      <c r="AC338" s="755"/>
      <c r="AD338" s="755"/>
      <c r="AE338" s="755"/>
      <c r="AF338" s="755"/>
      <c r="AG338" s="755"/>
      <c r="AH338" s="755"/>
      <c r="AI338" s="755"/>
      <c r="AJ338" s="755"/>
      <c r="AK338" s="755"/>
      <c r="AL338" s="756"/>
    </row>
    <row r="339" spans="1:38" ht="25.5" customHeight="1">
      <c r="A339" s="465"/>
      <c r="B339" s="1173"/>
      <c r="C339" s="1204"/>
      <c r="D339" s="1205"/>
      <c r="E339" s="1206"/>
      <c r="F339" s="902"/>
      <c r="G339" s="902"/>
      <c r="H339" s="902"/>
      <c r="I339" s="902"/>
      <c r="J339" s="902"/>
      <c r="K339" s="903"/>
      <c r="L339" s="863" t="str">
        <f>(IF(L337="▼選択","",L337)&amp;" "&amp;IF(COUNTIF(S337,"▼*")&gt;0,"",S337))</f>
        <v xml:space="preserve"> </v>
      </c>
      <c r="M339" s="864"/>
      <c r="N339" s="864"/>
      <c r="O339" s="864"/>
      <c r="P339" s="864"/>
      <c r="Q339" s="864"/>
      <c r="R339" s="864"/>
      <c r="S339" s="864"/>
      <c r="T339" s="864"/>
      <c r="U339" s="864"/>
      <c r="V339" s="864"/>
      <c r="W339" s="864"/>
      <c r="X339" s="864"/>
      <c r="Y339" s="864"/>
      <c r="Z339" s="865"/>
      <c r="AA339" s="867" t="s">
        <v>1202</v>
      </c>
      <c r="AB339" s="867"/>
      <c r="AC339" s="867"/>
      <c r="AD339" s="867"/>
      <c r="AE339" s="867"/>
      <c r="AF339" s="867"/>
      <c r="AG339" s="867"/>
      <c r="AH339" s="867"/>
      <c r="AI339" s="867"/>
      <c r="AJ339" s="867"/>
      <c r="AK339" s="867"/>
      <c r="AL339" s="868"/>
    </row>
    <row r="340" spans="1:38" ht="25.5" customHeight="1" thickBot="1">
      <c r="A340" s="465"/>
      <c r="B340" s="1173"/>
      <c r="C340" s="1204"/>
      <c r="D340" s="1205"/>
      <c r="E340" s="1206"/>
      <c r="F340" s="1170" t="s">
        <v>1357</v>
      </c>
      <c r="G340" s="1170"/>
      <c r="H340" s="1170"/>
      <c r="I340" s="1170"/>
      <c r="J340" s="1170"/>
      <c r="K340" s="1171"/>
      <c r="L340" s="1190"/>
      <c r="M340" s="1191"/>
      <c r="N340" s="1191"/>
      <c r="O340" s="1191"/>
      <c r="P340" s="1191"/>
      <c r="Q340" s="1191"/>
      <c r="R340" s="1191"/>
      <c r="S340" s="1191"/>
      <c r="T340" s="1191"/>
      <c r="U340" s="1191"/>
      <c r="V340" s="1191"/>
      <c r="W340" s="1191"/>
      <c r="X340" s="1191"/>
      <c r="Y340" s="1191"/>
      <c r="Z340" s="1191"/>
      <c r="AA340" s="1191"/>
      <c r="AB340" s="1191"/>
      <c r="AC340" s="1191"/>
      <c r="AD340" s="1191"/>
      <c r="AE340" s="1191"/>
      <c r="AF340" s="1191"/>
      <c r="AG340" s="1191"/>
      <c r="AH340" s="1192"/>
      <c r="AI340" s="1065" t="s">
        <v>1310</v>
      </c>
      <c r="AJ340" s="1066"/>
      <c r="AK340" s="1066"/>
      <c r="AL340" s="1067"/>
    </row>
    <row r="341" spans="1:38" ht="25.5" hidden="1" customHeight="1">
      <c r="A341" s="465"/>
      <c r="B341" s="1173"/>
      <c r="C341" s="1204"/>
      <c r="D341" s="1205"/>
      <c r="E341" s="1206"/>
      <c r="F341" s="1186"/>
      <c r="G341" s="1186"/>
      <c r="H341" s="1186"/>
      <c r="I341" s="1186"/>
      <c r="J341" s="1186"/>
      <c r="K341" s="1187"/>
      <c r="L341" s="882" t="s">
        <v>1186</v>
      </c>
      <c r="M341" s="1193"/>
      <c r="N341" s="1194"/>
      <c r="O341" s="416" t="s">
        <v>1187</v>
      </c>
      <c r="P341" s="416" t="s">
        <v>1187</v>
      </c>
      <c r="Q341" s="416" t="s">
        <v>1187</v>
      </c>
      <c r="R341" s="416" t="s">
        <v>1187</v>
      </c>
      <c r="S341" s="416" t="s">
        <v>1187</v>
      </c>
      <c r="T341" s="416" t="s">
        <v>1187</v>
      </c>
      <c r="U341" s="416" t="s">
        <v>1187</v>
      </c>
      <c r="V341" s="416" t="s">
        <v>1187</v>
      </c>
      <c r="W341" s="416" t="s">
        <v>1187</v>
      </c>
      <c r="X341" s="416" t="s">
        <v>1187</v>
      </c>
      <c r="Y341" s="416" t="s">
        <v>1187</v>
      </c>
      <c r="Z341" s="416" t="s">
        <v>1187</v>
      </c>
      <c r="AA341" s="416" t="s">
        <v>1187</v>
      </c>
      <c r="AB341" s="416" t="s">
        <v>1187</v>
      </c>
      <c r="AC341" s="416" t="s">
        <v>1187</v>
      </c>
      <c r="AD341" s="416" t="s">
        <v>1187</v>
      </c>
      <c r="AE341" s="416" t="s">
        <v>1187</v>
      </c>
      <c r="AF341" s="416" t="s">
        <v>1187</v>
      </c>
      <c r="AG341" s="416" t="s">
        <v>1187</v>
      </c>
      <c r="AH341" s="416" t="s">
        <v>1187</v>
      </c>
      <c r="AI341" s="816"/>
      <c r="AJ341" s="817"/>
      <c r="AK341" s="817"/>
      <c r="AL341" s="818"/>
    </row>
    <row r="342" spans="1:38" ht="25.5" hidden="1" customHeight="1" thickBot="1">
      <c r="A342" s="465"/>
      <c r="B342" s="1173"/>
      <c r="C342" s="1207"/>
      <c r="D342" s="1208"/>
      <c r="E342" s="1209"/>
      <c r="F342" s="1188"/>
      <c r="G342" s="1188"/>
      <c r="H342" s="1188"/>
      <c r="I342" s="1188"/>
      <c r="J342" s="1188"/>
      <c r="K342" s="1189"/>
      <c r="L342" s="1195"/>
      <c r="M342" s="1196"/>
      <c r="N342" s="1197"/>
      <c r="O342" s="462" t="s">
        <v>1187</v>
      </c>
      <c r="P342" s="462" t="s">
        <v>1187</v>
      </c>
      <c r="Q342" s="462" t="s">
        <v>1187</v>
      </c>
      <c r="R342" s="462" t="s">
        <v>1187</v>
      </c>
      <c r="S342" s="462" t="s">
        <v>1187</v>
      </c>
      <c r="T342" s="462" t="s">
        <v>1187</v>
      </c>
      <c r="U342" s="462" t="s">
        <v>1187</v>
      </c>
      <c r="V342" s="462" t="s">
        <v>1187</v>
      </c>
      <c r="W342" s="462" t="s">
        <v>1187</v>
      </c>
      <c r="X342" s="462" t="s">
        <v>1187</v>
      </c>
      <c r="Y342" s="462" t="s">
        <v>1187</v>
      </c>
      <c r="Z342" s="462" t="s">
        <v>1187</v>
      </c>
      <c r="AA342" s="462" t="s">
        <v>1187</v>
      </c>
      <c r="AB342" s="462" t="s">
        <v>1187</v>
      </c>
      <c r="AC342" s="462" t="s">
        <v>1187</v>
      </c>
      <c r="AD342" s="462" t="s">
        <v>1187</v>
      </c>
      <c r="AE342" s="462" t="s">
        <v>1187</v>
      </c>
      <c r="AF342" s="462" t="s">
        <v>1187</v>
      </c>
      <c r="AG342" s="462" t="s">
        <v>1187</v>
      </c>
      <c r="AH342" s="462" t="s">
        <v>1187</v>
      </c>
      <c r="AI342" s="1198"/>
      <c r="AJ342" s="1199"/>
      <c r="AK342" s="1199"/>
      <c r="AL342" s="1200"/>
    </row>
    <row r="343" spans="1:38" ht="25.5" customHeight="1" thickTop="1">
      <c r="A343" s="465"/>
      <c r="B343" s="1173"/>
      <c r="C343" s="1215" t="s">
        <v>1359</v>
      </c>
      <c r="D343" s="1216"/>
      <c r="E343" s="1217"/>
      <c r="F343" s="1210" t="s">
        <v>1341</v>
      </c>
      <c r="G343" s="1210"/>
      <c r="H343" s="1210"/>
      <c r="I343" s="1210"/>
      <c r="J343" s="1210"/>
      <c r="K343" s="1211"/>
      <c r="L343" s="860" t="s">
        <v>1201</v>
      </c>
      <c r="M343" s="960"/>
      <c r="N343" s="960"/>
      <c r="O343" s="960"/>
      <c r="P343" s="960"/>
      <c r="Q343" s="1212"/>
      <c r="R343" s="1213"/>
      <c r="S343" s="1213"/>
      <c r="T343" s="1213"/>
      <c r="U343" s="1213"/>
      <c r="V343" s="1213"/>
      <c r="W343" s="1213"/>
      <c r="X343" s="1213"/>
      <c r="Y343" s="1213"/>
      <c r="Z343" s="1213"/>
      <c r="AA343" s="1213"/>
      <c r="AB343" s="1213"/>
      <c r="AC343" s="1213"/>
      <c r="AD343" s="1213"/>
      <c r="AE343" s="1213"/>
      <c r="AF343" s="1213"/>
      <c r="AG343" s="1213"/>
      <c r="AH343" s="1213"/>
      <c r="AI343" s="1213"/>
      <c r="AJ343" s="1213"/>
      <c r="AK343" s="1213"/>
      <c r="AL343" s="1214"/>
    </row>
    <row r="344" spans="1:38" ht="25.5" customHeight="1">
      <c r="A344" s="465"/>
      <c r="B344" s="1173"/>
      <c r="C344" s="851"/>
      <c r="D344" s="852"/>
      <c r="E344" s="853"/>
      <c r="F344" s="1167" t="s">
        <v>1111</v>
      </c>
      <c r="G344" s="1167"/>
      <c r="H344" s="1167"/>
      <c r="I344" s="1167"/>
      <c r="J344" s="1167"/>
      <c r="K344" s="1168"/>
      <c r="L344" s="928" t="s">
        <v>1201</v>
      </c>
      <c r="M344" s="929"/>
      <c r="N344" s="929"/>
      <c r="O344" s="733"/>
      <c r="P344" s="734"/>
      <c r="Q344" s="424" t="s">
        <v>1179</v>
      </c>
      <c r="R344" s="733"/>
      <c r="S344" s="734"/>
      <c r="T344" s="425" t="s">
        <v>1180</v>
      </c>
      <c r="U344" s="733"/>
      <c r="V344" s="734"/>
      <c r="W344" s="425" t="s">
        <v>1181</v>
      </c>
      <c r="X344" s="737"/>
      <c r="Y344" s="737"/>
      <c r="Z344" s="737"/>
      <c r="AA344" s="737"/>
      <c r="AB344" s="737"/>
      <c r="AC344" s="737"/>
      <c r="AD344" s="737"/>
      <c r="AE344" s="737"/>
      <c r="AF344" s="737"/>
      <c r="AG344" s="737"/>
      <c r="AH344" s="737"/>
      <c r="AI344" s="737"/>
      <c r="AJ344" s="737"/>
      <c r="AK344" s="737"/>
      <c r="AL344" s="738"/>
    </row>
    <row r="345" spans="1:38" ht="25.5" customHeight="1">
      <c r="A345" s="465"/>
      <c r="B345" s="1173"/>
      <c r="C345" s="851"/>
      <c r="D345" s="852"/>
      <c r="E345" s="853"/>
      <c r="F345" s="1163" t="s">
        <v>264</v>
      </c>
      <c r="G345" s="1164"/>
      <c r="H345" s="1164"/>
      <c r="I345" s="1164"/>
      <c r="J345" s="1164"/>
      <c r="K345" s="1165"/>
      <c r="L345" s="831"/>
      <c r="M345" s="832"/>
      <c r="N345" s="832"/>
      <c r="O345" s="832"/>
      <c r="P345" s="832"/>
      <c r="Q345" s="832"/>
      <c r="R345" s="832"/>
      <c r="S345" s="832"/>
      <c r="T345" s="832"/>
      <c r="U345" s="833"/>
      <c r="V345" s="956" t="s">
        <v>1233</v>
      </c>
      <c r="W345" s="760"/>
      <c r="X345" s="760"/>
      <c r="Y345" s="760"/>
      <c r="Z345" s="760"/>
      <c r="AA345" s="760"/>
      <c r="AB345" s="760"/>
      <c r="AC345" s="760"/>
      <c r="AD345" s="760"/>
      <c r="AE345" s="760"/>
      <c r="AF345" s="760"/>
      <c r="AG345" s="760"/>
      <c r="AH345" s="760"/>
      <c r="AI345" s="760"/>
      <c r="AJ345" s="760"/>
      <c r="AK345" s="760"/>
      <c r="AL345" s="761"/>
    </row>
    <row r="346" spans="1:38" ht="25.5" hidden="1" customHeight="1">
      <c r="A346" s="465"/>
      <c r="B346" s="1173"/>
      <c r="C346" s="851"/>
      <c r="D346" s="852"/>
      <c r="E346" s="853"/>
      <c r="F346" s="1166" t="s">
        <v>1340</v>
      </c>
      <c r="G346" s="1167"/>
      <c r="H346" s="1167"/>
      <c r="I346" s="1167"/>
      <c r="J346" s="1167"/>
      <c r="K346" s="1168"/>
      <c r="L346" s="751" t="s">
        <v>1186</v>
      </c>
      <c r="M346" s="752"/>
      <c r="N346" s="753"/>
      <c r="O346" s="415" t="s">
        <v>1187</v>
      </c>
      <c r="P346" s="415" t="s">
        <v>1187</v>
      </c>
      <c r="Q346" s="415" t="s">
        <v>1187</v>
      </c>
      <c r="R346" s="415" t="s">
        <v>1187</v>
      </c>
      <c r="S346" s="415" t="s">
        <v>1187</v>
      </c>
      <c r="T346" s="415" t="s">
        <v>1187</v>
      </c>
      <c r="U346" s="415" t="s">
        <v>1187</v>
      </c>
      <c r="V346" s="415" t="s">
        <v>1187</v>
      </c>
      <c r="W346" s="415" t="s">
        <v>1187</v>
      </c>
      <c r="X346" s="415" t="s">
        <v>1187</v>
      </c>
      <c r="Y346" s="415" t="s">
        <v>1187</v>
      </c>
      <c r="Z346" s="415" t="s">
        <v>1187</v>
      </c>
      <c r="AA346" s="415" t="s">
        <v>1187</v>
      </c>
      <c r="AB346" s="415" t="s">
        <v>1187</v>
      </c>
      <c r="AC346" s="415" t="s">
        <v>1187</v>
      </c>
      <c r="AD346" s="415" t="s">
        <v>1187</v>
      </c>
      <c r="AE346" s="415" t="s">
        <v>1187</v>
      </c>
      <c r="AF346" s="415" t="s">
        <v>1187</v>
      </c>
      <c r="AG346" s="415" t="s">
        <v>1187</v>
      </c>
      <c r="AH346" s="415" t="s">
        <v>1187</v>
      </c>
      <c r="AI346" s="754"/>
      <c r="AJ346" s="755"/>
      <c r="AK346" s="755"/>
      <c r="AL346" s="756"/>
    </row>
    <row r="347" spans="1:38" ht="25.5" customHeight="1">
      <c r="A347" s="465"/>
      <c r="B347" s="1173"/>
      <c r="C347" s="851"/>
      <c r="D347" s="852"/>
      <c r="E347" s="853"/>
      <c r="F347" s="1169"/>
      <c r="G347" s="1170"/>
      <c r="H347" s="1170"/>
      <c r="I347" s="1170"/>
      <c r="J347" s="1170"/>
      <c r="K347" s="1171"/>
      <c r="L347" s="757"/>
      <c r="M347" s="758"/>
      <c r="N347" s="758"/>
      <c r="O347" s="758"/>
      <c r="P347" s="758"/>
      <c r="Q347" s="758"/>
      <c r="R347" s="758"/>
      <c r="S347" s="758"/>
      <c r="T347" s="758"/>
      <c r="U347" s="758"/>
      <c r="V347" s="758"/>
      <c r="W347" s="758"/>
      <c r="X347" s="758"/>
      <c r="Y347" s="759"/>
      <c r="Z347" s="760" t="s">
        <v>1234</v>
      </c>
      <c r="AA347" s="760"/>
      <c r="AB347" s="760"/>
      <c r="AC347" s="760"/>
      <c r="AD347" s="760"/>
      <c r="AE347" s="760"/>
      <c r="AF347" s="760"/>
      <c r="AG347" s="760"/>
      <c r="AH347" s="760"/>
      <c r="AI347" s="760"/>
      <c r="AJ347" s="760"/>
      <c r="AK347" s="760"/>
      <c r="AL347" s="761"/>
    </row>
    <row r="348" spans="1:38" ht="25.5" hidden="1" customHeight="1">
      <c r="A348" s="465"/>
      <c r="B348" s="1173"/>
      <c r="C348" s="851"/>
      <c r="D348" s="852"/>
      <c r="E348" s="853"/>
      <c r="F348" s="1184"/>
      <c r="G348" s="1184"/>
      <c r="H348" s="1184"/>
      <c r="I348" s="1184"/>
      <c r="J348" s="1184"/>
      <c r="K348" s="1185"/>
      <c r="L348" s="751" t="s">
        <v>1186</v>
      </c>
      <c r="M348" s="752"/>
      <c r="N348" s="753"/>
      <c r="O348" s="415" t="s">
        <v>1187</v>
      </c>
      <c r="P348" s="415" t="s">
        <v>1187</v>
      </c>
      <c r="Q348" s="415" t="s">
        <v>1187</v>
      </c>
      <c r="R348" s="415" t="s">
        <v>1187</v>
      </c>
      <c r="S348" s="415" t="s">
        <v>1187</v>
      </c>
      <c r="T348" s="415" t="s">
        <v>1187</v>
      </c>
      <c r="U348" s="415" t="s">
        <v>1187</v>
      </c>
      <c r="V348" s="415" t="s">
        <v>1187</v>
      </c>
      <c r="W348" s="415" t="s">
        <v>1187</v>
      </c>
      <c r="X348" s="415" t="s">
        <v>1187</v>
      </c>
      <c r="Y348" s="415" t="s">
        <v>1187</v>
      </c>
      <c r="Z348" s="415" t="s">
        <v>1187</v>
      </c>
      <c r="AA348" s="415" t="s">
        <v>1187</v>
      </c>
      <c r="AB348" s="415" t="s">
        <v>1187</v>
      </c>
      <c r="AC348" s="415" t="s">
        <v>1187</v>
      </c>
      <c r="AD348" s="415" t="s">
        <v>1187</v>
      </c>
      <c r="AE348" s="415" t="s">
        <v>1187</v>
      </c>
      <c r="AF348" s="415" t="s">
        <v>1187</v>
      </c>
      <c r="AG348" s="415" t="s">
        <v>1187</v>
      </c>
      <c r="AH348" s="415" t="s">
        <v>1187</v>
      </c>
      <c r="AI348" s="754"/>
      <c r="AJ348" s="755"/>
      <c r="AK348" s="755"/>
      <c r="AL348" s="756"/>
    </row>
    <row r="349" spans="1:38" ht="25.5" customHeight="1">
      <c r="A349" s="465"/>
      <c r="B349" s="1173"/>
      <c r="C349" s="851"/>
      <c r="D349" s="852"/>
      <c r="E349" s="853"/>
      <c r="F349" s="1167" t="s">
        <v>209</v>
      </c>
      <c r="G349" s="1167"/>
      <c r="H349" s="1167"/>
      <c r="I349" s="1167"/>
      <c r="J349" s="1167"/>
      <c r="K349" s="1168"/>
      <c r="L349" s="928" t="s">
        <v>1201</v>
      </c>
      <c r="M349" s="929"/>
      <c r="N349" s="1075"/>
      <c r="O349" s="733"/>
      <c r="P349" s="734"/>
      <c r="Q349" s="424" t="s">
        <v>1179</v>
      </c>
      <c r="R349" s="733"/>
      <c r="S349" s="734"/>
      <c r="T349" s="425" t="s">
        <v>1180</v>
      </c>
      <c r="U349" s="733"/>
      <c r="V349" s="734"/>
      <c r="W349" s="425" t="s">
        <v>1181</v>
      </c>
      <c r="X349" s="737"/>
      <c r="Y349" s="737"/>
      <c r="Z349" s="737"/>
      <c r="AA349" s="737"/>
      <c r="AB349" s="737"/>
      <c r="AC349" s="737"/>
      <c r="AD349" s="737"/>
      <c r="AE349" s="737"/>
      <c r="AF349" s="737"/>
      <c r="AG349" s="737"/>
      <c r="AH349" s="737"/>
      <c r="AI349" s="737"/>
      <c r="AJ349" s="737"/>
      <c r="AK349" s="737"/>
      <c r="AL349" s="738"/>
    </row>
    <row r="350" spans="1:38" ht="25.5" customHeight="1">
      <c r="A350" s="465"/>
      <c r="B350" s="1173"/>
      <c r="C350" s="851"/>
      <c r="D350" s="852"/>
      <c r="E350" s="853"/>
      <c r="F350" s="896" t="s">
        <v>1308</v>
      </c>
      <c r="G350" s="896"/>
      <c r="H350" s="896"/>
      <c r="I350" s="896"/>
      <c r="J350" s="896"/>
      <c r="K350" s="897"/>
      <c r="L350" s="928" t="s">
        <v>1201</v>
      </c>
      <c r="M350" s="929"/>
      <c r="N350" s="929"/>
      <c r="O350" s="929"/>
      <c r="P350" s="929"/>
      <c r="Q350" s="1075"/>
      <c r="R350" s="419"/>
      <c r="S350" s="860"/>
      <c r="T350" s="960"/>
      <c r="U350" s="960"/>
      <c r="V350" s="960"/>
      <c r="W350" s="960"/>
      <c r="X350" s="960"/>
      <c r="Y350" s="960"/>
      <c r="Z350" s="961"/>
      <c r="AA350" s="736"/>
      <c r="AB350" s="737"/>
      <c r="AC350" s="737"/>
      <c r="AD350" s="737"/>
      <c r="AE350" s="737"/>
      <c r="AF350" s="737"/>
      <c r="AG350" s="737"/>
      <c r="AH350" s="737"/>
      <c r="AI350" s="737"/>
      <c r="AJ350" s="737"/>
      <c r="AK350" s="737"/>
      <c r="AL350" s="738"/>
    </row>
    <row r="351" spans="1:38" ht="25.5" hidden="1" customHeight="1">
      <c r="A351" s="465"/>
      <c r="B351" s="1173"/>
      <c r="C351" s="851"/>
      <c r="D351" s="852"/>
      <c r="E351" s="853"/>
      <c r="F351" s="899"/>
      <c r="G351" s="899"/>
      <c r="H351" s="899"/>
      <c r="I351" s="899"/>
      <c r="J351" s="899"/>
      <c r="K351" s="900"/>
      <c r="L351" s="751" t="s">
        <v>1186</v>
      </c>
      <c r="M351" s="752"/>
      <c r="N351" s="753"/>
      <c r="O351" s="416" t="s">
        <v>1187</v>
      </c>
      <c r="P351" s="416" t="s">
        <v>1187</v>
      </c>
      <c r="Q351" s="416" t="s">
        <v>1187</v>
      </c>
      <c r="R351" s="416" t="s">
        <v>1187</v>
      </c>
      <c r="S351" s="416" t="s">
        <v>1187</v>
      </c>
      <c r="T351" s="754"/>
      <c r="U351" s="755"/>
      <c r="V351" s="755"/>
      <c r="W351" s="755"/>
      <c r="X351" s="755"/>
      <c r="Y351" s="755"/>
      <c r="Z351" s="755"/>
      <c r="AA351" s="755"/>
      <c r="AB351" s="755"/>
      <c r="AC351" s="755"/>
      <c r="AD351" s="755"/>
      <c r="AE351" s="755"/>
      <c r="AF351" s="755"/>
      <c r="AG351" s="755"/>
      <c r="AH351" s="755"/>
      <c r="AI351" s="755"/>
      <c r="AJ351" s="755"/>
      <c r="AK351" s="755"/>
      <c r="AL351" s="756"/>
    </row>
    <row r="352" spans="1:38" ht="25.5" customHeight="1">
      <c r="A352" s="465"/>
      <c r="B352" s="1173"/>
      <c r="C352" s="851"/>
      <c r="D352" s="852"/>
      <c r="E352" s="853"/>
      <c r="F352" s="902"/>
      <c r="G352" s="902"/>
      <c r="H352" s="902"/>
      <c r="I352" s="902"/>
      <c r="J352" s="902"/>
      <c r="K352" s="903"/>
      <c r="L352" s="863" t="str">
        <f>(IF(L350="▼選択","",L350)&amp;" "&amp;IF(COUNTIF(S350,"▼*")&gt;0,"",S350))</f>
        <v xml:space="preserve"> </v>
      </c>
      <c r="M352" s="864"/>
      <c r="N352" s="864"/>
      <c r="O352" s="864"/>
      <c r="P352" s="864"/>
      <c r="Q352" s="864"/>
      <c r="R352" s="864"/>
      <c r="S352" s="864"/>
      <c r="T352" s="864"/>
      <c r="U352" s="864"/>
      <c r="V352" s="864"/>
      <c r="W352" s="864"/>
      <c r="X352" s="864"/>
      <c r="Y352" s="864"/>
      <c r="Z352" s="865"/>
      <c r="AA352" s="867" t="s">
        <v>1202</v>
      </c>
      <c r="AB352" s="867"/>
      <c r="AC352" s="867"/>
      <c r="AD352" s="867"/>
      <c r="AE352" s="867"/>
      <c r="AF352" s="867"/>
      <c r="AG352" s="867"/>
      <c r="AH352" s="867"/>
      <c r="AI352" s="867"/>
      <c r="AJ352" s="867"/>
      <c r="AK352" s="867"/>
      <c r="AL352" s="868"/>
    </row>
    <row r="353" spans="1:38" ht="25.5" customHeight="1" thickBot="1">
      <c r="A353" s="465"/>
      <c r="B353" s="1173"/>
      <c r="C353" s="851"/>
      <c r="D353" s="852"/>
      <c r="E353" s="853"/>
      <c r="F353" s="1170" t="s">
        <v>1357</v>
      </c>
      <c r="G353" s="1170"/>
      <c r="H353" s="1170"/>
      <c r="I353" s="1170"/>
      <c r="J353" s="1170"/>
      <c r="K353" s="1171"/>
      <c r="L353" s="1190"/>
      <c r="M353" s="1191"/>
      <c r="N353" s="1191"/>
      <c r="O353" s="1191"/>
      <c r="P353" s="1191"/>
      <c r="Q353" s="1191"/>
      <c r="R353" s="1191"/>
      <c r="S353" s="1191"/>
      <c r="T353" s="1191"/>
      <c r="U353" s="1191"/>
      <c r="V353" s="1191"/>
      <c r="W353" s="1191"/>
      <c r="X353" s="1191"/>
      <c r="Y353" s="1191"/>
      <c r="Z353" s="1191"/>
      <c r="AA353" s="1191"/>
      <c r="AB353" s="1191"/>
      <c r="AC353" s="1191"/>
      <c r="AD353" s="1191"/>
      <c r="AE353" s="1191"/>
      <c r="AF353" s="1191"/>
      <c r="AG353" s="1191"/>
      <c r="AH353" s="1192"/>
      <c r="AI353" s="1065" t="s">
        <v>1310</v>
      </c>
      <c r="AJ353" s="1066"/>
      <c r="AK353" s="1066"/>
      <c r="AL353" s="1067"/>
    </row>
    <row r="354" spans="1:38" ht="25.5" hidden="1" customHeight="1">
      <c r="A354" s="465"/>
      <c r="B354" s="1173"/>
      <c r="C354" s="851"/>
      <c r="D354" s="852"/>
      <c r="E354" s="853"/>
      <c r="F354" s="1186"/>
      <c r="G354" s="1186"/>
      <c r="H354" s="1186"/>
      <c r="I354" s="1186"/>
      <c r="J354" s="1186"/>
      <c r="K354" s="1187"/>
      <c r="L354" s="882" t="s">
        <v>1186</v>
      </c>
      <c r="M354" s="1193"/>
      <c r="N354" s="1194"/>
      <c r="O354" s="416" t="s">
        <v>1187</v>
      </c>
      <c r="P354" s="416" t="s">
        <v>1187</v>
      </c>
      <c r="Q354" s="416" t="s">
        <v>1187</v>
      </c>
      <c r="R354" s="416" t="s">
        <v>1187</v>
      </c>
      <c r="S354" s="416" t="s">
        <v>1187</v>
      </c>
      <c r="T354" s="416" t="s">
        <v>1187</v>
      </c>
      <c r="U354" s="416" t="s">
        <v>1187</v>
      </c>
      <c r="V354" s="416" t="s">
        <v>1187</v>
      </c>
      <c r="W354" s="416" t="s">
        <v>1187</v>
      </c>
      <c r="X354" s="416" t="s">
        <v>1187</v>
      </c>
      <c r="Y354" s="416" t="s">
        <v>1187</v>
      </c>
      <c r="Z354" s="416" t="s">
        <v>1187</v>
      </c>
      <c r="AA354" s="416" t="s">
        <v>1187</v>
      </c>
      <c r="AB354" s="416" t="s">
        <v>1187</v>
      </c>
      <c r="AC354" s="416" t="s">
        <v>1187</v>
      </c>
      <c r="AD354" s="416" t="s">
        <v>1187</v>
      </c>
      <c r="AE354" s="416" t="s">
        <v>1187</v>
      </c>
      <c r="AF354" s="416" t="s">
        <v>1187</v>
      </c>
      <c r="AG354" s="416" t="s">
        <v>1187</v>
      </c>
      <c r="AH354" s="416" t="s">
        <v>1187</v>
      </c>
      <c r="AI354" s="816"/>
      <c r="AJ354" s="817"/>
      <c r="AK354" s="817"/>
      <c r="AL354" s="818"/>
    </row>
    <row r="355" spans="1:38" ht="25.5" hidden="1" customHeight="1" thickBot="1">
      <c r="A355" s="465"/>
      <c r="B355" s="1173"/>
      <c r="C355" s="1147"/>
      <c r="D355" s="1148"/>
      <c r="E355" s="1218"/>
      <c r="F355" s="1188"/>
      <c r="G355" s="1188"/>
      <c r="H355" s="1188"/>
      <c r="I355" s="1188"/>
      <c r="J355" s="1188"/>
      <c r="K355" s="1189"/>
      <c r="L355" s="1195"/>
      <c r="M355" s="1196"/>
      <c r="N355" s="1197"/>
      <c r="O355" s="462" t="s">
        <v>1187</v>
      </c>
      <c r="P355" s="462" t="s">
        <v>1187</v>
      </c>
      <c r="Q355" s="462" t="s">
        <v>1187</v>
      </c>
      <c r="R355" s="462" t="s">
        <v>1187</v>
      </c>
      <c r="S355" s="462" t="s">
        <v>1187</v>
      </c>
      <c r="T355" s="462" t="s">
        <v>1187</v>
      </c>
      <c r="U355" s="462" t="s">
        <v>1187</v>
      </c>
      <c r="V355" s="462" t="s">
        <v>1187</v>
      </c>
      <c r="W355" s="462" t="s">
        <v>1187</v>
      </c>
      <c r="X355" s="462" t="s">
        <v>1187</v>
      </c>
      <c r="Y355" s="462" t="s">
        <v>1187</v>
      </c>
      <c r="Z355" s="462" t="s">
        <v>1187</v>
      </c>
      <c r="AA355" s="462" t="s">
        <v>1187</v>
      </c>
      <c r="AB355" s="462" t="s">
        <v>1187</v>
      </c>
      <c r="AC355" s="462" t="s">
        <v>1187</v>
      </c>
      <c r="AD355" s="462" t="s">
        <v>1187</v>
      </c>
      <c r="AE355" s="462" t="s">
        <v>1187</v>
      </c>
      <c r="AF355" s="462" t="s">
        <v>1187</v>
      </c>
      <c r="AG355" s="462" t="s">
        <v>1187</v>
      </c>
      <c r="AH355" s="462" t="s">
        <v>1187</v>
      </c>
      <c r="AI355" s="1198"/>
      <c r="AJ355" s="1199"/>
      <c r="AK355" s="1199"/>
      <c r="AL355" s="1200"/>
    </row>
    <row r="356" spans="1:38" ht="25.5" customHeight="1" thickTop="1">
      <c r="A356" s="465"/>
      <c r="B356" s="1173"/>
      <c r="C356" s="1201" t="s">
        <v>1360</v>
      </c>
      <c r="D356" s="1202"/>
      <c r="E356" s="1203"/>
      <c r="F356" s="1210" t="s">
        <v>1341</v>
      </c>
      <c r="G356" s="1210"/>
      <c r="H356" s="1210"/>
      <c r="I356" s="1210"/>
      <c r="J356" s="1210"/>
      <c r="K356" s="1211"/>
      <c r="L356" s="860" t="s">
        <v>1201</v>
      </c>
      <c r="M356" s="960"/>
      <c r="N356" s="960"/>
      <c r="O356" s="960"/>
      <c r="P356" s="960"/>
      <c r="Q356" s="1212"/>
      <c r="R356" s="1213"/>
      <c r="S356" s="1213"/>
      <c r="T356" s="1213"/>
      <c r="U356" s="1213"/>
      <c r="V356" s="1213"/>
      <c r="W356" s="1213"/>
      <c r="X356" s="1213"/>
      <c r="Y356" s="1213"/>
      <c r="Z356" s="1213"/>
      <c r="AA356" s="1213"/>
      <c r="AB356" s="1213"/>
      <c r="AC356" s="1213"/>
      <c r="AD356" s="1213"/>
      <c r="AE356" s="1213"/>
      <c r="AF356" s="1213"/>
      <c r="AG356" s="1213"/>
      <c r="AH356" s="1213"/>
      <c r="AI356" s="1213"/>
      <c r="AJ356" s="1213"/>
      <c r="AK356" s="1213"/>
      <c r="AL356" s="1214"/>
    </row>
    <row r="357" spans="1:38" ht="25.5" customHeight="1">
      <c r="A357" s="465"/>
      <c r="B357" s="1173"/>
      <c r="C357" s="1204"/>
      <c r="D357" s="1205"/>
      <c r="E357" s="1206"/>
      <c r="F357" s="1167" t="s">
        <v>1111</v>
      </c>
      <c r="G357" s="1167"/>
      <c r="H357" s="1167"/>
      <c r="I357" s="1167"/>
      <c r="J357" s="1167"/>
      <c r="K357" s="1168"/>
      <c r="L357" s="928" t="s">
        <v>1201</v>
      </c>
      <c r="M357" s="929"/>
      <c r="N357" s="929"/>
      <c r="O357" s="733"/>
      <c r="P357" s="734"/>
      <c r="Q357" s="424" t="s">
        <v>1179</v>
      </c>
      <c r="R357" s="733"/>
      <c r="S357" s="734"/>
      <c r="T357" s="425" t="s">
        <v>1180</v>
      </c>
      <c r="U357" s="733"/>
      <c r="V357" s="734"/>
      <c r="W357" s="425" t="s">
        <v>1181</v>
      </c>
      <c r="X357" s="737"/>
      <c r="Y357" s="737"/>
      <c r="Z357" s="737"/>
      <c r="AA357" s="737"/>
      <c r="AB357" s="737"/>
      <c r="AC357" s="737"/>
      <c r="AD357" s="737"/>
      <c r="AE357" s="737"/>
      <c r="AF357" s="737"/>
      <c r="AG357" s="737"/>
      <c r="AH357" s="737"/>
      <c r="AI357" s="737"/>
      <c r="AJ357" s="737"/>
      <c r="AK357" s="737"/>
      <c r="AL357" s="738"/>
    </row>
    <row r="358" spans="1:38" ht="25.5" customHeight="1">
      <c r="A358" s="465"/>
      <c r="B358" s="1173"/>
      <c r="C358" s="1204"/>
      <c r="D358" s="1205"/>
      <c r="E358" s="1206"/>
      <c r="F358" s="1163" t="s">
        <v>264</v>
      </c>
      <c r="G358" s="1164"/>
      <c r="H358" s="1164"/>
      <c r="I358" s="1164"/>
      <c r="J358" s="1164"/>
      <c r="K358" s="1165"/>
      <c r="L358" s="831"/>
      <c r="M358" s="832"/>
      <c r="N358" s="832"/>
      <c r="O358" s="832"/>
      <c r="P358" s="832"/>
      <c r="Q358" s="832"/>
      <c r="R358" s="832"/>
      <c r="S358" s="832"/>
      <c r="T358" s="832"/>
      <c r="U358" s="833"/>
      <c r="V358" s="956" t="s">
        <v>1233</v>
      </c>
      <c r="W358" s="760"/>
      <c r="X358" s="760"/>
      <c r="Y358" s="760"/>
      <c r="Z358" s="760"/>
      <c r="AA358" s="760"/>
      <c r="AB358" s="760"/>
      <c r="AC358" s="760"/>
      <c r="AD358" s="760"/>
      <c r="AE358" s="760"/>
      <c r="AF358" s="760"/>
      <c r="AG358" s="760"/>
      <c r="AH358" s="760"/>
      <c r="AI358" s="760"/>
      <c r="AJ358" s="760"/>
      <c r="AK358" s="760"/>
      <c r="AL358" s="761"/>
    </row>
    <row r="359" spans="1:38" ht="25.5" hidden="1" customHeight="1">
      <c r="A359" s="465"/>
      <c r="B359" s="1173"/>
      <c r="C359" s="1204"/>
      <c r="D359" s="1205"/>
      <c r="E359" s="1206"/>
      <c r="F359" s="1166" t="s">
        <v>1340</v>
      </c>
      <c r="G359" s="1167"/>
      <c r="H359" s="1167"/>
      <c r="I359" s="1167"/>
      <c r="J359" s="1167"/>
      <c r="K359" s="1168"/>
      <c r="L359" s="751" t="s">
        <v>1186</v>
      </c>
      <c r="M359" s="752"/>
      <c r="N359" s="753"/>
      <c r="O359" s="415" t="s">
        <v>1187</v>
      </c>
      <c r="P359" s="415" t="s">
        <v>1187</v>
      </c>
      <c r="Q359" s="415" t="s">
        <v>1187</v>
      </c>
      <c r="R359" s="415" t="s">
        <v>1187</v>
      </c>
      <c r="S359" s="415" t="s">
        <v>1187</v>
      </c>
      <c r="T359" s="415" t="s">
        <v>1187</v>
      </c>
      <c r="U359" s="415" t="s">
        <v>1187</v>
      </c>
      <c r="V359" s="415" t="s">
        <v>1187</v>
      </c>
      <c r="W359" s="415" t="s">
        <v>1187</v>
      </c>
      <c r="X359" s="415" t="s">
        <v>1187</v>
      </c>
      <c r="Y359" s="415" t="s">
        <v>1187</v>
      </c>
      <c r="Z359" s="415" t="s">
        <v>1187</v>
      </c>
      <c r="AA359" s="415" t="s">
        <v>1187</v>
      </c>
      <c r="AB359" s="415" t="s">
        <v>1187</v>
      </c>
      <c r="AC359" s="415" t="s">
        <v>1187</v>
      </c>
      <c r="AD359" s="415" t="s">
        <v>1187</v>
      </c>
      <c r="AE359" s="415" t="s">
        <v>1187</v>
      </c>
      <c r="AF359" s="415" t="s">
        <v>1187</v>
      </c>
      <c r="AG359" s="415" t="s">
        <v>1187</v>
      </c>
      <c r="AH359" s="415" t="s">
        <v>1187</v>
      </c>
      <c r="AI359" s="754"/>
      <c r="AJ359" s="755"/>
      <c r="AK359" s="755"/>
      <c r="AL359" s="756"/>
    </row>
    <row r="360" spans="1:38" ht="25.5" customHeight="1">
      <c r="A360" s="465"/>
      <c r="B360" s="1173"/>
      <c r="C360" s="1204"/>
      <c r="D360" s="1205"/>
      <c r="E360" s="1206"/>
      <c r="F360" s="1169"/>
      <c r="G360" s="1170"/>
      <c r="H360" s="1170"/>
      <c r="I360" s="1170"/>
      <c r="J360" s="1170"/>
      <c r="K360" s="1171"/>
      <c r="L360" s="757"/>
      <c r="M360" s="758"/>
      <c r="N360" s="758"/>
      <c r="O360" s="758"/>
      <c r="P360" s="758"/>
      <c r="Q360" s="758"/>
      <c r="R360" s="758"/>
      <c r="S360" s="758"/>
      <c r="T360" s="758"/>
      <c r="U360" s="758"/>
      <c r="V360" s="758"/>
      <c r="W360" s="758"/>
      <c r="X360" s="758"/>
      <c r="Y360" s="759"/>
      <c r="Z360" s="760" t="s">
        <v>1234</v>
      </c>
      <c r="AA360" s="760"/>
      <c r="AB360" s="760"/>
      <c r="AC360" s="760"/>
      <c r="AD360" s="760"/>
      <c r="AE360" s="760"/>
      <c r="AF360" s="760"/>
      <c r="AG360" s="760"/>
      <c r="AH360" s="760"/>
      <c r="AI360" s="760"/>
      <c r="AJ360" s="760"/>
      <c r="AK360" s="760"/>
      <c r="AL360" s="761"/>
    </row>
    <row r="361" spans="1:38" ht="25.5" hidden="1" customHeight="1">
      <c r="A361" s="465"/>
      <c r="B361" s="1173"/>
      <c r="C361" s="1204"/>
      <c r="D361" s="1205"/>
      <c r="E361" s="1206"/>
      <c r="F361" s="1184"/>
      <c r="G361" s="1184"/>
      <c r="H361" s="1184"/>
      <c r="I361" s="1184"/>
      <c r="J361" s="1184"/>
      <c r="K361" s="1185"/>
      <c r="L361" s="751" t="s">
        <v>1186</v>
      </c>
      <c r="M361" s="752"/>
      <c r="N361" s="753"/>
      <c r="O361" s="415" t="s">
        <v>1187</v>
      </c>
      <c r="P361" s="415" t="s">
        <v>1187</v>
      </c>
      <c r="Q361" s="415" t="s">
        <v>1187</v>
      </c>
      <c r="R361" s="415" t="s">
        <v>1187</v>
      </c>
      <c r="S361" s="415" t="s">
        <v>1187</v>
      </c>
      <c r="T361" s="415" t="s">
        <v>1187</v>
      </c>
      <c r="U361" s="415" t="s">
        <v>1187</v>
      </c>
      <c r="V361" s="415" t="s">
        <v>1187</v>
      </c>
      <c r="W361" s="415" t="s">
        <v>1187</v>
      </c>
      <c r="X361" s="415" t="s">
        <v>1187</v>
      </c>
      <c r="Y361" s="415" t="s">
        <v>1187</v>
      </c>
      <c r="Z361" s="415" t="s">
        <v>1187</v>
      </c>
      <c r="AA361" s="415" t="s">
        <v>1187</v>
      </c>
      <c r="AB361" s="415" t="s">
        <v>1187</v>
      </c>
      <c r="AC361" s="415" t="s">
        <v>1187</v>
      </c>
      <c r="AD361" s="415" t="s">
        <v>1187</v>
      </c>
      <c r="AE361" s="415" t="s">
        <v>1187</v>
      </c>
      <c r="AF361" s="415" t="s">
        <v>1187</v>
      </c>
      <c r="AG361" s="415" t="s">
        <v>1187</v>
      </c>
      <c r="AH361" s="415" t="s">
        <v>1187</v>
      </c>
      <c r="AI361" s="754"/>
      <c r="AJ361" s="755"/>
      <c r="AK361" s="755"/>
      <c r="AL361" s="756"/>
    </row>
    <row r="362" spans="1:38" ht="25.5" customHeight="1">
      <c r="A362" s="465"/>
      <c r="B362" s="1173"/>
      <c r="C362" s="1204"/>
      <c r="D362" s="1205"/>
      <c r="E362" s="1206"/>
      <c r="F362" s="1167" t="s">
        <v>209</v>
      </c>
      <c r="G362" s="1167"/>
      <c r="H362" s="1167"/>
      <c r="I362" s="1167"/>
      <c r="J362" s="1167"/>
      <c r="K362" s="1168"/>
      <c r="L362" s="928" t="s">
        <v>1201</v>
      </c>
      <c r="M362" s="929"/>
      <c r="N362" s="1075"/>
      <c r="O362" s="733"/>
      <c r="P362" s="734"/>
      <c r="Q362" s="424" t="s">
        <v>1179</v>
      </c>
      <c r="R362" s="733"/>
      <c r="S362" s="734"/>
      <c r="T362" s="425" t="s">
        <v>1180</v>
      </c>
      <c r="U362" s="733"/>
      <c r="V362" s="734"/>
      <c r="W362" s="425" t="s">
        <v>1181</v>
      </c>
      <c r="X362" s="737"/>
      <c r="Y362" s="737"/>
      <c r="Z362" s="737"/>
      <c r="AA362" s="737"/>
      <c r="AB362" s="737"/>
      <c r="AC362" s="737"/>
      <c r="AD362" s="737"/>
      <c r="AE362" s="737"/>
      <c r="AF362" s="737"/>
      <c r="AG362" s="737"/>
      <c r="AH362" s="737"/>
      <c r="AI362" s="737"/>
      <c r="AJ362" s="737"/>
      <c r="AK362" s="737"/>
      <c r="AL362" s="738"/>
    </row>
    <row r="363" spans="1:38" ht="25.5" customHeight="1">
      <c r="A363" s="465"/>
      <c r="B363" s="1173"/>
      <c r="C363" s="1204"/>
      <c r="D363" s="1205"/>
      <c r="E363" s="1206"/>
      <c r="F363" s="896" t="s">
        <v>1308</v>
      </c>
      <c r="G363" s="896"/>
      <c r="H363" s="896"/>
      <c r="I363" s="896"/>
      <c r="J363" s="896"/>
      <c r="K363" s="897"/>
      <c r="L363" s="928" t="s">
        <v>1201</v>
      </c>
      <c r="M363" s="929"/>
      <c r="N363" s="929"/>
      <c r="O363" s="929"/>
      <c r="P363" s="929"/>
      <c r="Q363" s="1075"/>
      <c r="R363" s="419"/>
      <c r="S363" s="860"/>
      <c r="T363" s="960"/>
      <c r="U363" s="960"/>
      <c r="V363" s="960"/>
      <c r="W363" s="960"/>
      <c r="X363" s="960"/>
      <c r="Y363" s="960"/>
      <c r="Z363" s="961"/>
      <c r="AA363" s="736"/>
      <c r="AB363" s="737"/>
      <c r="AC363" s="737"/>
      <c r="AD363" s="737"/>
      <c r="AE363" s="737"/>
      <c r="AF363" s="737"/>
      <c r="AG363" s="737"/>
      <c r="AH363" s="737"/>
      <c r="AI363" s="737"/>
      <c r="AJ363" s="737"/>
      <c r="AK363" s="737"/>
      <c r="AL363" s="738"/>
    </row>
    <row r="364" spans="1:38" ht="25.5" hidden="1" customHeight="1">
      <c r="A364" s="465"/>
      <c r="B364" s="1173"/>
      <c r="C364" s="1204"/>
      <c r="D364" s="1205"/>
      <c r="E364" s="1206"/>
      <c r="F364" s="899"/>
      <c r="G364" s="899"/>
      <c r="H364" s="899"/>
      <c r="I364" s="899"/>
      <c r="J364" s="899"/>
      <c r="K364" s="900"/>
      <c r="L364" s="751" t="s">
        <v>1186</v>
      </c>
      <c r="M364" s="752"/>
      <c r="N364" s="753"/>
      <c r="O364" s="416" t="s">
        <v>1187</v>
      </c>
      <c r="P364" s="416" t="s">
        <v>1187</v>
      </c>
      <c r="Q364" s="416" t="s">
        <v>1187</v>
      </c>
      <c r="R364" s="416" t="s">
        <v>1187</v>
      </c>
      <c r="S364" s="416" t="s">
        <v>1187</v>
      </c>
      <c r="T364" s="754"/>
      <c r="U364" s="755"/>
      <c r="V364" s="755"/>
      <c r="W364" s="755"/>
      <c r="X364" s="755"/>
      <c r="Y364" s="755"/>
      <c r="Z364" s="755"/>
      <c r="AA364" s="755"/>
      <c r="AB364" s="755"/>
      <c r="AC364" s="755"/>
      <c r="AD364" s="755"/>
      <c r="AE364" s="755"/>
      <c r="AF364" s="755"/>
      <c r="AG364" s="755"/>
      <c r="AH364" s="755"/>
      <c r="AI364" s="755"/>
      <c r="AJ364" s="755"/>
      <c r="AK364" s="755"/>
      <c r="AL364" s="756"/>
    </row>
    <row r="365" spans="1:38" ht="25.5" customHeight="1">
      <c r="A365" s="465"/>
      <c r="B365" s="1173"/>
      <c r="C365" s="1204"/>
      <c r="D365" s="1205"/>
      <c r="E365" s="1206"/>
      <c r="F365" s="902"/>
      <c r="G365" s="902"/>
      <c r="H365" s="902"/>
      <c r="I365" s="902"/>
      <c r="J365" s="902"/>
      <c r="K365" s="903"/>
      <c r="L365" s="863" t="str">
        <f>(IF(L363="▼選択","",L363)&amp;" "&amp;IF(COUNTIF(S363,"▼*")&gt;0,"",S363))</f>
        <v xml:space="preserve"> </v>
      </c>
      <c r="M365" s="864"/>
      <c r="N365" s="864"/>
      <c r="O365" s="864"/>
      <c r="P365" s="864"/>
      <c r="Q365" s="864"/>
      <c r="R365" s="864"/>
      <c r="S365" s="864"/>
      <c r="T365" s="864"/>
      <c r="U365" s="864"/>
      <c r="V365" s="864"/>
      <c r="W365" s="864"/>
      <c r="X365" s="864"/>
      <c r="Y365" s="864"/>
      <c r="Z365" s="865"/>
      <c r="AA365" s="867" t="s">
        <v>1202</v>
      </c>
      <c r="AB365" s="867"/>
      <c r="AC365" s="867"/>
      <c r="AD365" s="867"/>
      <c r="AE365" s="867"/>
      <c r="AF365" s="867"/>
      <c r="AG365" s="867"/>
      <c r="AH365" s="867"/>
      <c r="AI365" s="867"/>
      <c r="AJ365" s="867"/>
      <c r="AK365" s="867"/>
      <c r="AL365" s="868"/>
    </row>
    <row r="366" spans="1:38" ht="25.5" customHeight="1">
      <c r="A366" s="465"/>
      <c r="B366" s="1173"/>
      <c r="C366" s="1204"/>
      <c r="D366" s="1205"/>
      <c r="E366" s="1206"/>
      <c r="F366" s="1170" t="s">
        <v>1357</v>
      </c>
      <c r="G366" s="1170"/>
      <c r="H366" s="1170"/>
      <c r="I366" s="1170"/>
      <c r="J366" s="1170"/>
      <c r="K366" s="1171"/>
      <c r="L366" s="757"/>
      <c r="M366" s="758"/>
      <c r="N366" s="758"/>
      <c r="O366" s="758"/>
      <c r="P366" s="758"/>
      <c r="Q366" s="758"/>
      <c r="R366" s="758"/>
      <c r="S366" s="758"/>
      <c r="T366" s="758"/>
      <c r="U366" s="758"/>
      <c r="V366" s="758"/>
      <c r="W366" s="758"/>
      <c r="X366" s="758"/>
      <c r="Y366" s="758"/>
      <c r="Z366" s="758"/>
      <c r="AA366" s="758"/>
      <c r="AB366" s="758"/>
      <c r="AC366" s="758"/>
      <c r="AD366" s="758"/>
      <c r="AE366" s="758"/>
      <c r="AF366" s="758"/>
      <c r="AG366" s="758"/>
      <c r="AH366" s="759"/>
      <c r="AI366" s="813" t="s">
        <v>1310</v>
      </c>
      <c r="AJ366" s="814"/>
      <c r="AK366" s="814"/>
      <c r="AL366" s="815"/>
    </row>
    <row r="367" spans="1:38" ht="25.5" hidden="1" customHeight="1">
      <c r="A367" s="465"/>
      <c r="B367" s="1173"/>
      <c r="C367" s="1204"/>
      <c r="D367" s="1205"/>
      <c r="E367" s="1206"/>
      <c r="F367" s="1186"/>
      <c r="G367" s="1186"/>
      <c r="H367" s="1186"/>
      <c r="I367" s="1186"/>
      <c r="J367" s="1186"/>
      <c r="K367" s="1187"/>
      <c r="L367" s="801" t="s">
        <v>1186</v>
      </c>
      <c r="M367" s="802"/>
      <c r="N367" s="803"/>
      <c r="O367" s="416" t="s">
        <v>1187</v>
      </c>
      <c r="P367" s="416" t="s">
        <v>1187</v>
      </c>
      <c r="Q367" s="416" t="s">
        <v>1187</v>
      </c>
      <c r="R367" s="416" t="s">
        <v>1187</v>
      </c>
      <c r="S367" s="416" t="s">
        <v>1187</v>
      </c>
      <c r="T367" s="416" t="s">
        <v>1187</v>
      </c>
      <c r="U367" s="416" t="s">
        <v>1187</v>
      </c>
      <c r="V367" s="416" t="s">
        <v>1187</v>
      </c>
      <c r="W367" s="416" t="s">
        <v>1187</v>
      </c>
      <c r="X367" s="416" t="s">
        <v>1187</v>
      </c>
      <c r="Y367" s="416" t="s">
        <v>1187</v>
      </c>
      <c r="Z367" s="416" t="s">
        <v>1187</v>
      </c>
      <c r="AA367" s="416" t="s">
        <v>1187</v>
      </c>
      <c r="AB367" s="416" t="s">
        <v>1187</v>
      </c>
      <c r="AC367" s="416" t="s">
        <v>1187</v>
      </c>
      <c r="AD367" s="416" t="s">
        <v>1187</v>
      </c>
      <c r="AE367" s="416" t="s">
        <v>1187</v>
      </c>
      <c r="AF367" s="416" t="s">
        <v>1187</v>
      </c>
      <c r="AG367" s="416" t="s">
        <v>1187</v>
      </c>
      <c r="AH367" s="416" t="s">
        <v>1187</v>
      </c>
      <c r="AI367" s="816"/>
      <c r="AJ367" s="817"/>
      <c r="AK367" s="817"/>
      <c r="AL367" s="818"/>
    </row>
    <row r="368" spans="1:38" ht="25.5" hidden="1" customHeight="1">
      <c r="A368" s="465"/>
      <c r="B368" s="1174"/>
      <c r="C368" s="1221"/>
      <c r="D368" s="1222"/>
      <c r="E368" s="1223"/>
      <c r="F368" s="1184"/>
      <c r="G368" s="1184"/>
      <c r="H368" s="1184"/>
      <c r="I368" s="1184"/>
      <c r="J368" s="1184"/>
      <c r="K368" s="1185"/>
      <c r="L368" s="804"/>
      <c r="M368" s="805"/>
      <c r="N368" s="806"/>
      <c r="O368" s="416" t="s">
        <v>1187</v>
      </c>
      <c r="P368" s="416" t="s">
        <v>1187</v>
      </c>
      <c r="Q368" s="416" t="s">
        <v>1187</v>
      </c>
      <c r="R368" s="416" t="s">
        <v>1187</v>
      </c>
      <c r="S368" s="416" t="s">
        <v>1187</v>
      </c>
      <c r="T368" s="416" t="s">
        <v>1187</v>
      </c>
      <c r="U368" s="416" t="s">
        <v>1187</v>
      </c>
      <c r="V368" s="416" t="s">
        <v>1187</v>
      </c>
      <c r="W368" s="416" t="s">
        <v>1187</v>
      </c>
      <c r="X368" s="416" t="s">
        <v>1187</v>
      </c>
      <c r="Y368" s="416" t="s">
        <v>1187</v>
      </c>
      <c r="Z368" s="416" t="s">
        <v>1187</v>
      </c>
      <c r="AA368" s="416" t="s">
        <v>1187</v>
      </c>
      <c r="AB368" s="416" t="s">
        <v>1187</v>
      </c>
      <c r="AC368" s="416" t="s">
        <v>1187</v>
      </c>
      <c r="AD368" s="416" t="s">
        <v>1187</v>
      </c>
      <c r="AE368" s="416" t="s">
        <v>1187</v>
      </c>
      <c r="AF368" s="416" t="s">
        <v>1187</v>
      </c>
      <c r="AG368" s="416" t="s">
        <v>1187</v>
      </c>
      <c r="AH368" s="416" t="s">
        <v>1187</v>
      </c>
      <c r="AI368" s="819"/>
      <c r="AJ368" s="820"/>
      <c r="AK368" s="820"/>
      <c r="AL368" s="821"/>
    </row>
    <row r="369" spans="1:38">
      <c r="A369" s="465"/>
      <c r="B369" s="463"/>
      <c r="C369" s="463"/>
      <c r="D369" s="463"/>
      <c r="E369" s="463"/>
      <c r="F369" s="463"/>
      <c r="G369" s="463"/>
      <c r="H369" s="463"/>
      <c r="I369" s="463"/>
      <c r="J369" s="463"/>
      <c r="K369" s="463"/>
      <c r="AH369" s="955" t="s">
        <v>1230</v>
      </c>
      <c r="AI369" s="955"/>
      <c r="AJ369" s="955"/>
      <c r="AK369" s="955"/>
      <c r="AL369" s="955"/>
    </row>
    <row r="370" spans="1:38" ht="25.5" customHeight="1">
      <c r="A370" s="465"/>
      <c r="B370" s="1172" t="s">
        <v>1361</v>
      </c>
      <c r="C370" s="848" t="s">
        <v>1362</v>
      </c>
      <c r="D370" s="849"/>
      <c r="E370" s="850"/>
      <c r="F370" s="1219" t="s">
        <v>264</v>
      </c>
      <c r="G370" s="1219"/>
      <c r="H370" s="1219"/>
      <c r="I370" s="1219"/>
      <c r="J370" s="1219"/>
      <c r="K370" s="1220"/>
      <c r="L370" s="831"/>
      <c r="M370" s="832"/>
      <c r="N370" s="832"/>
      <c r="O370" s="832"/>
      <c r="P370" s="832"/>
      <c r="Q370" s="832"/>
      <c r="R370" s="832"/>
      <c r="S370" s="832"/>
      <c r="T370" s="832"/>
      <c r="U370" s="833"/>
      <c r="V370" s="956" t="s">
        <v>1233</v>
      </c>
      <c r="W370" s="760"/>
      <c r="X370" s="760"/>
      <c r="Y370" s="760"/>
      <c r="Z370" s="760"/>
      <c r="AA370" s="760"/>
      <c r="AB370" s="760"/>
      <c r="AC370" s="760"/>
      <c r="AD370" s="760"/>
      <c r="AE370" s="760"/>
      <c r="AF370" s="760"/>
      <c r="AG370" s="760"/>
      <c r="AH370" s="760"/>
      <c r="AI370" s="760"/>
      <c r="AJ370" s="760"/>
      <c r="AK370" s="760"/>
      <c r="AL370" s="761"/>
    </row>
    <row r="371" spans="1:38" ht="25.5" hidden="1" customHeight="1">
      <c r="A371" s="465"/>
      <c r="B371" s="1173"/>
      <c r="C371" s="851"/>
      <c r="D371" s="852"/>
      <c r="E371" s="853"/>
      <c r="F371" s="899" t="s">
        <v>1115</v>
      </c>
      <c r="G371" s="1186"/>
      <c r="H371" s="1186"/>
      <c r="I371" s="1186"/>
      <c r="J371" s="1186"/>
      <c r="K371" s="1187"/>
      <c r="L371" s="751" t="s">
        <v>1186</v>
      </c>
      <c r="M371" s="752"/>
      <c r="N371" s="753"/>
      <c r="O371" s="415" t="s">
        <v>1187</v>
      </c>
      <c r="P371" s="415" t="s">
        <v>1187</v>
      </c>
      <c r="Q371" s="415" t="s">
        <v>1187</v>
      </c>
      <c r="R371" s="415" t="s">
        <v>1187</v>
      </c>
      <c r="S371" s="415" t="s">
        <v>1187</v>
      </c>
      <c r="T371" s="415" t="s">
        <v>1187</v>
      </c>
      <c r="U371" s="415" t="s">
        <v>1187</v>
      </c>
      <c r="V371" s="415" t="s">
        <v>1187</v>
      </c>
      <c r="W371" s="415" t="s">
        <v>1187</v>
      </c>
      <c r="X371" s="415" t="s">
        <v>1187</v>
      </c>
      <c r="Y371" s="415" t="s">
        <v>1187</v>
      </c>
      <c r="Z371" s="415" t="s">
        <v>1187</v>
      </c>
      <c r="AA371" s="415" t="s">
        <v>1187</v>
      </c>
      <c r="AB371" s="415" t="s">
        <v>1187</v>
      </c>
      <c r="AC371" s="415" t="s">
        <v>1187</v>
      </c>
      <c r="AD371" s="415" t="s">
        <v>1187</v>
      </c>
      <c r="AE371" s="415" t="s">
        <v>1187</v>
      </c>
      <c r="AF371" s="415" t="s">
        <v>1187</v>
      </c>
      <c r="AG371" s="415" t="s">
        <v>1187</v>
      </c>
      <c r="AH371" s="415" t="s">
        <v>1187</v>
      </c>
      <c r="AI371" s="754"/>
      <c r="AJ371" s="755"/>
      <c r="AK371" s="755"/>
      <c r="AL371" s="756"/>
    </row>
    <row r="372" spans="1:38" ht="25.5" customHeight="1">
      <c r="A372" s="465"/>
      <c r="B372" s="1173"/>
      <c r="C372" s="851"/>
      <c r="D372" s="852"/>
      <c r="E372" s="853"/>
      <c r="F372" s="1186"/>
      <c r="G372" s="1186"/>
      <c r="H372" s="1186"/>
      <c r="I372" s="1186"/>
      <c r="J372" s="1186"/>
      <c r="K372" s="1187"/>
      <c r="L372" s="757"/>
      <c r="M372" s="758"/>
      <c r="N372" s="758"/>
      <c r="O372" s="758"/>
      <c r="P372" s="758"/>
      <c r="Q372" s="758"/>
      <c r="R372" s="758"/>
      <c r="S372" s="758"/>
      <c r="T372" s="758"/>
      <c r="U372" s="758"/>
      <c r="V372" s="758"/>
      <c r="W372" s="758"/>
      <c r="X372" s="758"/>
      <c r="Y372" s="759"/>
      <c r="Z372" s="760" t="s">
        <v>1234</v>
      </c>
      <c r="AA372" s="760"/>
      <c r="AB372" s="760"/>
      <c r="AC372" s="760"/>
      <c r="AD372" s="760"/>
      <c r="AE372" s="760"/>
      <c r="AF372" s="760"/>
      <c r="AG372" s="760"/>
      <c r="AH372" s="760"/>
      <c r="AI372" s="760"/>
      <c r="AJ372" s="760"/>
      <c r="AK372" s="760"/>
      <c r="AL372" s="761"/>
    </row>
    <row r="373" spans="1:38" ht="25.5" hidden="1" customHeight="1">
      <c r="A373" s="465"/>
      <c r="B373" s="1173"/>
      <c r="C373" s="851"/>
      <c r="D373" s="852"/>
      <c r="E373" s="853"/>
      <c r="F373" s="1184"/>
      <c r="G373" s="1184"/>
      <c r="H373" s="1184"/>
      <c r="I373" s="1184"/>
      <c r="J373" s="1184"/>
      <c r="K373" s="1185"/>
      <c r="L373" s="751" t="s">
        <v>1186</v>
      </c>
      <c r="M373" s="752"/>
      <c r="N373" s="753"/>
      <c r="O373" s="415" t="s">
        <v>1187</v>
      </c>
      <c r="P373" s="415" t="s">
        <v>1187</v>
      </c>
      <c r="Q373" s="415" t="s">
        <v>1187</v>
      </c>
      <c r="R373" s="415" t="s">
        <v>1187</v>
      </c>
      <c r="S373" s="415" t="s">
        <v>1187</v>
      </c>
      <c r="T373" s="415" t="s">
        <v>1187</v>
      </c>
      <c r="U373" s="415" t="s">
        <v>1187</v>
      </c>
      <c r="V373" s="415" t="s">
        <v>1187</v>
      </c>
      <c r="W373" s="415" t="s">
        <v>1187</v>
      </c>
      <c r="X373" s="415" t="s">
        <v>1187</v>
      </c>
      <c r="Y373" s="415" t="s">
        <v>1187</v>
      </c>
      <c r="Z373" s="415" t="s">
        <v>1187</v>
      </c>
      <c r="AA373" s="415" t="s">
        <v>1187</v>
      </c>
      <c r="AB373" s="415" t="s">
        <v>1187</v>
      </c>
      <c r="AC373" s="415" t="s">
        <v>1187</v>
      </c>
      <c r="AD373" s="415" t="s">
        <v>1187</v>
      </c>
      <c r="AE373" s="415" t="s">
        <v>1187</v>
      </c>
      <c r="AF373" s="415" t="s">
        <v>1187</v>
      </c>
      <c r="AG373" s="415" t="s">
        <v>1187</v>
      </c>
      <c r="AH373" s="415" t="s">
        <v>1187</v>
      </c>
      <c r="AI373" s="754"/>
      <c r="AJ373" s="755"/>
      <c r="AK373" s="755"/>
      <c r="AL373" s="756"/>
    </row>
    <row r="374" spans="1:38" ht="25.5" customHeight="1">
      <c r="A374" s="465"/>
      <c r="B374" s="1173"/>
      <c r="C374" s="851"/>
      <c r="D374" s="852"/>
      <c r="E374" s="853"/>
      <c r="F374" s="1167" t="s">
        <v>209</v>
      </c>
      <c r="G374" s="1167"/>
      <c r="H374" s="1167"/>
      <c r="I374" s="1167"/>
      <c r="J374" s="1167"/>
      <c r="K374" s="1168"/>
      <c r="L374" s="928" t="s">
        <v>1201</v>
      </c>
      <c r="M374" s="929"/>
      <c r="N374" s="1075"/>
      <c r="O374" s="733"/>
      <c r="P374" s="734"/>
      <c r="Q374" s="424" t="s">
        <v>1179</v>
      </c>
      <c r="R374" s="733"/>
      <c r="S374" s="734"/>
      <c r="T374" s="425" t="s">
        <v>1180</v>
      </c>
      <c r="U374" s="733"/>
      <c r="V374" s="734"/>
      <c r="W374" s="425" t="s">
        <v>1181</v>
      </c>
      <c r="X374" s="737"/>
      <c r="Y374" s="737"/>
      <c r="Z374" s="737"/>
      <c r="AA374" s="737"/>
      <c r="AB374" s="737"/>
      <c r="AC374" s="737"/>
      <c r="AD374" s="737"/>
      <c r="AE374" s="737"/>
      <c r="AF374" s="737"/>
      <c r="AG374" s="737"/>
      <c r="AH374" s="737"/>
      <c r="AI374" s="737"/>
      <c r="AJ374" s="737"/>
      <c r="AK374" s="737"/>
      <c r="AL374" s="738"/>
    </row>
    <row r="375" spans="1:38" ht="25.5" customHeight="1">
      <c r="A375" s="465"/>
      <c r="B375" s="1173"/>
      <c r="C375" s="851"/>
      <c r="D375" s="852"/>
      <c r="E375" s="853"/>
      <c r="F375" s="1167" t="s">
        <v>1302</v>
      </c>
      <c r="G375" s="1167"/>
      <c r="H375" s="1167"/>
      <c r="I375" s="1167"/>
      <c r="J375" s="1167"/>
      <c r="K375" s="1168"/>
      <c r="L375" s="1224"/>
      <c r="M375" s="1225"/>
      <c r="N375" s="1225"/>
      <c r="O375" s="1072"/>
      <c r="P375" s="1073" t="s">
        <v>1303</v>
      </c>
      <c r="Q375" s="1068"/>
      <c r="R375" s="922" t="s">
        <v>1304</v>
      </c>
      <c r="S375" s="922"/>
      <c r="T375" s="922"/>
      <c r="U375" s="922"/>
      <c r="V375" s="1070"/>
      <c r="W375" s="1071"/>
      <c r="X375" s="1071"/>
      <c r="Y375" s="1071"/>
      <c r="Z375" s="1072"/>
      <c r="AA375" s="1068" t="s">
        <v>1305</v>
      </c>
      <c r="AB375" s="1068"/>
      <c r="AC375" s="922" t="s">
        <v>1306</v>
      </c>
      <c r="AD375" s="922"/>
      <c r="AE375" s="920"/>
      <c r="AF375" s="921"/>
      <c r="AG375" s="924"/>
      <c r="AH375" s="1068" t="s">
        <v>1307</v>
      </c>
      <c r="AI375" s="1068"/>
      <c r="AJ375" s="1068"/>
      <c r="AK375" s="1068"/>
      <c r="AL375" s="1069"/>
    </row>
    <row r="376" spans="1:38" ht="25.5" customHeight="1">
      <c r="A376" s="465"/>
      <c r="B376" s="1173"/>
      <c r="C376" s="851"/>
      <c r="D376" s="852"/>
      <c r="E376" s="853"/>
      <c r="F376" s="896" t="s">
        <v>1308</v>
      </c>
      <c r="G376" s="896"/>
      <c r="H376" s="896"/>
      <c r="I376" s="896"/>
      <c r="J376" s="896"/>
      <c r="K376" s="897"/>
      <c r="L376" s="928" t="s">
        <v>1201</v>
      </c>
      <c r="M376" s="929"/>
      <c r="N376" s="929"/>
      <c r="O376" s="929"/>
      <c r="P376" s="929"/>
      <c r="Q376" s="1075"/>
      <c r="R376" s="419"/>
      <c r="S376" s="860"/>
      <c r="T376" s="960"/>
      <c r="U376" s="960"/>
      <c r="V376" s="960"/>
      <c r="W376" s="960"/>
      <c r="X376" s="960"/>
      <c r="Y376" s="960"/>
      <c r="Z376" s="961"/>
      <c r="AA376" s="736"/>
      <c r="AB376" s="737"/>
      <c r="AC376" s="737"/>
      <c r="AD376" s="737"/>
      <c r="AE376" s="737"/>
      <c r="AF376" s="737"/>
      <c r="AG376" s="737"/>
      <c r="AH376" s="737"/>
      <c r="AI376" s="737"/>
      <c r="AJ376" s="737"/>
      <c r="AK376" s="737"/>
      <c r="AL376" s="738"/>
    </row>
    <row r="377" spans="1:38" ht="25.5" hidden="1" customHeight="1">
      <c r="A377" s="465"/>
      <c r="B377" s="1173"/>
      <c r="C377" s="851"/>
      <c r="D377" s="852"/>
      <c r="E377" s="853"/>
      <c r="F377" s="899"/>
      <c r="G377" s="899"/>
      <c r="H377" s="899"/>
      <c r="I377" s="899"/>
      <c r="J377" s="899"/>
      <c r="K377" s="900"/>
      <c r="L377" s="751" t="s">
        <v>1186</v>
      </c>
      <c r="M377" s="752"/>
      <c r="N377" s="753"/>
      <c r="O377" s="416" t="s">
        <v>1187</v>
      </c>
      <c r="P377" s="416" t="s">
        <v>1187</v>
      </c>
      <c r="Q377" s="416" t="s">
        <v>1187</v>
      </c>
      <c r="R377" s="416" t="s">
        <v>1187</v>
      </c>
      <c r="S377" s="416" t="s">
        <v>1187</v>
      </c>
      <c r="T377" s="754"/>
      <c r="U377" s="755"/>
      <c r="V377" s="755"/>
      <c r="W377" s="755"/>
      <c r="X377" s="755"/>
      <c r="Y377" s="755"/>
      <c r="Z377" s="755"/>
      <c r="AA377" s="755"/>
      <c r="AB377" s="755"/>
      <c r="AC377" s="755"/>
      <c r="AD377" s="755"/>
      <c r="AE377" s="755"/>
      <c r="AF377" s="755"/>
      <c r="AG377" s="755"/>
      <c r="AH377" s="755"/>
      <c r="AI377" s="755"/>
      <c r="AJ377" s="755"/>
      <c r="AK377" s="755"/>
      <c r="AL377" s="756"/>
    </row>
    <row r="378" spans="1:38" ht="25.5" customHeight="1">
      <c r="A378" s="465"/>
      <c r="B378" s="1173"/>
      <c r="C378" s="851"/>
      <c r="D378" s="852"/>
      <c r="E378" s="853"/>
      <c r="F378" s="902"/>
      <c r="G378" s="902"/>
      <c r="H378" s="902"/>
      <c r="I378" s="902"/>
      <c r="J378" s="902"/>
      <c r="K378" s="903"/>
      <c r="L378" s="863" t="str">
        <f>(IF(L376="▼選択","",L376)&amp;" "&amp;IF(COUNTIF(S376,"▼*")&gt;0,"",S376))</f>
        <v xml:space="preserve"> </v>
      </c>
      <c r="M378" s="864"/>
      <c r="N378" s="864"/>
      <c r="O378" s="864"/>
      <c r="P378" s="864"/>
      <c r="Q378" s="864"/>
      <c r="R378" s="864"/>
      <c r="S378" s="864"/>
      <c r="T378" s="864"/>
      <c r="U378" s="864"/>
      <c r="V378" s="864"/>
      <c r="W378" s="864"/>
      <c r="X378" s="864"/>
      <c r="Y378" s="864"/>
      <c r="Z378" s="865"/>
      <c r="AA378" s="867" t="s">
        <v>1202</v>
      </c>
      <c r="AB378" s="867"/>
      <c r="AC378" s="867"/>
      <c r="AD378" s="867"/>
      <c r="AE378" s="867"/>
      <c r="AF378" s="867"/>
      <c r="AG378" s="867"/>
      <c r="AH378" s="867"/>
      <c r="AI378" s="867"/>
      <c r="AJ378" s="867"/>
      <c r="AK378" s="867"/>
      <c r="AL378" s="868"/>
    </row>
    <row r="379" spans="1:38" ht="25.5" customHeight="1" thickBot="1">
      <c r="A379" s="465"/>
      <c r="B379" s="1173"/>
      <c r="C379" s="851"/>
      <c r="D379" s="852"/>
      <c r="E379" s="853"/>
      <c r="F379" s="1170" t="s">
        <v>1309</v>
      </c>
      <c r="G379" s="1170"/>
      <c r="H379" s="1170"/>
      <c r="I379" s="1170"/>
      <c r="J379" s="1170"/>
      <c r="K379" s="1171"/>
      <c r="L379" s="757"/>
      <c r="M379" s="758"/>
      <c r="N379" s="758"/>
      <c r="O379" s="758"/>
      <c r="P379" s="758"/>
      <c r="Q379" s="758"/>
      <c r="R379" s="758"/>
      <c r="S379" s="758"/>
      <c r="T379" s="758"/>
      <c r="U379" s="758"/>
      <c r="V379" s="758"/>
      <c r="W379" s="758"/>
      <c r="X379" s="758"/>
      <c r="Y379" s="758"/>
      <c r="Z379" s="758"/>
      <c r="AA379" s="758"/>
      <c r="AB379" s="758"/>
      <c r="AC379" s="758"/>
      <c r="AD379" s="758"/>
      <c r="AE379" s="758"/>
      <c r="AF379" s="758"/>
      <c r="AG379" s="758"/>
      <c r="AH379" s="759"/>
      <c r="AI379" s="1065" t="s">
        <v>1310</v>
      </c>
      <c r="AJ379" s="1066"/>
      <c r="AK379" s="1066"/>
      <c r="AL379" s="1067"/>
    </row>
    <row r="380" spans="1:38" ht="25.5" hidden="1" customHeight="1">
      <c r="A380" s="465"/>
      <c r="B380" s="1173"/>
      <c r="C380" s="851"/>
      <c r="D380" s="852"/>
      <c r="E380" s="853"/>
      <c r="F380" s="1186"/>
      <c r="G380" s="1186"/>
      <c r="H380" s="1186"/>
      <c r="I380" s="1186"/>
      <c r="J380" s="1186"/>
      <c r="K380" s="1187"/>
      <c r="L380" s="801" t="s">
        <v>1186</v>
      </c>
      <c r="M380" s="802"/>
      <c r="N380" s="803"/>
      <c r="O380" s="416" t="s">
        <v>1187</v>
      </c>
      <c r="P380" s="416" t="s">
        <v>1187</v>
      </c>
      <c r="Q380" s="416" t="s">
        <v>1187</v>
      </c>
      <c r="R380" s="416" t="s">
        <v>1187</v>
      </c>
      <c r="S380" s="416" t="s">
        <v>1187</v>
      </c>
      <c r="T380" s="416" t="s">
        <v>1187</v>
      </c>
      <c r="U380" s="416" t="s">
        <v>1187</v>
      </c>
      <c r="V380" s="416" t="s">
        <v>1187</v>
      </c>
      <c r="W380" s="416" t="s">
        <v>1187</v>
      </c>
      <c r="X380" s="416" t="s">
        <v>1187</v>
      </c>
      <c r="Y380" s="416" t="s">
        <v>1187</v>
      </c>
      <c r="Z380" s="416" t="s">
        <v>1187</v>
      </c>
      <c r="AA380" s="416" t="s">
        <v>1187</v>
      </c>
      <c r="AB380" s="416" t="s">
        <v>1187</v>
      </c>
      <c r="AC380" s="416" t="s">
        <v>1187</v>
      </c>
      <c r="AD380" s="416" t="s">
        <v>1187</v>
      </c>
      <c r="AE380" s="416" t="s">
        <v>1187</v>
      </c>
      <c r="AF380" s="416" t="s">
        <v>1187</v>
      </c>
      <c r="AG380" s="416" t="s">
        <v>1187</v>
      </c>
      <c r="AH380" s="416" t="s">
        <v>1187</v>
      </c>
      <c r="AI380" s="816"/>
      <c r="AJ380" s="817"/>
      <c r="AK380" s="817"/>
      <c r="AL380" s="818"/>
    </row>
    <row r="381" spans="1:38" ht="25.5" hidden="1" customHeight="1" thickBot="1">
      <c r="A381" s="465"/>
      <c r="B381" s="1173"/>
      <c r="C381" s="851"/>
      <c r="D381" s="852"/>
      <c r="E381" s="853"/>
      <c r="F381" s="1186"/>
      <c r="G381" s="1186"/>
      <c r="H381" s="1186"/>
      <c r="I381" s="1186"/>
      <c r="J381" s="1186"/>
      <c r="K381" s="1187"/>
      <c r="L381" s="882"/>
      <c r="M381" s="883"/>
      <c r="N381" s="884"/>
      <c r="O381" s="460" t="s">
        <v>1187</v>
      </c>
      <c r="P381" s="460" t="s">
        <v>1187</v>
      </c>
      <c r="Q381" s="460" t="s">
        <v>1187</v>
      </c>
      <c r="R381" s="460" t="s">
        <v>1187</v>
      </c>
      <c r="S381" s="460" t="s">
        <v>1187</v>
      </c>
      <c r="T381" s="460" t="s">
        <v>1187</v>
      </c>
      <c r="U381" s="460" t="s">
        <v>1187</v>
      </c>
      <c r="V381" s="460" t="s">
        <v>1187</v>
      </c>
      <c r="W381" s="460" t="s">
        <v>1187</v>
      </c>
      <c r="X381" s="460" t="s">
        <v>1187</v>
      </c>
      <c r="Y381" s="460" t="s">
        <v>1187</v>
      </c>
      <c r="Z381" s="460" t="s">
        <v>1187</v>
      </c>
      <c r="AA381" s="460" t="s">
        <v>1187</v>
      </c>
      <c r="AB381" s="460" t="s">
        <v>1187</v>
      </c>
      <c r="AC381" s="460" t="s">
        <v>1187</v>
      </c>
      <c r="AD381" s="460" t="s">
        <v>1187</v>
      </c>
      <c r="AE381" s="460" t="s">
        <v>1187</v>
      </c>
      <c r="AF381" s="460" t="s">
        <v>1187</v>
      </c>
      <c r="AG381" s="460" t="s">
        <v>1187</v>
      </c>
      <c r="AH381" s="460" t="s">
        <v>1187</v>
      </c>
      <c r="AI381" s="885"/>
      <c r="AJ381" s="886"/>
      <c r="AK381" s="886"/>
      <c r="AL381" s="887"/>
    </row>
    <row r="382" spans="1:38" ht="25.5" customHeight="1" thickTop="1">
      <c r="A382" s="465"/>
      <c r="B382" s="1173"/>
      <c r="C382" s="1226" t="s">
        <v>1363</v>
      </c>
      <c r="D382" s="1227"/>
      <c r="E382" s="1228"/>
      <c r="F382" s="1235" t="s">
        <v>264</v>
      </c>
      <c r="G382" s="1235"/>
      <c r="H382" s="1235"/>
      <c r="I382" s="1235"/>
      <c r="J382" s="1235"/>
      <c r="K382" s="1236"/>
      <c r="L382" s="1237"/>
      <c r="M382" s="1238"/>
      <c r="N382" s="1238"/>
      <c r="O382" s="1238"/>
      <c r="P382" s="1238"/>
      <c r="Q382" s="1238"/>
      <c r="R382" s="1238"/>
      <c r="S382" s="1238"/>
      <c r="T382" s="1238"/>
      <c r="U382" s="1239"/>
      <c r="V382" s="1240" t="s">
        <v>1233</v>
      </c>
      <c r="W382" s="1241"/>
      <c r="X382" s="1241"/>
      <c r="Y382" s="1241"/>
      <c r="Z382" s="1241"/>
      <c r="AA382" s="1241"/>
      <c r="AB382" s="1241"/>
      <c r="AC382" s="1241"/>
      <c r="AD382" s="1241"/>
      <c r="AE382" s="1241"/>
      <c r="AF382" s="1241"/>
      <c r="AG382" s="1241"/>
      <c r="AH382" s="1241"/>
      <c r="AI382" s="1241"/>
      <c r="AJ382" s="1241"/>
      <c r="AK382" s="1241"/>
      <c r="AL382" s="1242"/>
    </row>
    <row r="383" spans="1:38" ht="25.5" hidden="1" customHeight="1">
      <c r="A383" s="465"/>
      <c r="B383" s="1173"/>
      <c r="C383" s="1229"/>
      <c r="D383" s="1230"/>
      <c r="E383" s="1231"/>
      <c r="F383" s="899" t="s">
        <v>1115</v>
      </c>
      <c r="G383" s="1186"/>
      <c r="H383" s="1186"/>
      <c r="I383" s="1186"/>
      <c r="J383" s="1186"/>
      <c r="K383" s="1187"/>
      <c r="L383" s="751" t="s">
        <v>1186</v>
      </c>
      <c r="M383" s="752"/>
      <c r="N383" s="753"/>
      <c r="O383" s="415" t="s">
        <v>1187</v>
      </c>
      <c r="P383" s="415" t="s">
        <v>1187</v>
      </c>
      <c r="Q383" s="415" t="s">
        <v>1187</v>
      </c>
      <c r="R383" s="415" t="s">
        <v>1187</v>
      </c>
      <c r="S383" s="415" t="s">
        <v>1187</v>
      </c>
      <c r="T383" s="415" t="s">
        <v>1187</v>
      </c>
      <c r="U383" s="415" t="s">
        <v>1187</v>
      </c>
      <c r="V383" s="415" t="s">
        <v>1187</v>
      </c>
      <c r="W383" s="415" t="s">
        <v>1187</v>
      </c>
      <c r="X383" s="415" t="s">
        <v>1187</v>
      </c>
      <c r="Y383" s="415" t="s">
        <v>1187</v>
      </c>
      <c r="Z383" s="415" t="s">
        <v>1187</v>
      </c>
      <c r="AA383" s="415" t="s">
        <v>1187</v>
      </c>
      <c r="AB383" s="415" t="s">
        <v>1187</v>
      </c>
      <c r="AC383" s="415" t="s">
        <v>1187</v>
      </c>
      <c r="AD383" s="415" t="s">
        <v>1187</v>
      </c>
      <c r="AE383" s="415" t="s">
        <v>1187</v>
      </c>
      <c r="AF383" s="415" t="s">
        <v>1187</v>
      </c>
      <c r="AG383" s="415" t="s">
        <v>1187</v>
      </c>
      <c r="AH383" s="415" t="s">
        <v>1187</v>
      </c>
      <c r="AI383" s="754"/>
      <c r="AJ383" s="755"/>
      <c r="AK383" s="755"/>
      <c r="AL383" s="756"/>
    </row>
    <row r="384" spans="1:38" ht="25.5" customHeight="1">
      <c r="A384" s="465"/>
      <c r="B384" s="1173"/>
      <c r="C384" s="1229"/>
      <c r="D384" s="1230"/>
      <c r="E384" s="1231"/>
      <c r="F384" s="1186"/>
      <c r="G384" s="1186"/>
      <c r="H384" s="1186"/>
      <c r="I384" s="1186"/>
      <c r="J384" s="1186"/>
      <c r="K384" s="1187"/>
      <c r="L384" s="757"/>
      <c r="M384" s="758"/>
      <c r="N384" s="758"/>
      <c r="O384" s="758"/>
      <c r="P384" s="758"/>
      <c r="Q384" s="758"/>
      <c r="R384" s="758"/>
      <c r="S384" s="758"/>
      <c r="T384" s="758"/>
      <c r="U384" s="758"/>
      <c r="V384" s="758"/>
      <c r="W384" s="758"/>
      <c r="X384" s="758"/>
      <c r="Y384" s="759"/>
      <c r="Z384" s="760" t="s">
        <v>1234</v>
      </c>
      <c r="AA384" s="760"/>
      <c r="AB384" s="760"/>
      <c r="AC384" s="760"/>
      <c r="AD384" s="760"/>
      <c r="AE384" s="760"/>
      <c r="AF384" s="760"/>
      <c r="AG384" s="760"/>
      <c r="AH384" s="760"/>
      <c r="AI384" s="760"/>
      <c r="AJ384" s="760"/>
      <c r="AK384" s="760"/>
      <c r="AL384" s="761"/>
    </row>
    <row r="385" spans="1:38" ht="25.5" hidden="1" customHeight="1">
      <c r="A385" s="465"/>
      <c r="B385" s="1173"/>
      <c r="C385" s="1229"/>
      <c r="D385" s="1230"/>
      <c r="E385" s="1231"/>
      <c r="F385" s="1184"/>
      <c r="G385" s="1184"/>
      <c r="H385" s="1184"/>
      <c r="I385" s="1184"/>
      <c r="J385" s="1184"/>
      <c r="K385" s="1185"/>
      <c r="L385" s="751" t="s">
        <v>1186</v>
      </c>
      <c r="M385" s="752"/>
      <c r="N385" s="753"/>
      <c r="O385" s="415" t="s">
        <v>1187</v>
      </c>
      <c r="P385" s="415" t="s">
        <v>1187</v>
      </c>
      <c r="Q385" s="415" t="s">
        <v>1187</v>
      </c>
      <c r="R385" s="415" t="s">
        <v>1187</v>
      </c>
      <c r="S385" s="415" t="s">
        <v>1187</v>
      </c>
      <c r="T385" s="415" t="s">
        <v>1187</v>
      </c>
      <c r="U385" s="415" t="s">
        <v>1187</v>
      </c>
      <c r="V385" s="415" t="s">
        <v>1187</v>
      </c>
      <c r="W385" s="415" t="s">
        <v>1187</v>
      </c>
      <c r="X385" s="415" t="s">
        <v>1187</v>
      </c>
      <c r="Y385" s="415" t="s">
        <v>1187</v>
      </c>
      <c r="Z385" s="415" t="s">
        <v>1187</v>
      </c>
      <c r="AA385" s="415" t="s">
        <v>1187</v>
      </c>
      <c r="AB385" s="415" t="s">
        <v>1187</v>
      </c>
      <c r="AC385" s="415" t="s">
        <v>1187</v>
      </c>
      <c r="AD385" s="415" t="s">
        <v>1187</v>
      </c>
      <c r="AE385" s="415" t="s">
        <v>1187</v>
      </c>
      <c r="AF385" s="415" t="s">
        <v>1187</v>
      </c>
      <c r="AG385" s="415" t="s">
        <v>1187</v>
      </c>
      <c r="AH385" s="415" t="s">
        <v>1187</v>
      </c>
      <c r="AI385" s="754"/>
      <c r="AJ385" s="755"/>
      <c r="AK385" s="755"/>
      <c r="AL385" s="756"/>
    </row>
    <row r="386" spans="1:38" ht="25.5" customHeight="1">
      <c r="A386" s="465"/>
      <c r="B386" s="1173"/>
      <c r="C386" s="1229"/>
      <c r="D386" s="1230"/>
      <c r="E386" s="1231"/>
      <c r="F386" s="1167" t="s">
        <v>209</v>
      </c>
      <c r="G386" s="1167"/>
      <c r="H386" s="1167"/>
      <c r="I386" s="1167"/>
      <c r="J386" s="1167"/>
      <c r="K386" s="1168"/>
      <c r="L386" s="928" t="s">
        <v>1201</v>
      </c>
      <c r="M386" s="929"/>
      <c r="N386" s="1075"/>
      <c r="O386" s="733"/>
      <c r="P386" s="734"/>
      <c r="Q386" s="424" t="s">
        <v>1179</v>
      </c>
      <c r="R386" s="733"/>
      <c r="S386" s="734"/>
      <c r="T386" s="425" t="s">
        <v>1180</v>
      </c>
      <c r="U386" s="733"/>
      <c r="V386" s="734"/>
      <c r="W386" s="425" t="s">
        <v>1181</v>
      </c>
      <c r="X386" s="737"/>
      <c r="Y386" s="737"/>
      <c r="Z386" s="737"/>
      <c r="AA386" s="737"/>
      <c r="AB386" s="737"/>
      <c r="AC386" s="737"/>
      <c r="AD386" s="737"/>
      <c r="AE386" s="737"/>
      <c r="AF386" s="737"/>
      <c r="AG386" s="737"/>
      <c r="AH386" s="737"/>
      <c r="AI386" s="737"/>
      <c r="AJ386" s="737"/>
      <c r="AK386" s="737"/>
      <c r="AL386" s="738"/>
    </row>
    <row r="387" spans="1:38" ht="25.5" customHeight="1">
      <c r="A387" s="465"/>
      <c r="B387" s="1173"/>
      <c r="C387" s="1229"/>
      <c r="D387" s="1230"/>
      <c r="E387" s="1231"/>
      <c r="F387" s="1167" t="s">
        <v>1302</v>
      </c>
      <c r="G387" s="1167"/>
      <c r="H387" s="1167"/>
      <c r="I387" s="1167"/>
      <c r="J387" s="1167"/>
      <c r="K387" s="1168"/>
      <c r="L387" s="1224"/>
      <c r="M387" s="1225"/>
      <c r="N387" s="1225"/>
      <c r="O387" s="1072"/>
      <c r="P387" s="1073" t="s">
        <v>1303</v>
      </c>
      <c r="Q387" s="1068"/>
      <c r="R387" s="922" t="s">
        <v>1304</v>
      </c>
      <c r="S387" s="922"/>
      <c r="T387" s="922"/>
      <c r="U387" s="922"/>
      <c r="V387" s="1070"/>
      <c r="W387" s="1071"/>
      <c r="X387" s="1071"/>
      <c r="Y387" s="1071"/>
      <c r="Z387" s="1072"/>
      <c r="AA387" s="1068" t="s">
        <v>1305</v>
      </c>
      <c r="AB387" s="1068"/>
      <c r="AC387" s="922" t="s">
        <v>1306</v>
      </c>
      <c r="AD387" s="922"/>
      <c r="AE387" s="920"/>
      <c r="AF387" s="921"/>
      <c r="AG387" s="924"/>
      <c r="AH387" s="1068" t="s">
        <v>1307</v>
      </c>
      <c r="AI387" s="1068"/>
      <c r="AJ387" s="1068"/>
      <c r="AK387" s="1068"/>
      <c r="AL387" s="1069"/>
    </row>
    <row r="388" spans="1:38" ht="25.5" customHeight="1">
      <c r="A388" s="465"/>
      <c r="B388" s="1173"/>
      <c r="C388" s="1229"/>
      <c r="D388" s="1230"/>
      <c r="E388" s="1231"/>
      <c r="F388" s="896" t="s">
        <v>1308</v>
      </c>
      <c r="G388" s="896"/>
      <c r="H388" s="896"/>
      <c r="I388" s="896"/>
      <c r="J388" s="896"/>
      <c r="K388" s="897"/>
      <c r="L388" s="928" t="s">
        <v>1201</v>
      </c>
      <c r="M388" s="929"/>
      <c r="N388" s="929"/>
      <c r="O388" s="929"/>
      <c r="P388" s="929"/>
      <c r="Q388" s="1075"/>
      <c r="R388" s="419"/>
      <c r="S388" s="860"/>
      <c r="T388" s="960"/>
      <c r="U388" s="960"/>
      <c r="V388" s="960"/>
      <c r="W388" s="960"/>
      <c r="X388" s="960"/>
      <c r="Y388" s="960"/>
      <c r="Z388" s="961"/>
      <c r="AA388" s="736"/>
      <c r="AB388" s="737"/>
      <c r="AC388" s="737"/>
      <c r="AD388" s="737"/>
      <c r="AE388" s="737"/>
      <c r="AF388" s="737"/>
      <c r="AG388" s="737"/>
      <c r="AH388" s="737"/>
      <c r="AI388" s="737"/>
      <c r="AJ388" s="737"/>
      <c r="AK388" s="737"/>
      <c r="AL388" s="738"/>
    </row>
    <row r="389" spans="1:38" ht="25.5" hidden="1" customHeight="1">
      <c r="A389" s="465"/>
      <c r="B389" s="1173"/>
      <c r="C389" s="1229"/>
      <c r="D389" s="1230"/>
      <c r="E389" s="1231"/>
      <c r="F389" s="899"/>
      <c r="G389" s="899"/>
      <c r="H389" s="899"/>
      <c r="I389" s="899"/>
      <c r="J389" s="899"/>
      <c r="K389" s="900"/>
      <c r="L389" s="751" t="s">
        <v>1186</v>
      </c>
      <c r="M389" s="752"/>
      <c r="N389" s="753"/>
      <c r="O389" s="416" t="s">
        <v>1187</v>
      </c>
      <c r="P389" s="416" t="s">
        <v>1187</v>
      </c>
      <c r="Q389" s="416" t="s">
        <v>1187</v>
      </c>
      <c r="R389" s="416" t="s">
        <v>1187</v>
      </c>
      <c r="S389" s="416" t="s">
        <v>1187</v>
      </c>
      <c r="T389" s="754"/>
      <c r="U389" s="755"/>
      <c r="V389" s="755"/>
      <c r="W389" s="755"/>
      <c r="X389" s="755"/>
      <c r="Y389" s="755"/>
      <c r="Z389" s="755"/>
      <c r="AA389" s="755"/>
      <c r="AB389" s="755"/>
      <c r="AC389" s="755"/>
      <c r="AD389" s="755"/>
      <c r="AE389" s="755"/>
      <c r="AF389" s="755"/>
      <c r="AG389" s="755"/>
      <c r="AH389" s="755"/>
      <c r="AI389" s="755"/>
      <c r="AJ389" s="755"/>
      <c r="AK389" s="755"/>
      <c r="AL389" s="756"/>
    </row>
    <row r="390" spans="1:38" ht="25.5" customHeight="1">
      <c r="A390" s="465"/>
      <c r="B390" s="1173"/>
      <c r="C390" s="1229"/>
      <c r="D390" s="1230"/>
      <c r="E390" s="1231"/>
      <c r="F390" s="902"/>
      <c r="G390" s="902"/>
      <c r="H390" s="902"/>
      <c r="I390" s="902"/>
      <c r="J390" s="902"/>
      <c r="K390" s="903"/>
      <c r="L390" s="863" t="str">
        <f>(IF(L388="▼選択","",L388)&amp;" "&amp;IF(COUNTIF(S388,"▼*")&gt;0,"",S388))</f>
        <v xml:space="preserve"> </v>
      </c>
      <c r="M390" s="864"/>
      <c r="N390" s="864"/>
      <c r="O390" s="864"/>
      <c r="P390" s="864"/>
      <c r="Q390" s="864"/>
      <c r="R390" s="864"/>
      <c r="S390" s="864"/>
      <c r="T390" s="864"/>
      <c r="U390" s="864"/>
      <c r="V390" s="864"/>
      <c r="W390" s="864"/>
      <c r="X390" s="864"/>
      <c r="Y390" s="864"/>
      <c r="Z390" s="865"/>
      <c r="AA390" s="867" t="s">
        <v>1202</v>
      </c>
      <c r="AB390" s="867"/>
      <c r="AC390" s="867"/>
      <c r="AD390" s="867"/>
      <c r="AE390" s="867"/>
      <c r="AF390" s="867"/>
      <c r="AG390" s="867"/>
      <c r="AH390" s="867"/>
      <c r="AI390" s="867"/>
      <c r="AJ390" s="867"/>
      <c r="AK390" s="867"/>
      <c r="AL390" s="868"/>
    </row>
    <row r="391" spans="1:38" ht="25.5" customHeight="1" thickBot="1">
      <c r="A391" s="465"/>
      <c r="B391" s="1173"/>
      <c r="C391" s="1229"/>
      <c r="D391" s="1230"/>
      <c r="E391" s="1231"/>
      <c r="F391" s="1170" t="s">
        <v>1309</v>
      </c>
      <c r="G391" s="1170"/>
      <c r="H391" s="1170"/>
      <c r="I391" s="1170"/>
      <c r="J391" s="1170"/>
      <c r="K391" s="1171"/>
      <c r="L391" s="757"/>
      <c r="M391" s="758"/>
      <c r="N391" s="758"/>
      <c r="O391" s="758"/>
      <c r="P391" s="758"/>
      <c r="Q391" s="758"/>
      <c r="R391" s="758"/>
      <c r="S391" s="758"/>
      <c r="T391" s="758"/>
      <c r="U391" s="758"/>
      <c r="V391" s="758"/>
      <c r="W391" s="758"/>
      <c r="X391" s="758"/>
      <c r="Y391" s="758"/>
      <c r="Z391" s="758"/>
      <c r="AA391" s="758"/>
      <c r="AB391" s="758"/>
      <c r="AC391" s="758"/>
      <c r="AD391" s="758"/>
      <c r="AE391" s="758"/>
      <c r="AF391" s="758"/>
      <c r="AG391" s="758"/>
      <c r="AH391" s="759"/>
      <c r="AI391" s="1065" t="s">
        <v>1310</v>
      </c>
      <c r="AJ391" s="1066"/>
      <c r="AK391" s="1066"/>
      <c r="AL391" s="1067"/>
    </row>
    <row r="392" spans="1:38" ht="25.5" hidden="1" customHeight="1">
      <c r="A392" s="465"/>
      <c r="B392" s="1173"/>
      <c r="C392" s="1229"/>
      <c r="D392" s="1230"/>
      <c r="E392" s="1231"/>
      <c r="F392" s="1186"/>
      <c r="G392" s="1186"/>
      <c r="H392" s="1186"/>
      <c r="I392" s="1186"/>
      <c r="J392" s="1186"/>
      <c r="K392" s="1187"/>
      <c r="L392" s="801" t="s">
        <v>1186</v>
      </c>
      <c r="M392" s="802"/>
      <c r="N392" s="803"/>
      <c r="O392" s="416" t="s">
        <v>1187</v>
      </c>
      <c r="P392" s="416" t="s">
        <v>1187</v>
      </c>
      <c r="Q392" s="416" t="s">
        <v>1187</v>
      </c>
      <c r="R392" s="416" t="s">
        <v>1187</v>
      </c>
      <c r="S392" s="416" t="s">
        <v>1187</v>
      </c>
      <c r="T392" s="416" t="s">
        <v>1187</v>
      </c>
      <c r="U392" s="416" t="s">
        <v>1187</v>
      </c>
      <c r="V392" s="416" t="s">
        <v>1187</v>
      </c>
      <c r="W392" s="416" t="s">
        <v>1187</v>
      </c>
      <c r="X392" s="416" t="s">
        <v>1187</v>
      </c>
      <c r="Y392" s="416" t="s">
        <v>1187</v>
      </c>
      <c r="Z392" s="416" t="s">
        <v>1187</v>
      </c>
      <c r="AA392" s="416" t="s">
        <v>1187</v>
      </c>
      <c r="AB392" s="416" t="s">
        <v>1187</v>
      </c>
      <c r="AC392" s="416" t="s">
        <v>1187</v>
      </c>
      <c r="AD392" s="416" t="s">
        <v>1187</v>
      </c>
      <c r="AE392" s="416" t="s">
        <v>1187</v>
      </c>
      <c r="AF392" s="416" t="s">
        <v>1187</v>
      </c>
      <c r="AG392" s="416" t="s">
        <v>1187</v>
      </c>
      <c r="AH392" s="416" t="s">
        <v>1187</v>
      </c>
      <c r="AI392" s="816"/>
      <c r="AJ392" s="817"/>
      <c r="AK392" s="817"/>
      <c r="AL392" s="818"/>
    </row>
    <row r="393" spans="1:38" ht="25.5" hidden="1" customHeight="1" thickBot="1">
      <c r="A393" s="465"/>
      <c r="B393" s="1173"/>
      <c r="C393" s="1232"/>
      <c r="D393" s="1233"/>
      <c r="E393" s="1234"/>
      <c r="F393" s="1188"/>
      <c r="G393" s="1188"/>
      <c r="H393" s="1188"/>
      <c r="I393" s="1188"/>
      <c r="J393" s="1188"/>
      <c r="K393" s="1189"/>
      <c r="L393" s="1195"/>
      <c r="M393" s="1196"/>
      <c r="N393" s="1197"/>
      <c r="O393" s="462" t="s">
        <v>1187</v>
      </c>
      <c r="P393" s="462" t="s">
        <v>1187</v>
      </c>
      <c r="Q393" s="462" t="s">
        <v>1187</v>
      </c>
      <c r="R393" s="462" t="s">
        <v>1187</v>
      </c>
      <c r="S393" s="462" t="s">
        <v>1187</v>
      </c>
      <c r="T393" s="462" t="s">
        <v>1187</v>
      </c>
      <c r="U393" s="462" t="s">
        <v>1187</v>
      </c>
      <c r="V393" s="462" t="s">
        <v>1187</v>
      </c>
      <c r="W393" s="462" t="s">
        <v>1187</v>
      </c>
      <c r="X393" s="462" t="s">
        <v>1187</v>
      </c>
      <c r="Y393" s="462" t="s">
        <v>1187</v>
      </c>
      <c r="Z393" s="462" t="s">
        <v>1187</v>
      </c>
      <c r="AA393" s="462" t="s">
        <v>1187</v>
      </c>
      <c r="AB393" s="462" t="s">
        <v>1187</v>
      </c>
      <c r="AC393" s="462" t="s">
        <v>1187</v>
      </c>
      <c r="AD393" s="462" t="s">
        <v>1187</v>
      </c>
      <c r="AE393" s="462" t="s">
        <v>1187</v>
      </c>
      <c r="AF393" s="462" t="s">
        <v>1187</v>
      </c>
      <c r="AG393" s="462" t="s">
        <v>1187</v>
      </c>
      <c r="AH393" s="462" t="s">
        <v>1187</v>
      </c>
      <c r="AI393" s="1198"/>
      <c r="AJ393" s="1199"/>
      <c r="AK393" s="1199"/>
      <c r="AL393" s="1200"/>
    </row>
    <row r="394" spans="1:38" ht="25.5" customHeight="1" thickTop="1">
      <c r="A394" s="465"/>
      <c r="B394" s="1173"/>
      <c r="C394" s="1215" t="s">
        <v>1364</v>
      </c>
      <c r="D394" s="1216"/>
      <c r="E394" s="1217"/>
      <c r="F394" s="1235" t="s">
        <v>264</v>
      </c>
      <c r="G394" s="1235"/>
      <c r="H394" s="1235"/>
      <c r="I394" s="1235"/>
      <c r="J394" s="1235"/>
      <c r="K394" s="1236"/>
      <c r="L394" s="1237"/>
      <c r="M394" s="1238"/>
      <c r="N394" s="1238"/>
      <c r="O394" s="1238"/>
      <c r="P394" s="1238"/>
      <c r="Q394" s="1238"/>
      <c r="R394" s="1238"/>
      <c r="S394" s="1238"/>
      <c r="T394" s="1238"/>
      <c r="U394" s="1239"/>
      <c r="V394" s="1240" t="s">
        <v>1233</v>
      </c>
      <c r="W394" s="1241"/>
      <c r="X394" s="1241"/>
      <c r="Y394" s="1241"/>
      <c r="Z394" s="1241"/>
      <c r="AA394" s="1241"/>
      <c r="AB394" s="1241"/>
      <c r="AC394" s="1241"/>
      <c r="AD394" s="1241"/>
      <c r="AE394" s="1241"/>
      <c r="AF394" s="1241"/>
      <c r="AG394" s="1241"/>
      <c r="AH394" s="1241"/>
      <c r="AI394" s="1241"/>
      <c r="AJ394" s="1241"/>
      <c r="AK394" s="1241"/>
      <c r="AL394" s="1242"/>
    </row>
    <row r="395" spans="1:38" ht="25.5" hidden="1" customHeight="1">
      <c r="A395" s="465"/>
      <c r="B395" s="1173"/>
      <c r="C395" s="851"/>
      <c r="D395" s="852"/>
      <c r="E395" s="853"/>
      <c r="F395" s="899" t="s">
        <v>1115</v>
      </c>
      <c r="G395" s="1186"/>
      <c r="H395" s="1186"/>
      <c r="I395" s="1186"/>
      <c r="J395" s="1186"/>
      <c r="K395" s="1187"/>
      <c r="L395" s="751" t="s">
        <v>1186</v>
      </c>
      <c r="M395" s="752"/>
      <c r="N395" s="753"/>
      <c r="O395" s="415" t="s">
        <v>1187</v>
      </c>
      <c r="P395" s="415" t="s">
        <v>1187</v>
      </c>
      <c r="Q395" s="415" t="s">
        <v>1187</v>
      </c>
      <c r="R395" s="415" t="s">
        <v>1187</v>
      </c>
      <c r="S395" s="415" t="s">
        <v>1187</v>
      </c>
      <c r="T395" s="415" t="s">
        <v>1187</v>
      </c>
      <c r="U395" s="415" t="s">
        <v>1187</v>
      </c>
      <c r="V395" s="415" t="s">
        <v>1187</v>
      </c>
      <c r="W395" s="415" t="s">
        <v>1187</v>
      </c>
      <c r="X395" s="415" t="s">
        <v>1187</v>
      </c>
      <c r="Y395" s="415" t="s">
        <v>1187</v>
      </c>
      <c r="Z395" s="415" t="s">
        <v>1187</v>
      </c>
      <c r="AA395" s="415" t="s">
        <v>1187</v>
      </c>
      <c r="AB395" s="415" t="s">
        <v>1187</v>
      </c>
      <c r="AC395" s="415" t="s">
        <v>1187</v>
      </c>
      <c r="AD395" s="415" t="s">
        <v>1187</v>
      </c>
      <c r="AE395" s="415" t="s">
        <v>1187</v>
      </c>
      <c r="AF395" s="415" t="s">
        <v>1187</v>
      </c>
      <c r="AG395" s="415" t="s">
        <v>1187</v>
      </c>
      <c r="AH395" s="415" t="s">
        <v>1187</v>
      </c>
      <c r="AI395" s="754"/>
      <c r="AJ395" s="755"/>
      <c r="AK395" s="755"/>
      <c r="AL395" s="756"/>
    </row>
    <row r="396" spans="1:38" ht="25.5" customHeight="1">
      <c r="A396" s="465"/>
      <c r="B396" s="1173"/>
      <c r="C396" s="851"/>
      <c r="D396" s="852"/>
      <c r="E396" s="853"/>
      <c r="F396" s="1186"/>
      <c r="G396" s="1186"/>
      <c r="H396" s="1186"/>
      <c r="I396" s="1186"/>
      <c r="J396" s="1186"/>
      <c r="K396" s="1187"/>
      <c r="L396" s="757"/>
      <c r="M396" s="758"/>
      <c r="N396" s="758"/>
      <c r="O396" s="758"/>
      <c r="P396" s="758"/>
      <c r="Q396" s="758"/>
      <c r="R396" s="758"/>
      <c r="S396" s="758"/>
      <c r="T396" s="758"/>
      <c r="U396" s="758"/>
      <c r="V396" s="758"/>
      <c r="W396" s="758"/>
      <c r="X396" s="758"/>
      <c r="Y396" s="759"/>
      <c r="Z396" s="760" t="s">
        <v>1234</v>
      </c>
      <c r="AA396" s="760"/>
      <c r="AB396" s="760"/>
      <c r="AC396" s="760"/>
      <c r="AD396" s="760"/>
      <c r="AE396" s="760"/>
      <c r="AF396" s="760"/>
      <c r="AG396" s="760"/>
      <c r="AH396" s="760"/>
      <c r="AI396" s="760"/>
      <c r="AJ396" s="760"/>
      <c r="AK396" s="760"/>
      <c r="AL396" s="761"/>
    </row>
    <row r="397" spans="1:38" ht="25.5" hidden="1" customHeight="1">
      <c r="A397" s="465"/>
      <c r="B397" s="1173"/>
      <c r="C397" s="851"/>
      <c r="D397" s="852"/>
      <c r="E397" s="853"/>
      <c r="F397" s="1184"/>
      <c r="G397" s="1184"/>
      <c r="H397" s="1184"/>
      <c r="I397" s="1184"/>
      <c r="J397" s="1184"/>
      <c r="K397" s="1185"/>
      <c r="L397" s="751" t="s">
        <v>1186</v>
      </c>
      <c r="M397" s="752"/>
      <c r="N397" s="753"/>
      <c r="O397" s="415" t="s">
        <v>1187</v>
      </c>
      <c r="P397" s="415" t="s">
        <v>1187</v>
      </c>
      <c r="Q397" s="415" t="s">
        <v>1187</v>
      </c>
      <c r="R397" s="415" t="s">
        <v>1187</v>
      </c>
      <c r="S397" s="415" t="s">
        <v>1187</v>
      </c>
      <c r="T397" s="415" t="s">
        <v>1187</v>
      </c>
      <c r="U397" s="415" t="s">
        <v>1187</v>
      </c>
      <c r="V397" s="415" t="s">
        <v>1187</v>
      </c>
      <c r="W397" s="415" t="s">
        <v>1187</v>
      </c>
      <c r="X397" s="415" t="s">
        <v>1187</v>
      </c>
      <c r="Y397" s="415" t="s">
        <v>1187</v>
      </c>
      <c r="Z397" s="415" t="s">
        <v>1187</v>
      </c>
      <c r="AA397" s="415" t="s">
        <v>1187</v>
      </c>
      <c r="AB397" s="415" t="s">
        <v>1187</v>
      </c>
      <c r="AC397" s="415" t="s">
        <v>1187</v>
      </c>
      <c r="AD397" s="415" t="s">
        <v>1187</v>
      </c>
      <c r="AE397" s="415" t="s">
        <v>1187</v>
      </c>
      <c r="AF397" s="415" t="s">
        <v>1187</v>
      </c>
      <c r="AG397" s="415" t="s">
        <v>1187</v>
      </c>
      <c r="AH397" s="415" t="s">
        <v>1187</v>
      </c>
      <c r="AI397" s="754"/>
      <c r="AJ397" s="755"/>
      <c r="AK397" s="755"/>
      <c r="AL397" s="756"/>
    </row>
    <row r="398" spans="1:38" ht="25.5" customHeight="1">
      <c r="A398" s="465"/>
      <c r="B398" s="1173"/>
      <c r="C398" s="851"/>
      <c r="D398" s="852"/>
      <c r="E398" s="853"/>
      <c r="F398" s="1167" t="s">
        <v>209</v>
      </c>
      <c r="G398" s="1167"/>
      <c r="H398" s="1167"/>
      <c r="I398" s="1167"/>
      <c r="J398" s="1167"/>
      <c r="K398" s="1168"/>
      <c r="L398" s="928" t="s">
        <v>1201</v>
      </c>
      <c r="M398" s="929"/>
      <c r="N398" s="1075"/>
      <c r="O398" s="733"/>
      <c r="P398" s="734"/>
      <c r="Q398" s="424" t="s">
        <v>1179</v>
      </c>
      <c r="R398" s="733"/>
      <c r="S398" s="734"/>
      <c r="T398" s="425" t="s">
        <v>1180</v>
      </c>
      <c r="U398" s="733"/>
      <c r="V398" s="734"/>
      <c r="W398" s="425" t="s">
        <v>1181</v>
      </c>
      <c r="X398" s="737"/>
      <c r="Y398" s="737"/>
      <c r="Z398" s="737"/>
      <c r="AA398" s="737"/>
      <c r="AB398" s="737"/>
      <c r="AC398" s="737"/>
      <c r="AD398" s="737"/>
      <c r="AE398" s="737"/>
      <c r="AF398" s="737"/>
      <c r="AG398" s="737"/>
      <c r="AH398" s="737"/>
      <c r="AI398" s="737"/>
      <c r="AJ398" s="737"/>
      <c r="AK398" s="737"/>
      <c r="AL398" s="738"/>
    </row>
    <row r="399" spans="1:38" ht="25.5" customHeight="1">
      <c r="A399" s="465"/>
      <c r="B399" s="1173"/>
      <c r="C399" s="851"/>
      <c r="D399" s="852"/>
      <c r="E399" s="853"/>
      <c r="F399" s="1167" t="s">
        <v>1302</v>
      </c>
      <c r="G399" s="1167"/>
      <c r="H399" s="1167"/>
      <c r="I399" s="1167"/>
      <c r="J399" s="1167"/>
      <c r="K399" s="1168"/>
      <c r="L399" s="1224"/>
      <c r="M399" s="1225"/>
      <c r="N399" s="1225"/>
      <c r="O399" s="1072"/>
      <c r="P399" s="1073" t="s">
        <v>1303</v>
      </c>
      <c r="Q399" s="1068"/>
      <c r="R399" s="922" t="s">
        <v>1304</v>
      </c>
      <c r="S399" s="922"/>
      <c r="T399" s="922"/>
      <c r="U399" s="922"/>
      <c r="V399" s="1070"/>
      <c r="W399" s="1071"/>
      <c r="X399" s="1071"/>
      <c r="Y399" s="1071"/>
      <c r="Z399" s="1072"/>
      <c r="AA399" s="1068" t="s">
        <v>1305</v>
      </c>
      <c r="AB399" s="1068"/>
      <c r="AC399" s="922" t="s">
        <v>1306</v>
      </c>
      <c r="AD399" s="922"/>
      <c r="AE399" s="920"/>
      <c r="AF399" s="921"/>
      <c r="AG399" s="924"/>
      <c r="AH399" s="1068" t="s">
        <v>1307</v>
      </c>
      <c r="AI399" s="1068"/>
      <c r="AJ399" s="1068"/>
      <c r="AK399" s="1068"/>
      <c r="AL399" s="1069"/>
    </row>
    <row r="400" spans="1:38" ht="25.5" customHeight="1">
      <c r="A400" s="465"/>
      <c r="B400" s="1173"/>
      <c r="C400" s="851"/>
      <c r="D400" s="852"/>
      <c r="E400" s="853"/>
      <c r="F400" s="896" t="s">
        <v>1308</v>
      </c>
      <c r="G400" s="896"/>
      <c r="H400" s="896"/>
      <c r="I400" s="896"/>
      <c r="J400" s="896"/>
      <c r="K400" s="897"/>
      <c r="L400" s="928" t="s">
        <v>1201</v>
      </c>
      <c r="M400" s="929"/>
      <c r="N400" s="929"/>
      <c r="O400" s="929"/>
      <c r="P400" s="929"/>
      <c r="Q400" s="1075"/>
      <c r="R400" s="419"/>
      <c r="S400" s="860"/>
      <c r="T400" s="960"/>
      <c r="U400" s="960"/>
      <c r="V400" s="960"/>
      <c r="W400" s="960"/>
      <c r="X400" s="960"/>
      <c r="Y400" s="960"/>
      <c r="Z400" s="961"/>
      <c r="AA400" s="736"/>
      <c r="AB400" s="737"/>
      <c r="AC400" s="737"/>
      <c r="AD400" s="737"/>
      <c r="AE400" s="737"/>
      <c r="AF400" s="737"/>
      <c r="AG400" s="737"/>
      <c r="AH400" s="737"/>
      <c r="AI400" s="737"/>
      <c r="AJ400" s="737"/>
      <c r="AK400" s="737"/>
      <c r="AL400" s="738"/>
    </row>
    <row r="401" spans="1:38" ht="25.5" hidden="1" customHeight="1">
      <c r="A401" s="465"/>
      <c r="B401" s="1173"/>
      <c r="C401" s="851"/>
      <c r="D401" s="852"/>
      <c r="E401" s="853"/>
      <c r="F401" s="899"/>
      <c r="G401" s="899"/>
      <c r="H401" s="899"/>
      <c r="I401" s="899"/>
      <c r="J401" s="899"/>
      <c r="K401" s="900"/>
      <c r="L401" s="751" t="s">
        <v>1186</v>
      </c>
      <c r="M401" s="752"/>
      <c r="N401" s="753"/>
      <c r="O401" s="416" t="s">
        <v>1187</v>
      </c>
      <c r="P401" s="416" t="s">
        <v>1187</v>
      </c>
      <c r="Q401" s="416" t="s">
        <v>1187</v>
      </c>
      <c r="R401" s="416" t="s">
        <v>1187</v>
      </c>
      <c r="S401" s="416" t="s">
        <v>1187</v>
      </c>
      <c r="T401" s="754"/>
      <c r="U401" s="755"/>
      <c r="V401" s="755"/>
      <c r="W401" s="755"/>
      <c r="X401" s="755"/>
      <c r="Y401" s="755"/>
      <c r="Z401" s="755"/>
      <c r="AA401" s="755"/>
      <c r="AB401" s="755"/>
      <c r="AC401" s="755"/>
      <c r="AD401" s="755"/>
      <c r="AE401" s="755"/>
      <c r="AF401" s="755"/>
      <c r="AG401" s="755"/>
      <c r="AH401" s="755"/>
      <c r="AI401" s="755"/>
      <c r="AJ401" s="755"/>
      <c r="AK401" s="755"/>
      <c r="AL401" s="756"/>
    </row>
    <row r="402" spans="1:38" ht="25.5" customHeight="1">
      <c r="A402" s="465"/>
      <c r="B402" s="1173"/>
      <c r="C402" s="851"/>
      <c r="D402" s="852"/>
      <c r="E402" s="853"/>
      <c r="F402" s="902"/>
      <c r="G402" s="902"/>
      <c r="H402" s="902"/>
      <c r="I402" s="902"/>
      <c r="J402" s="902"/>
      <c r="K402" s="903"/>
      <c r="L402" s="863" t="str">
        <f>(IF(L400="▼選択","",L400)&amp;" "&amp;IF(COUNTIF(S400,"▼*")&gt;0,"",S400))</f>
        <v xml:space="preserve"> </v>
      </c>
      <c r="M402" s="864"/>
      <c r="N402" s="864"/>
      <c r="O402" s="864"/>
      <c r="P402" s="864"/>
      <c r="Q402" s="864"/>
      <c r="R402" s="864"/>
      <c r="S402" s="864"/>
      <c r="T402" s="864"/>
      <c r="U402" s="864"/>
      <c r="V402" s="864"/>
      <c r="W402" s="864"/>
      <c r="X402" s="864"/>
      <c r="Y402" s="864"/>
      <c r="Z402" s="865"/>
      <c r="AA402" s="867" t="s">
        <v>1202</v>
      </c>
      <c r="AB402" s="867"/>
      <c r="AC402" s="867"/>
      <c r="AD402" s="867"/>
      <c r="AE402" s="867"/>
      <c r="AF402" s="867"/>
      <c r="AG402" s="867"/>
      <c r="AH402" s="867"/>
      <c r="AI402" s="867"/>
      <c r="AJ402" s="867"/>
      <c r="AK402" s="867"/>
      <c r="AL402" s="868"/>
    </row>
    <row r="403" spans="1:38" ht="25.5" customHeight="1">
      <c r="A403" s="465"/>
      <c r="B403" s="1173"/>
      <c r="C403" s="851"/>
      <c r="D403" s="852"/>
      <c r="E403" s="853"/>
      <c r="F403" s="1170" t="s">
        <v>1309</v>
      </c>
      <c r="G403" s="1170"/>
      <c r="H403" s="1170"/>
      <c r="I403" s="1170"/>
      <c r="J403" s="1170"/>
      <c r="K403" s="1171"/>
      <c r="L403" s="757"/>
      <c r="M403" s="758"/>
      <c r="N403" s="758"/>
      <c r="O403" s="758"/>
      <c r="P403" s="758"/>
      <c r="Q403" s="758"/>
      <c r="R403" s="758"/>
      <c r="S403" s="758"/>
      <c r="T403" s="758"/>
      <c r="U403" s="758"/>
      <c r="V403" s="758"/>
      <c r="W403" s="758"/>
      <c r="X403" s="758"/>
      <c r="Y403" s="758"/>
      <c r="Z403" s="758"/>
      <c r="AA403" s="758"/>
      <c r="AB403" s="758"/>
      <c r="AC403" s="758"/>
      <c r="AD403" s="758"/>
      <c r="AE403" s="758"/>
      <c r="AF403" s="758"/>
      <c r="AG403" s="758"/>
      <c r="AH403" s="759"/>
      <c r="AI403" s="813" t="s">
        <v>1310</v>
      </c>
      <c r="AJ403" s="814"/>
      <c r="AK403" s="814"/>
      <c r="AL403" s="815"/>
    </row>
    <row r="404" spans="1:38" ht="25.5" hidden="1" customHeight="1">
      <c r="A404" s="465"/>
      <c r="B404" s="1173"/>
      <c r="C404" s="851"/>
      <c r="D404" s="852"/>
      <c r="E404" s="853"/>
      <c r="F404" s="1186"/>
      <c r="G404" s="1186"/>
      <c r="H404" s="1186"/>
      <c r="I404" s="1186"/>
      <c r="J404" s="1186"/>
      <c r="K404" s="1187"/>
      <c r="L404" s="801" t="s">
        <v>1186</v>
      </c>
      <c r="M404" s="802"/>
      <c r="N404" s="803"/>
      <c r="O404" s="416" t="s">
        <v>1187</v>
      </c>
      <c r="P404" s="416" t="s">
        <v>1187</v>
      </c>
      <c r="Q404" s="416" t="s">
        <v>1187</v>
      </c>
      <c r="R404" s="416" t="s">
        <v>1187</v>
      </c>
      <c r="S404" s="416" t="s">
        <v>1187</v>
      </c>
      <c r="T404" s="416" t="s">
        <v>1187</v>
      </c>
      <c r="U404" s="416" t="s">
        <v>1187</v>
      </c>
      <c r="V404" s="416" t="s">
        <v>1187</v>
      </c>
      <c r="W404" s="416" t="s">
        <v>1187</v>
      </c>
      <c r="X404" s="416" t="s">
        <v>1187</v>
      </c>
      <c r="Y404" s="416" t="s">
        <v>1187</v>
      </c>
      <c r="Z404" s="416" t="s">
        <v>1187</v>
      </c>
      <c r="AA404" s="416" t="s">
        <v>1187</v>
      </c>
      <c r="AB404" s="416" t="s">
        <v>1187</v>
      </c>
      <c r="AC404" s="416" t="s">
        <v>1187</v>
      </c>
      <c r="AD404" s="416" t="s">
        <v>1187</v>
      </c>
      <c r="AE404" s="416" t="s">
        <v>1187</v>
      </c>
      <c r="AF404" s="416" t="s">
        <v>1187</v>
      </c>
      <c r="AG404" s="416" t="s">
        <v>1187</v>
      </c>
      <c r="AH404" s="416" t="s">
        <v>1187</v>
      </c>
      <c r="AI404" s="816"/>
      <c r="AJ404" s="817"/>
      <c r="AK404" s="817"/>
      <c r="AL404" s="818"/>
    </row>
    <row r="405" spans="1:38" ht="25.5" hidden="1" customHeight="1">
      <c r="A405" s="465"/>
      <c r="B405" s="1174"/>
      <c r="C405" s="854"/>
      <c r="D405" s="855"/>
      <c r="E405" s="856"/>
      <c r="F405" s="1184"/>
      <c r="G405" s="1184"/>
      <c r="H405" s="1184"/>
      <c r="I405" s="1184"/>
      <c r="J405" s="1184"/>
      <c r="K405" s="1185"/>
      <c r="L405" s="804"/>
      <c r="M405" s="805"/>
      <c r="N405" s="806"/>
      <c r="O405" s="416" t="s">
        <v>1187</v>
      </c>
      <c r="P405" s="416" t="s">
        <v>1187</v>
      </c>
      <c r="Q405" s="416" t="s">
        <v>1187</v>
      </c>
      <c r="R405" s="416" t="s">
        <v>1187</v>
      </c>
      <c r="S405" s="416" t="s">
        <v>1187</v>
      </c>
      <c r="T405" s="416" t="s">
        <v>1187</v>
      </c>
      <c r="U405" s="416" t="s">
        <v>1187</v>
      </c>
      <c r="V405" s="416" t="s">
        <v>1187</v>
      </c>
      <c r="W405" s="416" t="s">
        <v>1187</v>
      </c>
      <c r="X405" s="416" t="s">
        <v>1187</v>
      </c>
      <c r="Y405" s="416" t="s">
        <v>1187</v>
      </c>
      <c r="Z405" s="416" t="s">
        <v>1187</v>
      </c>
      <c r="AA405" s="416" t="s">
        <v>1187</v>
      </c>
      <c r="AB405" s="416" t="s">
        <v>1187</v>
      </c>
      <c r="AC405" s="416" t="s">
        <v>1187</v>
      </c>
      <c r="AD405" s="416" t="s">
        <v>1187</v>
      </c>
      <c r="AE405" s="416" t="s">
        <v>1187</v>
      </c>
      <c r="AF405" s="416" t="s">
        <v>1187</v>
      </c>
      <c r="AG405" s="416" t="s">
        <v>1187</v>
      </c>
      <c r="AH405" s="416" t="s">
        <v>1187</v>
      </c>
      <c r="AI405" s="819"/>
      <c r="AJ405" s="820"/>
      <c r="AK405" s="820"/>
      <c r="AL405" s="821"/>
    </row>
    <row r="406" spans="1:38">
      <c r="A406" s="465"/>
      <c r="B406" s="451"/>
      <c r="C406" s="451"/>
      <c r="D406" s="451"/>
      <c r="E406" s="451"/>
      <c r="F406" s="451"/>
      <c r="G406" s="451"/>
      <c r="H406" s="451"/>
      <c r="I406" s="451"/>
      <c r="J406" s="451"/>
      <c r="K406" s="451"/>
      <c r="AH406" s="955" t="s">
        <v>1230</v>
      </c>
      <c r="AI406" s="955"/>
      <c r="AJ406" s="955"/>
      <c r="AK406" s="955"/>
      <c r="AL406" s="955"/>
    </row>
    <row r="407" spans="1:38" ht="25.5" customHeight="1">
      <c r="A407" s="465"/>
      <c r="B407" s="1243" t="s">
        <v>1365</v>
      </c>
      <c r="C407" s="1246" t="s">
        <v>1366</v>
      </c>
      <c r="D407" s="1246"/>
      <c r="E407" s="1247"/>
      <c r="F407" s="1170" t="s">
        <v>1324</v>
      </c>
      <c r="G407" s="1170"/>
      <c r="H407" s="1170"/>
      <c r="I407" s="1170"/>
      <c r="J407" s="1170"/>
      <c r="K407" s="1171"/>
      <c r="L407" s="757"/>
      <c r="M407" s="758"/>
      <c r="N407" s="758"/>
      <c r="O407" s="758"/>
      <c r="P407" s="758"/>
      <c r="Q407" s="758"/>
      <c r="R407" s="758"/>
      <c r="S407" s="759"/>
      <c r="T407" s="760" t="s">
        <v>1367</v>
      </c>
      <c r="U407" s="760"/>
      <c r="V407" s="760"/>
      <c r="W407" s="760"/>
      <c r="X407" s="760"/>
      <c r="Y407" s="760"/>
      <c r="Z407" s="760"/>
      <c r="AA407" s="760"/>
      <c r="AB407" s="760"/>
      <c r="AC407" s="760"/>
      <c r="AD407" s="760"/>
      <c r="AE407" s="760"/>
      <c r="AF407" s="760"/>
      <c r="AG407" s="760"/>
      <c r="AH407" s="760"/>
      <c r="AI407" s="760"/>
      <c r="AJ407" s="760"/>
      <c r="AK407" s="760"/>
      <c r="AL407" s="761"/>
    </row>
    <row r="408" spans="1:38" ht="25.5" hidden="1" customHeight="1">
      <c r="A408" s="465"/>
      <c r="B408" s="1244"/>
      <c r="C408" s="1248"/>
      <c r="D408" s="1248"/>
      <c r="E408" s="1249"/>
      <c r="F408" s="1184"/>
      <c r="G408" s="1184"/>
      <c r="H408" s="1184"/>
      <c r="I408" s="1184"/>
      <c r="J408" s="1184"/>
      <c r="K408" s="1185"/>
      <c r="L408" s="751" t="s">
        <v>1186</v>
      </c>
      <c r="M408" s="752"/>
      <c r="N408" s="753"/>
      <c r="O408" s="415" t="s">
        <v>1187</v>
      </c>
      <c r="P408" s="415" t="s">
        <v>1187</v>
      </c>
      <c r="Q408" s="415" t="s">
        <v>1187</v>
      </c>
      <c r="R408" s="415" t="s">
        <v>1187</v>
      </c>
      <c r="S408" s="415" t="s">
        <v>1187</v>
      </c>
      <c r="T408" s="415" t="s">
        <v>1187</v>
      </c>
      <c r="U408" s="415" t="s">
        <v>1187</v>
      </c>
      <c r="V408" s="415" t="s">
        <v>1187</v>
      </c>
      <c r="W408" s="415" t="s">
        <v>1187</v>
      </c>
      <c r="X408" s="415" t="s">
        <v>1187</v>
      </c>
      <c r="Y408" s="736"/>
      <c r="Z408" s="737"/>
      <c r="AA408" s="737"/>
      <c r="AB408" s="737"/>
      <c r="AC408" s="737"/>
      <c r="AD408" s="737"/>
      <c r="AE408" s="737"/>
      <c r="AF408" s="737"/>
      <c r="AG408" s="737"/>
      <c r="AH408" s="737"/>
      <c r="AI408" s="737"/>
      <c r="AJ408" s="737"/>
      <c r="AK408" s="737"/>
      <c r="AL408" s="738"/>
    </row>
    <row r="409" spans="1:38" ht="25.5" customHeight="1">
      <c r="A409" s="465"/>
      <c r="B409" s="1244"/>
      <c r="C409" s="1248"/>
      <c r="D409" s="1248"/>
      <c r="E409" s="1249"/>
      <c r="F409" s="1167" t="s">
        <v>209</v>
      </c>
      <c r="G409" s="1167"/>
      <c r="H409" s="1167"/>
      <c r="I409" s="1167"/>
      <c r="J409" s="1167"/>
      <c r="K409" s="1168"/>
      <c r="L409" s="928" t="s">
        <v>1201</v>
      </c>
      <c r="M409" s="929"/>
      <c r="N409" s="1075"/>
      <c r="O409" s="733"/>
      <c r="P409" s="734"/>
      <c r="Q409" s="424" t="s">
        <v>1179</v>
      </c>
      <c r="R409" s="733"/>
      <c r="S409" s="734"/>
      <c r="T409" s="425" t="s">
        <v>1180</v>
      </c>
      <c r="U409" s="733"/>
      <c r="V409" s="734"/>
      <c r="W409" s="425" t="s">
        <v>1181</v>
      </c>
      <c r="X409" s="737"/>
      <c r="Y409" s="737"/>
      <c r="Z409" s="737"/>
      <c r="AA409" s="737"/>
      <c r="AB409" s="737"/>
      <c r="AC409" s="737"/>
      <c r="AD409" s="737"/>
      <c r="AE409" s="737"/>
      <c r="AF409" s="737"/>
      <c r="AG409" s="737"/>
      <c r="AH409" s="737"/>
      <c r="AI409" s="737"/>
      <c r="AJ409" s="737"/>
      <c r="AK409" s="737"/>
      <c r="AL409" s="738"/>
    </row>
    <row r="410" spans="1:38" ht="25.5" customHeight="1">
      <c r="A410" s="465"/>
      <c r="B410" s="1244"/>
      <c r="C410" s="1248"/>
      <c r="D410" s="1248"/>
      <c r="E410" s="1249"/>
      <c r="F410" s="1167" t="s">
        <v>1242</v>
      </c>
      <c r="G410" s="1167"/>
      <c r="H410" s="1167"/>
      <c r="I410" s="1167"/>
      <c r="J410" s="1167"/>
      <c r="K410" s="1168"/>
      <c r="L410" s="928" t="s">
        <v>1201</v>
      </c>
      <c r="M410" s="929"/>
      <c r="N410" s="929"/>
      <c r="O410" s="1075"/>
      <c r="P410" s="912"/>
      <c r="Q410" s="912"/>
      <c r="R410" s="912"/>
      <c r="S410" s="912"/>
      <c r="T410" s="912"/>
      <c r="U410" s="912"/>
      <c r="V410" s="912"/>
      <c r="W410" s="912"/>
      <c r="X410" s="912"/>
      <c r="Y410" s="912"/>
      <c r="Z410" s="912"/>
      <c r="AA410" s="912"/>
      <c r="AB410" s="912"/>
      <c r="AC410" s="912"/>
      <c r="AD410" s="912"/>
      <c r="AE410" s="912"/>
      <c r="AF410" s="912"/>
      <c r="AG410" s="912"/>
      <c r="AH410" s="912"/>
      <c r="AI410" s="912"/>
      <c r="AJ410" s="912"/>
      <c r="AK410" s="912"/>
      <c r="AL410" s="912"/>
    </row>
    <row r="411" spans="1:38" ht="25.5" customHeight="1">
      <c r="A411" s="465"/>
      <c r="B411" s="1244"/>
      <c r="C411" s="1248"/>
      <c r="D411" s="1248"/>
      <c r="E411" s="1249"/>
      <c r="F411" s="1167" t="s">
        <v>1258</v>
      </c>
      <c r="G411" s="1167"/>
      <c r="H411" s="1167"/>
      <c r="I411" s="1167"/>
      <c r="J411" s="1167"/>
      <c r="K411" s="1168"/>
      <c r="L411" s="920"/>
      <c r="M411" s="921"/>
      <c r="N411" s="921"/>
      <c r="O411" s="921"/>
      <c r="P411" s="1257"/>
      <c r="Q411" s="1258"/>
      <c r="R411" s="1258"/>
      <c r="S411" s="1258"/>
      <c r="T411" s="1258"/>
      <c r="U411" s="1258"/>
      <c r="V411" s="1258"/>
      <c r="W411" s="1258"/>
      <c r="X411" s="1258"/>
      <c r="Y411" s="1258"/>
      <c r="Z411" s="1258"/>
      <c r="AA411" s="1258"/>
      <c r="AB411" s="1258"/>
      <c r="AC411" s="1258"/>
      <c r="AD411" s="1258"/>
      <c r="AE411" s="1258"/>
      <c r="AF411" s="1258"/>
      <c r="AG411" s="1258"/>
      <c r="AH411" s="1258"/>
      <c r="AI411" s="1258"/>
      <c r="AJ411" s="1258"/>
      <c r="AK411" s="1258"/>
      <c r="AL411" s="1259"/>
    </row>
    <row r="412" spans="1:38" ht="25.5" customHeight="1">
      <c r="A412" s="465"/>
      <c r="B412" s="1244"/>
      <c r="C412" s="1248"/>
      <c r="D412" s="1248"/>
      <c r="E412" s="1249"/>
      <c r="F412" s="1167" t="s">
        <v>1132</v>
      </c>
      <c r="G412" s="1167"/>
      <c r="H412" s="1167"/>
      <c r="I412" s="1167"/>
      <c r="J412" s="1167"/>
      <c r="K412" s="1168"/>
      <c r="L412" s="928" t="s">
        <v>1201</v>
      </c>
      <c r="M412" s="929"/>
      <c r="N412" s="929"/>
      <c r="O412" s="1075"/>
      <c r="P412" s="1257"/>
      <c r="Q412" s="1258"/>
      <c r="R412" s="1258"/>
      <c r="S412" s="1258"/>
      <c r="T412" s="1258"/>
      <c r="U412" s="1258"/>
      <c r="V412" s="1258"/>
      <c r="W412" s="1258"/>
      <c r="X412" s="1258"/>
      <c r="Y412" s="1258"/>
      <c r="Z412" s="1258"/>
      <c r="AA412" s="1258"/>
      <c r="AB412" s="1258"/>
      <c r="AC412" s="1258"/>
      <c r="AD412" s="1258"/>
      <c r="AE412" s="1258"/>
      <c r="AF412" s="1258"/>
      <c r="AG412" s="1258"/>
      <c r="AH412" s="1258"/>
      <c r="AI412" s="1258"/>
      <c r="AJ412" s="1258"/>
      <c r="AK412" s="1258"/>
      <c r="AL412" s="1259"/>
    </row>
    <row r="413" spans="1:38" ht="25.5" customHeight="1">
      <c r="A413" s="465"/>
      <c r="B413" s="1244"/>
      <c r="C413" s="1248"/>
      <c r="D413" s="1248"/>
      <c r="E413" s="1249"/>
      <c r="F413" s="896" t="s">
        <v>1321</v>
      </c>
      <c r="G413" s="896"/>
      <c r="H413" s="896"/>
      <c r="I413" s="896"/>
      <c r="J413" s="896"/>
      <c r="K413" s="897"/>
      <c r="L413" s="1052" t="s">
        <v>409</v>
      </c>
      <c r="M413" s="861"/>
      <c r="N413" s="861"/>
      <c r="O413" s="861"/>
      <c r="P413" s="861"/>
      <c r="Q413" s="861"/>
      <c r="R413" s="861"/>
      <c r="S413" s="861"/>
      <c r="T413" s="861"/>
      <c r="U413" s="861"/>
      <c r="V413" s="862"/>
      <c r="W413" s="866" t="s">
        <v>1368</v>
      </c>
      <c r="X413" s="867"/>
      <c r="Y413" s="867"/>
      <c r="Z413" s="867"/>
      <c r="AA413" s="867"/>
      <c r="AB413" s="867"/>
      <c r="AC413" s="867"/>
      <c r="AD413" s="867"/>
      <c r="AE413" s="867"/>
      <c r="AF413" s="867"/>
      <c r="AG413" s="867"/>
      <c r="AH413" s="867"/>
      <c r="AI413" s="867"/>
      <c r="AJ413" s="867"/>
      <c r="AK413" s="867"/>
      <c r="AL413" s="868"/>
    </row>
    <row r="414" spans="1:38" ht="25.5" customHeight="1" thickBot="1">
      <c r="A414" s="465"/>
      <c r="B414" s="1244"/>
      <c r="C414" s="1250"/>
      <c r="D414" s="1250"/>
      <c r="E414" s="1251"/>
      <c r="F414" s="1136"/>
      <c r="G414" s="1136"/>
      <c r="H414" s="1136"/>
      <c r="I414" s="1136"/>
      <c r="J414" s="1136"/>
      <c r="K414" s="1137"/>
      <c r="L414" s="774" t="s">
        <v>1395</v>
      </c>
      <c r="M414" s="768"/>
      <c r="N414" s="768"/>
      <c r="O414" s="769"/>
      <c r="P414" s="464" t="s">
        <v>301</v>
      </c>
      <c r="Q414" s="1252"/>
      <c r="R414" s="1252"/>
      <c r="S414" s="1252"/>
      <c r="T414" s="1252"/>
      <c r="U414" s="1253" t="s">
        <v>208</v>
      </c>
      <c r="V414" s="1146"/>
      <c r="W414" s="1254" t="s">
        <v>1369</v>
      </c>
      <c r="X414" s="1255"/>
      <c r="Y414" s="1255"/>
      <c r="Z414" s="1255"/>
      <c r="AA414" s="1255"/>
      <c r="AB414" s="1255"/>
      <c r="AC414" s="1255"/>
      <c r="AD414" s="1255"/>
      <c r="AE414" s="1255"/>
      <c r="AF414" s="1255"/>
      <c r="AG414" s="1255"/>
      <c r="AH414" s="1255"/>
      <c r="AI414" s="1255"/>
      <c r="AJ414" s="1255"/>
      <c r="AK414" s="1255"/>
      <c r="AL414" s="1256"/>
    </row>
    <row r="415" spans="1:38" ht="25.5" customHeight="1" thickTop="1">
      <c r="A415" s="465"/>
      <c r="B415" s="1244"/>
      <c r="C415" s="1260" t="s">
        <v>1370</v>
      </c>
      <c r="D415" s="1260"/>
      <c r="E415" s="1261"/>
      <c r="F415" s="1170" t="s">
        <v>1324</v>
      </c>
      <c r="G415" s="1170"/>
      <c r="H415" s="1170"/>
      <c r="I415" s="1170"/>
      <c r="J415" s="1170"/>
      <c r="K415" s="1171"/>
      <c r="L415" s="757"/>
      <c r="M415" s="758"/>
      <c r="N415" s="758"/>
      <c r="O415" s="758"/>
      <c r="P415" s="758"/>
      <c r="Q415" s="758"/>
      <c r="R415" s="758"/>
      <c r="S415" s="759"/>
      <c r="T415" s="760" t="s">
        <v>1367</v>
      </c>
      <c r="U415" s="760"/>
      <c r="V415" s="760"/>
      <c r="W415" s="760"/>
      <c r="X415" s="760"/>
      <c r="Y415" s="760"/>
      <c r="Z415" s="760"/>
      <c r="AA415" s="760"/>
      <c r="AB415" s="760"/>
      <c r="AC415" s="760"/>
      <c r="AD415" s="760"/>
      <c r="AE415" s="760"/>
      <c r="AF415" s="760"/>
      <c r="AG415" s="760"/>
      <c r="AH415" s="760"/>
      <c r="AI415" s="760"/>
      <c r="AJ415" s="760"/>
      <c r="AK415" s="760"/>
      <c r="AL415" s="761"/>
    </row>
    <row r="416" spans="1:38" ht="25.5" hidden="1" customHeight="1">
      <c r="A416" s="465"/>
      <c r="B416" s="1244"/>
      <c r="C416" s="1262"/>
      <c r="D416" s="1262"/>
      <c r="E416" s="1263"/>
      <c r="F416" s="1184"/>
      <c r="G416" s="1184"/>
      <c r="H416" s="1184"/>
      <c r="I416" s="1184"/>
      <c r="J416" s="1184"/>
      <c r="K416" s="1185"/>
      <c r="L416" s="751" t="s">
        <v>1186</v>
      </c>
      <c r="M416" s="752"/>
      <c r="N416" s="753"/>
      <c r="O416" s="415" t="s">
        <v>1187</v>
      </c>
      <c r="P416" s="415" t="s">
        <v>1187</v>
      </c>
      <c r="Q416" s="415" t="s">
        <v>1187</v>
      </c>
      <c r="R416" s="415" t="s">
        <v>1187</v>
      </c>
      <c r="S416" s="415" t="s">
        <v>1187</v>
      </c>
      <c r="T416" s="415" t="s">
        <v>1187</v>
      </c>
      <c r="U416" s="415" t="s">
        <v>1187</v>
      </c>
      <c r="V416" s="415" t="s">
        <v>1187</v>
      </c>
      <c r="W416" s="415" t="s">
        <v>1187</v>
      </c>
      <c r="X416" s="415" t="s">
        <v>1187</v>
      </c>
      <c r="Y416" s="736"/>
      <c r="Z416" s="737"/>
      <c r="AA416" s="737"/>
      <c r="AB416" s="737"/>
      <c r="AC416" s="737"/>
      <c r="AD416" s="737"/>
      <c r="AE416" s="737"/>
      <c r="AF416" s="737"/>
      <c r="AG416" s="737"/>
      <c r="AH416" s="737"/>
      <c r="AI416" s="737"/>
      <c r="AJ416" s="737"/>
      <c r="AK416" s="737"/>
      <c r="AL416" s="738"/>
    </row>
    <row r="417" spans="1:38" ht="25.5" customHeight="1">
      <c r="A417" s="465"/>
      <c r="B417" s="1244"/>
      <c r="C417" s="1262"/>
      <c r="D417" s="1262"/>
      <c r="E417" s="1263"/>
      <c r="F417" s="1167" t="s">
        <v>209</v>
      </c>
      <c r="G417" s="1167"/>
      <c r="H417" s="1167"/>
      <c r="I417" s="1167"/>
      <c r="J417" s="1167"/>
      <c r="K417" s="1168"/>
      <c r="L417" s="928" t="s">
        <v>1201</v>
      </c>
      <c r="M417" s="929"/>
      <c r="N417" s="1075"/>
      <c r="O417" s="733"/>
      <c r="P417" s="734"/>
      <c r="Q417" s="424" t="s">
        <v>1179</v>
      </c>
      <c r="R417" s="733"/>
      <c r="S417" s="734"/>
      <c r="T417" s="425" t="s">
        <v>1180</v>
      </c>
      <c r="U417" s="733"/>
      <c r="V417" s="734"/>
      <c r="W417" s="425" t="s">
        <v>1181</v>
      </c>
      <c r="X417" s="737"/>
      <c r="Y417" s="737"/>
      <c r="Z417" s="737"/>
      <c r="AA417" s="737"/>
      <c r="AB417" s="737"/>
      <c r="AC417" s="737"/>
      <c r="AD417" s="737"/>
      <c r="AE417" s="737"/>
      <c r="AF417" s="737"/>
      <c r="AG417" s="737"/>
      <c r="AH417" s="737"/>
      <c r="AI417" s="737"/>
      <c r="AJ417" s="737"/>
      <c r="AK417" s="737"/>
      <c r="AL417" s="738"/>
    </row>
    <row r="418" spans="1:38" ht="25.5" customHeight="1">
      <c r="A418" s="465"/>
      <c r="B418" s="1244"/>
      <c r="C418" s="1262"/>
      <c r="D418" s="1262"/>
      <c r="E418" s="1263"/>
      <c r="F418" s="1167" t="s">
        <v>1242</v>
      </c>
      <c r="G418" s="1167"/>
      <c r="H418" s="1167"/>
      <c r="I418" s="1167"/>
      <c r="J418" s="1167"/>
      <c r="K418" s="1168"/>
      <c r="L418" s="928" t="s">
        <v>1201</v>
      </c>
      <c r="M418" s="929"/>
      <c r="N418" s="929"/>
      <c r="O418" s="1075"/>
      <c r="P418" s="912"/>
      <c r="Q418" s="912"/>
      <c r="R418" s="912"/>
      <c r="S418" s="912"/>
      <c r="T418" s="912"/>
      <c r="U418" s="912"/>
      <c r="V418" s="912"/>
      <c r="W418" s="912"/>
      <c r="X418" s="912"/>
      <c r="Y418" s="912"/>
      <c r="Z418" s="912"/>
      <c r="AA418" s="912"/>
      <c r="AB418" s="912"/>
      <c r="AC418" s="912"/>
      <c r="AD418" s="912"/>
      <c r="AE418" s="912"/>
      <c r="AF418" s="912"/>
      <c r="AG418" s="912"/>
      <c r="AH418" s="912"/>
      <c r="AI418" s="912"/>
      <c r="AJ418" s="912"/>
      <c r="AK418" s="912"/>
      <c r="AL418" s="912"/>
    </row>
    <row r="419" spans="1:38" ht="25.5" customHeight="1">
      <c r="A419" s="465"/>
      <c r="B419" s="1244"/>
      <c r="C419" s="1262"/>
      <c r="D419" s="1262"/>
      <c r="E419" s="1263"/>
      <c r="F419" s="1167" t="s">
        <v>1258</v>
      </c>
      <c r="G419" s="1167"/>
      <c r="H419" s="1167"/>
      <c r="I419" s="1167"/>
      <c r="J419" s="1167"/>
      <c r="K419" s="1168"/>
      <c r="L419" s="920"/>
      <c r="M419" s="921"/>
      <c r="N419" s="921"/>
      <c r="O419" s="921"/>
      <c r="P419" s="1257"/>
      <c r="Q419" s="1258"/>
      <c r="R419" s="1258"/>
      <c r="S419" s="1258"/>
      <c r="T419" s="1258"/>
      <c r="U419" s="1258"/>
      <c r="V419" s="1258"/>
      <c r="W419" s="1258"/>
      <c r="X419" s="1258"/>
      <c r="Y419" s="1258"/>
      <c r="Z419" s="1258"/>
      <c r="AA419" s="1258"/>
      <c r="AB419" s="1258"/>
      <c r="AC419" s="1258"/>
      <c r="AD419" s="1258"/>
      <c r="AE419" s="1258"/>
      <c r="AF419" s="1258"/>
      <c r="AG419" s="1258"/>
      <c r="AH419" s="1258"/>
      <c r="AI419" s="1258"/>
      <c r="AJ419" s="1258"/>
      <c r="AK419" s="1258"/>
      <c r="AL419" s="1259"/>
    </row>
    <row r="420" spans="1:38" ht="25.5" customHeight="1">
      <c r="A420" s="465"/>
      <c r="B420" s="1244"/>
      <c r="C420" s="1262"/>
      <c r="D420" s="1262"/>
      <c r="E420" s="1263"/>
      <c r="F420" s="1167" t="s">
        <v>1132</v>
      </c>
      <c r="G420" s="1167"/>
      <c r="H420" s="1167"/>
      <c r="I420" s="1167"/>
      <c r="J420" s="1167"/>
      <c r="K420" s="1168"/>
      <c r="L420" s="928" t="s">
        <v>1201</v>
      </c>
      <c r="M420" s="929"/>
      <c r="N420" s="929"/>
      <c r="O420" s="1075"/>
      <c r="P420" s="1257"/>
      <c r="Q420" s="1258"/>
      <c r="R420" s="1258"/>
      <c r="S420" s="1258"/>
      <c r="T420" s="1258"/>
      <c r="U420" s="1258"/>
      <c r="V420" s="1258"/>
      <c r="W420" s="1258"/>
      <c r="X420" s="1258"/>
      <c r="Y420" s="1258"/>
      <c r="Z420" s="1258"/>
      <c r="AA420" s="1258"/>
      <c r="AB420" s="1258"/>
      <c r="AC420" s="1258"/>
      <c r="AD420" s="1258"/>
      <c r="AE420" s="1258"/>
      <c r="AF420" s="1258"/>
      <c r="AG420" s="1258"/>
      <c r="AH420" s="1258"/>
      <c r="AI420" s="1258"/>
      <c r="AJ420" s="1258"/>
      <c r="AK420" s="1258"/>
      <c r="AL420" s="1259"/>
    </row>
    <row r="421" spans="1:38" ht="25.5" customHeight="1">
      <c r="A421" s="465"/>
      <c r="B421" s="1244"/>
      <c r="C421" s="1262"/>
      <c r="D421" s="1262"/>
      <c r="E421" s="1263"/>
      <c r="F421" s="896" t="s">
        <v>1321</v>
      </c>
      <c r="G421" s="896"/>
      <c r="H421" s="896"/>
      <c r="I421" s="896"/>
      <c r="J421" s="896"/>
      <c r="K421" s="897"/>
      <c r="L421" s="1052" t="s">
        <v>409</v>
      </c>
      <c r="M421" s="861"/>
      <c r="N421" s="861"/>
      <c r="O421" s="861"/>
      <c r="P421" s="861"/>
      <c r="Q421" s="861"/>
      <c r="R421" s="861"/>
      <c r="S421" s="861"/>
      <c r="T421" s="861"/>
      <c r="U421" s="861"/>
      <c r="V421" s="862"/>
      <c r="W421" s="866" t="s">
        <v>1368</v>
      </c>
      <c r="X421" s="867"/>
      <c r="Y421" s="867"/>
      <c r="Z421" s="867"/>
      <c r="AA421" s="867"/>
      <c r="AB421" s="867"/>
      <c r="AC421" s="867"/>
      <c r="AD421" s="867"/>
      <c r="AE421" s="867"/>
      <c r="AF421" s="867"/>
      <c r="AG421" s="867"/>
      <c r="AH421" s="867"/>
      <c r="AI421" s="867"/>
      <c r="AJ421" s="867"/>
      <c r="AK421" s="867"/>
      <c r="AL421" s="868"/>
    </row>
    <row r="422" spans="1:38" ht="25.5" customHeight="1" thickBot="1">
      <c r="A422" s="465"/>
      <c r="B422" s="1244"/>
      <c r="C422" s="1264"/>
      <c r="D422" s="1264"/>
      <c r="E422" s="1265"/>
      <c r="F422" s="1136"/>
      <c r="G422" s="1136"/>
      <c r="H422" s="1136"/>
      <c r="I422" s="1136"/>
      <c r="J422" s="1136"/>
      <c r="K422" s="1137"/>
      <c r="L422" s="774" t="s">
        <v>1395</v>
      </c>
      <c r="M422" s="768"/>
      <c r="N422" s="768"/>
      <c r="O422" s="769"/>
      <c r="P422" s="464" t="s">
        <v>301</v>
      </c>
      <c r="Q422" s="1252"/>
      <c r="R422" s="1252"/>
      <c r="S422" s="1252"/>
      <c r="T422" s="1252"/>
      <c r="U422" s="1253" t="s">
        <v>208</v>
      </c>
      <c r="V422" s="1146"/>
      <c r="W422" s="1254" t="s">
        <v>1369</v>
      </c>
      <c r="X422" s="1255"/>
      <c r="Y422" s="1255"/>
      <c r="Z422" s="1255"/>
      <c r="AA422" s="1255"/>
      <c r="AB422" s="1255"/>
      <c r="AC422" s="1255"/>
      <c r="AD422" s="1255"/>
      <c r="AE422" s="1255"/>
      <c r="AF422" s="1255"/>
      <c r="AG422" s="1255"/>
      <c r="AH422" s="1255"/>
      <c r="AI422" s="1255"/>
      <c r="AJ422" s="1255"/>
      <c r="AK422" s="1255"/>
      <c r="AL422" s="1256"/>
    </row>
    <row r="423" spans="1:38" ht="25.5" customHeight="1" thickTop="1">
      <c r="A423" s="465"/>
      <c r="B423" s="1244"/>
      <c r="C423" s="1246" t="s">
        <v>1371</v>
      </c>
      <c r="D423" s="1246"/>
      <c r="E423" s="1247"/>
      <c r="F423" s="1170" t="s">
        <v>1324</v>
      </c>
      <c r="G423" s="1170"/>
      <c r="H423" s="1170"/>
      <c r="I423" s="1170"/>
      <c r="J423" s="1170"/>
      <c r="K423" s="1171"/>
      <c r="L423" s="757"/>
      <c r="M423" s="758"/>
      <c r="N423" s="758"/>
      <c r="O423" s="758"/>
      <c r="P423" s="758"/>
      <c r="Q423" s="758"/>
      <c r="R423" s="758"/>
      <c r="S423" s="759"/>
      <c r="T423" s="760" t="s">
        <v>1367</v>
      </c>
      <c r="U423" s="760"/>
      <c r="V423" s="760"/>
      <c r="W423" s="760"/>
      <c r="X423" s="760"/>
      <c r="Y423" s="760"/>
      <c r="Z423" s="760"/>
      <c r="AA423" s="760"/>
      <c r="AB423" s="760"/>
      <c r="AC423" s="760"/>
      <c r="AD423" s="760"/>
      <c r="AE423" s="760"/>
      <c r="AF423" s="760"/>
      <c r="AG423" s="760"/>
      <c r="AH423" s="760"/>
      <c r="AI423" s="760"/>
      <c r="AJ423" s="760"/>
      <c r="AK423" s="760"/>
      <c r="AL423" s="761"/>
    </row>
    <row r="424" spans="1:38" ht="25.5" hidden="1" customHeight="1">
      <c r="A424" s="465"/>
      <c r="B424" s="1244"/>
      <c r="C424" s="1248"/>
      <c r="D424" s="1248"/>
      <c r="E424" s="1249"/>
      <c r="F424" s="1184"/>
      <c r="G424" s="1184"/>
      <c r="H424" s="1184"/>
      <c r="I424" s="1184"/>
      <c r="J424" s="1184"/>
      <c r="K424" s="1185"/>
      <c r="L424" s="751" t="s">
        <v>1186</v>
      </c>
      <c r="M424" s="752"/>
      <c r="N424" s="753"/>
      <c r="O424" s="415" t="s">
        <v>1187</v>
      </c>
      <c r="P424" s="415" t="s">
        <v>1187</v>
      </c>
      <c r="Q424" s="415" t="s">
        <v>1187</v>
      </c>
      <c r="R424" s="415" t="s">
        <v>1187</v>
      </c>
      <c r="S424" s="415" t="s">
        <v>1187</v>
      </c>
      <c r="T424" s="415" t="s">
        <v>1187</v>
      </c>
      <c r="U424" s="415" t="s">
        <v>1187</v>
      </c>
      <c r="V424" s="415" t="s">
        <v>1187</v>
      </c>
      <c r="W424" s="415" t="s">
        <v>1187</v>
      </c>
      <c r="X424" s="415" t="s">
        <v>1187</v>
      </c>
      <c r="Y424" s="736"/>
      <c r="Z424" s="737"/>
      <c r="AA424" s="737"/>
      <c r="AB424" s="737"/>
      <c r="AC424" s="737"/>
      <c r="AD424" s="737"/>
      <c r="AE424" s="737"/>
      <c r="AF424" s="737"/>
      <c r="AG424" s="737"/>
      <c r="AH424" s="737"/>
      <c r="AI424" s="737"/>
      <c r="AJ424" s="737"/>
      <c r="AK424" s="737"/>
      <c r="AL424" s="738"/>
    </row>
    <row r="425" spans="1:38" ht="25.5" customHeight="1">
      <c r="A425" s="465"/>
      <c r="B425" s="1244"/>
      <c r="C425" s="1248"/>
      <c r="D425" s="1248"/>
      <c r="E425" s="1249"/>
      <c r="F425" s="1167" t="s">
        <v>209</v>
      </c>
      <c r="G425" s="1167"/>
      <c r="H425" s="1167"/>
      <c r="I425" s="1167"/>
      <c r="J425" s="1167"/>
      <c r="K425" s="1168"/>
      <c r="L425" s="928" t="s">
        <v>1201</v>
      </c>
      <c r="M425" s="929"/>
      <c r="N425" s="1075"/>
      <c r="O425" s="733"/>
      <c r="P425" s="734"/>
      <c r="Q425" s="424" t="s">
        <v>1179</v>
      </c>
      <c r="R425" s="733"/>
      <c r="S425" s="734"/>
      <c r="T425" s="425" t="s">
        <v>1180</v>
      </c>
      <c r="U425" s="733"/>
      <c r="V425" s="734"/>
      <c r="W425" s="425" t="s">
        <v>1181</v>
      </c>
      <c r="X425" s="737"/>
      <c r="Y425" s="737"/>
      <c r="Z425" s="737"/>
      <c r="AA425" s="737"/>
      <c r="AB425" s="737"/>
      <c r="AC425" s="737"/>
      <c r="AD425" s="737"/>
      <c r="AE425" s="737"/>
      <c r="AF425" s="737"/>
      <c r="AG425" s="737"/>
      <c r="AH425" s="737"/>
      <c r="AI425" s="737"/>
      <c r="AJ425" s="737"/>
      <c r="AK425" s="737"/>
      <c r="AL425" s="738"/>
    </row>
    <row r="426" spans="1:38" ht="25.5" customHeight="1">
      <c r="A426" s="465"/>
      <c r="B426" s="1244"/>
      <c r="C426" s="1248"/>
      <c r="D426" s="1248"/>
      <c r="E426" s="1249"/>
      <c r="F426" s="1167" t="s">
        <v>1242</v>
      </c>
      <c r="G426" s="1167"/>
      <c r="H426" s="1167"/>
      <c r="I426" s="1167"/>
      <c r="J426" s="1167"/>
      <c r="K426" s="1168"/>
      <c r="L426" s="928" t="s">
        <v>1201</v>
      </c>
      <c r="M426" s="929"/>
      <c r="N426" s="929"/>
      <c r="O426" s="1075"/>
      <c r="P426" s="912"/>
      <c r="Q426" s="912"/>
      <c r="R426" s="912"/>
      <c r="S426" s="912"/>
      <c r="T426" s="912"/>
      <c r="U426" s="912"/>
      <c r="V426" s="912"/>
      <c r="W426" s="912"/>
      <c r="X426" s="912"/>
      <c r="Y426" s="912"/>
      <c r="Z426" s="912"/>
      <c r="AA426" s="912"/>
      <c r="AB426" s="912"/>
      <c r="AC426" s="912"/>
      <c r="AD426" s="912"/>
      <c r="AE426" s="912"/>
      <c r="AF426" s="912"/>
      <c r="AG426" s="912"/>
      <c r="AH426" s="912"/>
      <c r="AI426" s="912"/>
      <c r="AJ426" s="912"/>
      <c r="AK426" s="912"/>
      <c r="AL426" s="912"/>
    </row>
    <row r="427" spans="1:38" ht="25.5" customHeight="1">
      <c r="A427" s="465"/>
      <c r="B427" s="1244"/>
      <c r="C427" s="1248"/>
      <c r="D427" s="1248"/>
      <c r="E427" s="1249"/>
      <c r="F427" s="1167" t="s">
        <v>1258</v>
      </c>
      <c r="G427" s="1167"/>
      <c r="H427" s="1167"/>
      <c r="I427" s="1167"/>
      <c r="J427" s="1167"/>
      <c r="K427" s="1168"/>
      <c r="L427" s="920"/>
      <c r="M427" s="921"/>
      <c r="N427" s="921"/>
      <c r="O427" s="921"/>
      <c r="P427" s="1257"/>
      <c r="Q427" s="1258"/>
      <c r="R427" s="1258"/>
      <c r="S427" s="1258"/>
      <c r="T427" s="1258"/>
      <c r="U427" s="1258"/>
      <c r="V427" s="1258"/>
      <c r="W427" s="1258"/>
      <c r="X427" s="1258"/>
      <c r="Y427" s="1258"/>
      <c r="Z427" s="1258"/>
      <c r="AA427" s="1258"/>
      <c r="AB427" s="1258"/>
      <c r="AC427" s="1258"/>
      <c r="AD427" s="1258"/>
      <c r="AE427" s="1258"/>
      <c r="AF427" s="1258"/>
      <c r="AG427" s="1258"/>
      <c r="AH427" s="1258"/>
      <c r="AI427" s="1258"/>
      <c r="AJ427" s="1258"/>
      <c r="AK427" s="1258"/>
      <c r="AL427" s="1259"/>
    </row>
    <row r="428" spans="1:38" ht="25.5" customHeight="1">
      <c r="A428" s="465"/>
      <c r="B428" s="1244"/>
      <c r="C428" s="1248"/>
      <c r="D428" s="1248"/>
      <c r="E428" s="1249"/>
      <c r="F428" s="1167" t="s">
        <v>1132</v>
      </c>
      <c r="G428" s="1167"/>
      <c r="H428" s="1167"/>
      <c r="I428" s="1167"/>
      <c r="J428" s="1167"/>
      <c r="K428" s="1168"/>
      <c r="L428" s="928" t="s">
        <v>1201</v>
      </c>
      <c r="M428" s="929"/>
      <c r="N428" s="929"/>
      <c r="O428" s="1075"/>
      <c r="P428" s="1257"/>
      <c r="Q428" s="1258"/>
      <c r="R428" s="1258"/>
      <c r="S428" s="1258"/>
      <c r="T428" s="1258"/>
      <c r="U428" s="1258"/>
      <c r="V428" s="1258"/>
      <c r="W428" s="1258"/>
      <c r="X428" s="1258"/>
      <c r="Y428" s="1258"/>
      <c r="Z428" s="1258"/>
      <c r="AA428" s="1258"/>
      <c r="AB428" s="1258"/>
      <c r="AC428" s="1258"/>
      <c r="AD428" s="1258"/>
      <c r="AE428" s="1258"/>
      <c r="AF428" s="1258"/>
      <c r="AG428" s="1258"/>
      <c r="AH428" s="1258"/>
      <c r="AI428" s="1258"/>
      <c r="AJ428" s="1258"/>
      <c r="AK428" s="1258"/>
      <c r="AL428" s="1259"/>
    </row>
    <row r="429" spans="1:38" ht="25.5" customHeight="1">
      <c r="A429" s="465"/>
      <c r="B429" s="1244"/>
      <c r="C429" s="1248"/>
      <c r="D429" s="1248"/>
      <c r="E429" s="1249"/>
      <c r="F429" s="896" t="s">
        <v>1321</v>
      </c>
      <c r="G429" s="896"/>
      <c r="H429" s="896"/>
      <c r="I429" s="896"/>
      <c r="J429" s="896"/>
      <c r="K429" s="897"/>
      <c r="L429" s="1052" t="s">
        <v>409</v>
      </c>
      <c r="M429" s="861"/>
      <c r="N429" s="861"/>
      <c r="O429" s="861"/>
      <c r="P429" s="861"/>
      <c r="Q429" s="861"/>
      <c r="R429" s="861"/>
      <c r="S429" s="861"/>
      <c r="T429" s="861"/>
      <c r="U429" s="861"/>
      <c r="V429" s="862"/>
      <c r="W429" s="866" t="s">
        <v>1368</v>
      </c>
      <c r="X429" s="867"/>
      <c r="Y429" s="867"/>
      <c r="Z429" s="867"/>
      <c r="AA429" s="867"/>
      <c r="AB429" s="867"/>
      <c r="AC429" s="867"/>
      <c r="AD429" s="867"/>
      <c r="AE429" s="867"/>
      <c r="AF429" s="867"/>
      <c r="AG429" s="867"/>
      <c r="AH429" s="867"/>
      <c r="AI429" s="867"/>
      <c r="AJ429" s="867"/>
      <c r="AK429" s="867"/>
      <c r="AL429" s="868"/>
    </row>
    <row r="430" spans="1:38" ht="25.5" customHeight="1" thickBot="1">
      <c r="A430" s="465"/>
      <c r="B430" s="1244"/>
      <c r="C430" s="1250"/>
      <c r="D430" s="1250"/>
      <c r="E430" s="1251"/>
      <c r="F430" s="1136"/>
      <c r="G430" s="1136"/>
      <c r="H430" s="1136"/>
      <c r="I430" s="1136"/>
      <c r="J430" s="1136"/>
      <c r="K430" s="1137"/>
      <c r="L430" s="774" t="s">
        <v>1395</v>
      </c>
      <c r="M430" s="768"/>
      <c r="N430" s="768"/>
      <c r="O430" s="769"/>
      <c r="P430" s="464" t="s">
        <v>301</v>
      </c>
      <c r="Q430" s="1252"/>
      <c r="R430" s="1252"/>
      <c r="S430" s="1252"/>
      <c r="T430" s="1252"/>
      <c r="U430" s="1253" t="s">
        <v>208</v>
      </c>
      <c r="V430" s="1146"/>
      <c r="W430" s="1254" t="s">
        <v>1369</v>
      </c>
      <c r="X430" s="1255"/>
      <c r="Y430" s="1255"/>
      <c r="Z430" s="1255"/>
      <c r="AA430" s="1255"/>
      <c r="AB430" s="1255"/>
      <c r="AC430" s="1255"/>
      <c r="AD430" s="1255"/>
      <c r="AE430" s="1255"/>
      <c r="AF430" s="1255"/>
      <c r="AG430" s="1255"/>
      <c r="AH430" s="1255"/>
      <c r="AI430" s="1255"/>
      <c r="AJ430" s="1255"/>
      <c r="AK430" s="1255"/>
      <c r="AL430" s="1256"/>
    </row>
    <row r="431" spans="1:38" ht="25.5" customHeight="1" thickTop="1">
      <c r="A431" s="465"/>
      <c r="B431" s="1244"/>
      <c r="C431" s="1260" t="s">
        <v>1372</v>
      </c>
      <c r="D431" s="1260"/>
      <c r="E431" s="1261"/>
      <c r="F431" s="1170" t="s">
        <v>1324</v>
      </c>
      <c r="G431" s="1170"/>
      <c r="H431" s="1170"/>
      <c r="I431" s="1170"/>
      <c r="J431" s="1170"/>
      <c r="K431" s="1171"/>
      <c r="L431" s="757"/>
      <c r="M431" s="758"/>
      <c r="N431" s="758"/>
      <c r="O431" s="758"/>
      <c r="P431" s="758"/>
      <c r="Q431" s="758"/>
      <c r="R431" s="758"/>
      <c r="S431" s="759"/>
      <c r="T431" s="760" t="s">
        <v>1367</v>
      </c>
      <c r="U431" s="760"/>
      <c r="V431" s="760"/>
      <c r="W431" s="760"/>
      <c r="X431" s="760"/>
      <c r="Y431" s="760"/>
      <c r="Z431" s="760"/>
      <c r="AA431" s="760"/>
      <c r="AB431" s="760"/>
      <c r="AC431" s="760"/>
      <c r="AD431" s="760"/>
      <c r="AE431" s="760"/>
      <c r="AF431" s="760"/>
      <c r="AG431" s="760"/>
      <c r="AH431" s="760"/>
      <c r="AI431" s="760"/>
      <c r="AJ431" s="760"/>
      <c r="AK431" s="760"/>
      <c r="AL431" s="761"/>
    </row>
    <row r="432" spans="1:38" ht="25.5" hidden="1" customHeight="1">
      <c r="A432" s="465"/>
      <c r="B432" s="1244"/>
      <c r="C432" s="1262"/>
      <c r="D432" s="1262"/>
      <c r="E432" s="1263"/>
      <c r="F432" s="1184"/>
      <c r="G432" s="1184"/>
      <c r="H432" s="1184"/>
      <c r="I432" s="1184"/>
      <c r="J432" s="1184"/>
      <c r="K432" s="1185"/>
      <c r="L432" s="751" t="s">
        <v>1186</v>
      </c>
      <c r="M432" s="752"/>
      <c r="N432" s="753"/>
      <c r="O432" s="415" t="s">
        <v>1187</v>
      </c>
      <c r="P432" s="415" t="s">
        <v>1187</v>
      </c>
      <c r="Q432" s="415" t="s">
        <v>1187</v>
      </c>
      <c r="R432" s="415" t="s">
        <v>1187</v>
      </c>
      <c r="S432" s="415" t="s">
        <v>1187</v>
      </c>
      <c r="T432" s="415" t="s">
        <v>1187</v>
      </c>
      <c r="U432" s="415" t="s">
        <v>1187</v>
      </c>
      <c r="V432" s="415" t="s">
        <v>1187</v>
      </c>
      <c r="W432" s="415" t="s">
        <v>1187</v>
      </c>
      <c r="X432" s="415" t="s">
        <v>1187</v>
      </c>
      <c r="Y432" s="736"/>
      <c r="Z432" s="737"/>
      <c r="AA432" s="737"/>
      <c r="AB432" s="737"/>
      <c r="AC432" s="737"/>
      <c r="AD432" s="737"/>
      <c r="AE432" s="737"/>
      <c r="AF432" s="737"/>
      <c r="AG432" s="737"/>
      <c r="AH432" s="737"/>
      <c r="AI432" s="737"/>
      <c r="AJ432" s="737"/>
      <c r="AK432" s="737"/>
      <c r="AL432" s="738"/>
    </row>
    <row r="433" spans="1:38" ht="25.5" customHeight="1">
      <c r="A433" s="465"/>
      <c r="B433" s="1244"/>
      <c r="C433" s="1262"/>
      <c r="D433" s="1262"/>
      <c r="E433" s="1263"/>
      <c r="F433" s="1167" t="s">
        <v>209</v>
      </c>
      <c r="G433" s="1167"/>
      <c r="H433" s="1167"/>
      <c r="I433" s="1167"/>
      <c r="J433" s="1167"/>
      <c r="K433" s="1168"/>
      <c r="L433" s="928" t="s">
        <v>1201</v>
      </c>
      <c r="M433" s="929"/>
      <c r="N433" s="1075"/>
      <c r="O433" s="733"/>
      <c r="P433" s="734"/>
      <c r="Q433" s="424" t="s">
        <v>1179</v>
      </c>
      <c r="R433" s="733"/>
      <c r="S433" s="734"/>
      <c r="T433" s="425" t="s">
        <v>1180</v>
      </c>
      <c r="U433" s="733"/>
      <c r="V433" s="734"/>
      <c r="W433" s="425" t="s">
        <v>1181</v>
      </c>
      <c r="X433" s="737"/>
      <c r="Y433" s="737"/>
      <c r="Z433" s="737"/>
      <c r="AA433" s="737"/>
      <c r="AB433" s="737"/>
      <c r="AC433" s="737"/>
      <c r="AD433" s="737"/>
      <c r="AE433" s="737"/>
      <c r="AF433" s="737"/>
      <c r="AG433" s="737"/>
      <c r="AH433" s="737"/>
      <c r="AI433" s="737"/>
      <c r="AJ433" s="737"/>
      <c r="AK433" s="737"/>
      <c r="AL433" s="738"/>
    </row>
    <row r="434" spans="1:38" ht="25.5" customHeight="1">
      <c r="A434" s="465"/>
      <c r="B434" s="1244"/>
      <c r="C434" s="1262"/>
      <c r="D434" s="1262"/>
      <c r="E434" s="1263"/>
      <c r="F434" s="1167" t="s">
        <v>1242</v>
      </c>
      <c r="G434" s="1167"/>
      <c r="H434" s="1167"/>
      <c r="I434" s="1167"/>
      <c r="J434" s="1167"/>
      <c r="K434" s="1168"/>
      <c r="L434" s="928" t="s">
        <v>1201</v>
      </c>
      <c r="M434" s="929"/>
      <c r="N434" s="929"/>
      <c r="O434" s="1075"/>
      <c r="P434" s="912"/>
      <c r="Q434" s="912"/>
      <c r="R434" s="912"/>
      <c r="S434" s="912"/>
      <c r="T434" s="912"/>
      <c r="U434" s="912"/>
      <c r="V434" s="912"/>
      <c r="W434" s="912"/>
      <c r="X434" s="912"/>
      <c r="Y434" s="912"/>
      <c r="Z434" s="912"/>
      <c r="AA434" s="912"/>
      <c r="AB434" s="912"/>
      <c r="AC434" s="912"/>
      <c r="AD434" s="912"/>
      <c r="AE434" s="912"/>
      <c r="AF434" s="912"/>
      <c r="AG434" s="912"/>
      <c r="AH434" s="912"/>
      <c r="AI434" s="912"/>
      <c r="AJ434" s="912"/>
      <c r="AK434" s="912"/>
      <c r="AL434" s="912"/>
    </row>
    <row r="435" spans="1:38" ht="25.5" customHeight="1">
      <c r="A435" s="465"/>
      <c r="B435" s="1244"/>
      <c r="C435" s="1262"/>
      <c r="D435" s="1262"/>
      <c r="E435" s="1263"/>
      <c r="F435" s="1167" t="s">
        <v>1258</v>
      </c>
      <c r="G435" s="1167"/>
      <c r="H435" s="1167"/>
      <c r="I435" s="1167"/>
      <c r="J435" s="1167"/>
      <c r="K435" s="1168"/>
      <c r="L435" s="920"/>
      <c r="M435" s="921"/>
      <c r="N435" s="921"/>
      <c r="O435" s="921"/>
      <c r="P435" s="1257"/>
      <c r="Q435" s="1258"/>
      <c r="R435" s="1258"/>
      <c r="S435" s="1258"/>
      <c r="T435" s="1258"/>
      <c r="U435" s="1258"/>
      <c r="V435" s="1258"/>
      <c r="W435" s="1258"/>
      <c r="X435" s="1258"/>
      <c r="Y435" s="1258"/>
      <c r="Z435" s="1258"/>
      <c r="AA435" s="1258"/>
      <c r="AB435" s="1258"/>
      <c r="AC435" s="1258"/>
      <c r="AD435" s="1258"/>
      <c r="AE435" s="1258"/>
      <c r="AF435" s="1258"/>
      <c r="AG435" s="1258"/>
      <c r="AH435" s="1258"/>
      <c r="AI435" s="1258"/>
      <c r="AJ435" s="1258"/>
      <c r="AK435" s="1258"/>
      <c r="AL435" s="1259"/>
    </row>
    <row r="436" spans="1:38" ht="25.5" customHeight="1">
      <c r="A436" s="465"/>
      <c r="B436" s="1244"/>
      <c r="C436" s="1262"/>
      <c r="D436" s="1262"/>
      <c r="E436" s="1263"/>
      <c r="F436" s="1167" t="s">
        <v>1132</v>
      </c>
      <c r="G436" s="1167"/>
      <c r="H436" s="1167"/>
      <c r="I436" s="1167"/>
      <c r="J436" s="1167"/>
      <c r="K436" s="1168"/>
      <c r="L436" s="928" t="s">
        <v>1201</v>
      </c>
      <c r="M436" s="929"/>
      <c r="N436" s="929"/>
      <c r="O436" s="1075"/>
      <c r="P436" s="1257"/>
      <c r="Q436" s="1258"/>
      <c r="R436" s="1258"/>
      <c r="S436" s="1258"/>
      <c r="T436" s="1258"/>
      <c r="U436" s="1258"/>
      <c r="V436" s="1258"/>
      <c r="W436" s="1258"/>
      <c r="X436" s="1258"/>
      <c r="Y436" s="1258"/>
      <c r="Z436" s="1258"/>
      <c r="AA436" s="1258"/>
      <c r="AB436" s="1258"/>
      <c r="AC436" s="1258"/>
      <c r="AD436" s="1258"/>
      <c r="AE436" s="1258"/>
      <c r="AF436" s="1258"/>
      <c r="AG436" s="1258"/>
      <c r="AH436" s="1258"/>
      <c r="AI436" s="1258"/>
      <c r="AJ436" s="1258"/>
      <c r="AK436" s="1258"/>
      <c r="AL436" s="1259"/>
    </row>
    <row r="437" spans="1:38" ht="25.5" customHeight="1">
      <c r="A437" s="465"/>
      <c r="B437" s="1244"/>
      <c r="C437" s="1262"/>
      <c r="D437" s="1262"/>
      <c r="E437" s="1263"/>
      <c r="F437" s="896" t="s">
        <v>1321</v>
      </c>
      <c r="G437" s="896"/>
      <c r="H437" s="896"/>
      <c r="I437" s="896"/>
      <c r="J437" s="896"/>
      <c r="K437" s="897"/>
      <c r="L437" s="1052" t="s">
        <v>409</v>
      </c>
      <c r="M437" s="861"/>
      <c r="N437" s="861"/>
      <c r="O437" s="861"/>
      <c r="P437" s="861"/>
      <c r="Q437" s="861"/>
      <c r="R437" s="861"/>
      <c r="S437" s="861"/>
      <c r="T437" s="861"/>
      <c r="U437" s="861"/>
      <c r="V437" s="862"/>
      <c r="W437" s="866" t="s">
        <v>1368</v>
      </c>
      <c r="X437" s="867"/>
      <c r="Y437" s="867"/>
      <c r="Z437" s="867"/>
      <c r="AA437" s="867"/>
      <c r="AB437" s="867"/>
      <c r="AC437" s="867"/>
      <c r="AD437" s="867"/>
      <c r="AE437" s="867"/>
      <c r="AF437" s="867"/>
      <c r="AG437" s="867"/>
      <c r="AH437" s="867"/>
      <c r="AI437" s="867"/>
      <c r="AJ437" s="867"/>
      <c r="AK437" s="867"/>
      <c r="AL437" s="868"/>
    </row>
    <row r="438" spans="1:38" ht="25.5" customHeight="1" thickBot="1">
      <c r="A438" s="465"/>
      <c r="B438" s="1244"/>
      <c r="C438" s="1264"/>
      <c r="D438" s="1264"/>
      <c r="E438" s="1265"/>
      <c r="F438" s="1136"/>
      <c r="G438" s="1136"/>
      <c r="H438" s="1136"/>
      <c r="I438" s="1136"/>
      <c r="J438" s="1136"/>
      <c r="K438" s="1137"/>
      <c r="L438" s="774" t="s">
        <v>1395</v>
      </c>
      <c r="M438" s="768"/>
      <c r="N438" s="768"/>
      <c r="O438" s="769"/>
      <c r="P438" s="464" t="s">
        <v>301</v>
      </c>
      <c r="Q438" s="1252"/>
      <c r="R438" s="1252"/>
      <c r="S438" s="1252"/>
      <c r="T438" s="1252"/>
      <c r="U438" s="1253" t="s">
        <v>208</v>
      </c>
      <c r="V438" s="1146"/>
      <c r="W438" s="1254" t="s">
        <v>1369</v>
      </c>
      <c r="X438" s="1255"/>
      <c r="Y438" s="1255"/>
      <c r="Z438" s="1255"/>
      <c r="AA438" s="1255"/>
      <c r="AB438" s="1255"/>
      <c r="AC438" s="1255"/>
      <c r="AD438" s="1255"/>
      <c r="AE438" s="1255"/>
      <c r="AF438" s="1255"/>
      <c r="AG438" s="1255"/>
      <c r="AH438" s="1255"/>
      <c r="AI438" s="1255"/>
      <c r="AJ438" s="1255"/>
      <c r="AK438" s="1255"/>
      <c r="AL438" s="1256"/>
    </row>
    <row r="439" spans="1:38" ht="25.5" customHeight="1" thickTop="1">
      <c r="A439" s="465"/>
      <c r="B439" s="1244"/>
      <c r="C439" s="1246" t="s">
        <v>1373</v>
      </c>
      <c r="D439" s="1246"/>
      <c r="E439" s="1247"/>
      <c r="F439" s="1170" t="s">
        <v>1324</v>
      </c>
      <c r="G439" s="1170"/>
      <c r="H439" s="1170"/>
      <c r="I439" s="1170"/>
      <c r="J439" s="1170"/>
      <c r="K439" s="1171"/>
      <c r="L439" s="757"/>
      <c r="M439" s="758"/>
      <c r="N439" s="758"/>
      <c r="O439" s="758"/>
      <c r="P439" s="758"/>
      <c r="Q439" s="758"/>
      <c r="R439" s="758"/>
      <c r="S439" s="759"/>
      <c r="T439" s="760" t="s">
        <v>1367</v>
      </c>
      <c r="U439" s="760"/>
      <c r="V439" s="760"/>
      <c r="W439" s="760"/>
      <c r="X439" s="760"/>
      <c r="Y439" s="760"/>
      <c r="Z439" s="760"/>
      <c r="AA439" s="760"/>
      <c r="AB439" s="760"/>
      <c r="AC439" s="760"/>
      <c r="AD439" s="760"/>
      <c r="AE439" s="760"/>
      <c r="AF439" s="760"/>
      <c r="AG439" s="760"/>
      <c r="AH439" s="760"/>
      <c r="AI439" s="760"/>
      <c r="AJ439" s="760"/>
      <c r="AK439" s="760"/>
      <c r="AL439" s="761"/>
    </row>
    <row r="440" spans="1:38" ht="25.5" hidden="1" customHeight="1">
      <c r="A440" s="465"/>
      <c r="B440" s="1244"/>
      <c r="C440" s="1248"/>
      <c r="D440" s="1248"/>
      <c r="E440" s="1249"/>
      <c r="F440" s="1184"/>
      <c r="G440" s="1184"/>
      <c r="H440" s="1184"/>
      <c r="I440" s="1184"/>
      <c r="J440" s="1184"/>
      <c r="K440" s="1185"/>
      <c r="L440" s="751" t="s">
        <v>1186</v>
      </c>
      <c r="M440" s="752"/>
      <c r="N440" s="753"/>
      <c r="O440" s="415" t="s">
        <v>1187</v>
      </c>
      <c r="P440" s="415" t="s">
        <v>1187</v>
      </c>
      <c r="Q440" s="415" t="s">
        <v>1187</v>
      </c>
      <c r="R440" s="415" t="s">
        <v>1187</v>
      </c>
      <c r="S440" s="415" t="s">
        <v>1187</v>
      </c>
      <c r="T440" s="415" t="s">
        <v>1187</v>
      </c>
      <c r="U440" s="415" t="s">
        <v>1187</v>
      </c>
      <c r="V440" s="415" t="s">
        <v>1187</v>
      </c>
      <c r="W440" s="415" t="s">
        <v>1187</v>
      </c>
      <c r="X440" s="415" t="s">
        <v>1187</v>
      </c>
      <c r="Y440" s="736"/>
      <c r="Z440" s="737"/>
      <c r="AA440" s="737"/>
      <c r="AB440" s="737"/>
      <c r="AC440" s="737"/>
      <c r="AD440" s="737"/>
      <c r="AE440" s="737"/>
      <c r="AF440" s="737"/>
      <c r="AG440" s="737"/>
      <c r="AH440" s="737"/>
      <c r="AI440" s="737"/>
      <c r="AJ440" s="737"/>
      <c r="AK440" s="737"/>
      <c r="AL440" s="738"/>
    </row>
    <row r="441" spans="1:38" ht="25.5" customHeight="1">
      <c r="A441" s="465"/>
      <c r="B441" s="1244"/>
      <c r="C441" s="1248"/>
      <c r="D441" s="1248"/>
      <c r="E441" s="1249"/>
      <c r="F441" s="1167" t="s">
        <v>209</v>
      </c>
      <c r="G441" s="1167"/>
      <c r="H441" s="1167"/>
      <c r="I441" s="1167"/>
      <c r="J441" s="1167"/>
      <c r="K441" s="1168"/>
      <c r="L441" s="928" t="s">
        <v>1201</v>
      </c>
      <c r="M441" s="929"/>
      <c r="N441" s="1075"/>
      <c r="O441" s="733"/>
      <c r="P441" s="734"/>
      <c r="Q441" s="424" t="s">
        <v>1179</v>
      </c>
      <c r="R441" s="733"/>
      <c r="S441" s="734"/>
      <c r="T441" s="425" t="s">
        <v>1180</v>
      </c>
      <c r="U441" s="733"/>
      <c r="V441" s="734"/>
      <c r="W441" s="425" t="s">
        <v>1181</v>
      </c>
      <c r="X441" s="737"/>
      <c r="Y441" s="737"/>
      <c r="Z441" s="737"/>
      <c r="AA441" s="737"/>
      <c r="AB441" s="737"/>
      <c r="AC441" s="737"/>
      <c r="AD441" s="737"/>
      <c r="AE441" s="737"/>
      <c r="AF441" s="737"/>
      <c r="AG441" s="737"/>
      <c r="AH441" s="737"/>
      <c r="AI441" s="737"/>
      <c r="AJ441" s="737"/>
      <c r="AK441" s="737"/>
      <c r="AL441" s="738"/>
    </row>
    <row r="442" spans="1:38" ht="25.5" customHeight="1">
      <c r="A442" s="465"/>
      <c r="B442" s="1244"/>
      <c r="C442" s="1248"/>
      <c r="D442" s="1248"/>
      <c r="E442" s="1249"/>
      <c r="F442" s="1167" t="s">
        <v>1242</v>
      </c>
      <c r="G442" s="1167"/>
      <c r="H442" s="1167"/>
      <c r="I442" s="1167"/>
      <c r="J442" s="1167"/>
      <c r="K442" s="1168"/>
      <c r="L442" s="928" t="s">
        <v>1201</v>
      </c>
      <c r="M442" s="929"/>
      <c r="N442" s="929"/>
      <c r="O442" s="1075"/>
      <c r="P442" s="912"/>
      <c r="Q442" s="912"/>
      <c r="R442" s="912"/>
      <c r="S442" s="912"/>
      <c r="T442" s="912"/>
      <c r="U442" s="912"/>
      <c r="V442" s="912"/>
      <c r="W442" s="912"/>
      <c r="X442" s="912"/>
      <c r="Y442" s="912"/>
      <c r="Z442" s="912"/>
      <c r="AA442" s="912"/>
      <c r="AB442" s="912"/>
      <c r="AC442" s="912"/>
      <c r="AD442" s="912"/>
      <c r="AE442" s="912"/>
      <c r="AF442" s="912"/>
      <c r="AG442" s="912"/>
      <c r="AH442" s="912"/>
      <c r="AI442" s="912"/>
      <c r="AJ442" s="912"/>
      <c r="AK442" s="912"/>
      <c r="AL442" s="912"/>
    </row>
    <row r="443" spans="1:38" ht="25.5" customHeight="1">
      <c r="A443" s="465"/>
      <c r="B443" s="1244"/>
      <c r="C443" s="1248"/>
      <c r="D443" s="1248"/>
      <c r="E443" s="1249"/>
      <c r="F443" s="1167" t="s">
        <v>1258</v>
      </c>
      <c r="G443" s="1167"/>
      <c r="H443" s="1167"/>
      <c r="I443" s="1167"/>
      <c r="J443" s="1167"/>
      <c r="K443" s="1168"/>
      <c r="L443" s="920"/>
      <c r="M443" s="921"/>
      <c r="N443" s="921"/>
      <c r="O443" s="921"/>
      <c r="P443" s="1257"/>
      <c r="Q443" s="1258"/>
      <c r="R443" s="1258"/>
      <c r="S443" s="1258"/>
      <c r="T443" s="1258"/>
      <c r="U443" s="1258"/>
      <c r="V443" s="1258"/>
      <c r="W443" s="1258"/>
      <c r="X443" s="1258"/>
      <c r="Y443" s="1258"/>
      <c r="Z443" s="1258"/>
      <c r="AA443" s="1258"/>
      <c r="AB443" s="1258"/>
      <c r="AC443" s="1258"/>
      <c r="AD443" s="1258"/>
      <c r="AE443" s="1258"/>
      <c r="AF443" s="1258"/>
      <c r="AG443" s="1258"/>
      <c r="AH443" s="1258"/>
      <c r="AI443" s="1258"/>
      <c r="AJ443" s="1258"/>
      <c r="AK443" s="1258"/>
      <c r="AL443" s="1259"/>
    </row>
    <row r="444" spans="1:38" ht="25.5" customHeight="1">
      <c r="A444" s="465"/>
      <c r="B444" s="1244"/>
      <c r="C444" s="1248"/>
      <c r="D444" s="1248"/>
      <c r="E444" s="1249"/>
      <c r="F444" s="1167" t="s">
        <v>1132</v>
      </c>
      <c r="G444" s="1167"/>
      <c r="H444" s="1167"/>
      <c r="I444" s="1167"/>
      <c r="J444" s="1167"/>
      <c r="K444" s="1168"/>
      <c r="L444" s="928" t="s">
        <v>1201</v>
      </c>
      <c r="M444" s="929"/>
      <c r="N444" s="929"/>
      <c r="O444" s="1075"/>
      <c r="P444" s="1257"/>
      <c r="Q444" s="1258"/>
      <c r="R444" s="1258"/>
      <c r="S444" s="1258"/>
      <c r="T444" s="1258"/>
      <c r="U444" s="1258"/>
      <c r="V444" s="1258"/>
      <c r="W444" s="1258"/>
      <c r="X444" s="1258"/>
      <c r="Y444" s="1258"/>
      <c r="Z444" s="1258"/>
      <c r="AA444" s="1258"/>
      <c r="AB444" s="1258"/>
      <c r="AC444" s="1258"/>
      <c r="AD444" s="1258"/>
      <c r="AE444" s="1258"/>
      <c r="AF444" s="1258"/>
      <c r="AG444" s="1258"/>
      <c r="AH444" s="1258"/>
      <c r="AI444" s="1258"/>
      <c r="AJ444" s="1258"/>
      <c r="AK444" s="1258"/>
      <c r="AL444" s="1259"/>
    </row>
    <row r="445" spans="1:38" ht="25.5" customHeight="1">
      <c r="A445" s="465"/>
      <c r="B445" s="1244"/>
      <c r="C445" s="1248"/>
      <c r="D445" s="1248"/>
      <c r="E445" s="1249"/>
      <c r="F445" s="896" t="s">
        <v>1321</v>
      </c>
      <c r="G445" s="896"/>
      <c r="H445" s="896"/>
      <c r="I445" s="896"/>
      <c r="J445" s="896"/>
      <c r="K445" s="897"/>
      <c r="L445" s="1052" t="s">
        <v>409</v>
      </c>
      <c r="M445" s="861"/>
      <c r="N445" s="861"/>
      <c r="O445" s="861"/>
      <c r="P445" s="861"/>
      <c r="Q445" s="861"/>
      <c r="R445" s="861"/>
      <c r="S445" s="861"/>
      <c r="T445" s="861"/>
      <c r="U445" s="861"/>
      <c r="V445" s="862"/>
      <c r="W445" s="866" t="s">
        <v>1368</v>
      </c>
      <c r="X445" s="867"/>
      <c r="Y445" s="867"/>
      <c r="Z445" s="867"/>
      <c r="AA445" s="867"/>
      <c r="AB445" s="867"/>
      <c r="AC445" s="867"/>
      <c r="AD445" s="867"/>
      <c r="AE445" s="867"/>
      <c r="AF445" s="867"/>
      <c r="AG445" s="867"/>
      <c r="AH445" s="867"/>
      <c r="AI445" s="867"/>
      <c r="AJ445" s="867"/>
      <c r="AK445" s="867"/>
      <c r="AL445" s="868"/>
    </row>
    <row r="446" spans="1:38" ht="25.5" customHeight="1" thickBot="1">
      <c r="A446" s="465"/>
      <c r="B446" s="1244"/>
      <c r="C446" s="1250"/>
      <c r="D446" s="1250"/>
      <c r="E446" s="1251"/>
      <c r="F446" s="1136"/>
      <c r="G446" s="1136"/>
      <c r="H446" s="1136"/>
      <c r="I446" s="1136"/>
      <c r="J446" s="1136"/>
      <c r="K446" s="1137"/>
      <c r="L446" s="774" t="s">
        <v>1395</v>
      </c>
      <c r="M446" s="768"/>
      <c r="N446" s="768"/>
      <c r="O446" s="769"/>
      <c r="P446" s="464" t="s">
        <v>301</v>
      </c>
      <c r="Q446" s="1252"/>
      <c r="R446" s="1252"/>
      <c r="S446" s="1252"/>
      <c r="T446" s="1252"/>
      <c r="U446" s="1253" t="s">
        <v>208</v>
      </c>
      <c r="V446" s="1146"/>
      <c r="W446" s="1254" t="s">
        <v>1369</v>
      </c>
      <c r="X446" s="1255"/>
      <c r="Y446" s="1255"/>
      <c r="Z446" s="1255"/>
      <c r="AA446" s="1255"/>
      <c r="AB446" s="1255"/>
      <c r="AC446" s="1255"/>
      <c r="AD446" s="1255"/>
      <c r="AE446" s="1255"/>
      <c r="AF446" s="1255"/>
      <c r="AG446" s="1255"/>
      <c r="AH446" s="1255"/>
      <c r="AI446" s="1255"/>
      <c r="AJ446" s="1255"/>
      <c r="AK446" s="1255"/>
      <c r="AL446" s="1256"/>
    </row>
    <row r="447" spans="1:38" ht="25.5" customHeight="1" thickTop="1">
      <c r="A447" s="465"/>
      <c r="B447" s="1244"/>
      <c r="C447" s="1262" t="s">
        <v>1374</v>
      </c>
      <c r="D447" s="1262"/>
      <c r="E447" s="1263"/>
      <c r="F447" s="1186" t="s">
        <v>1324</v>
      </c>
      <c r="G447" s="1186"/>
      <c r="H447" s="1186"/>
      <c r="I447" s="1186"/>
      <c r="J447" s="1186"/>
      <c r="K447" s="1187"/>
      <c r="L447" s="1266"/>
      <c r="M447" s="1267"/>
      <c r="N447" s="1267"/>
      <c r="O447" s="1267"/>
      <c r="P447" s="1267"/>
      <c r="Q447" s="1267"/>
      <c r="R447" s="1267"/>
      <c r="S447" s="1268"/>
      <c r="T447" s="746" t="s">
        <v>1367</v>
      </c>
      <c r="U447" s="746"/>
      <c r="V447" s="746"/>
      <c r="W447" s="746"/>
      <c r="X447" s="746"/>
      <c r="Y447" s="746"/>
      <c r="Z447" s="746"/>
      <c r="AA447" s="746"/>
      <c r="AB447" s="746"/>
      <c r="AC447" s="746"/>
      <c r="AD447" s="746"/>
      <c r="AE447" s="746"/>
      <c r="AF447" s="746"/>
      <c r="AG447" s="746"/>
      <c r="AH447" s="746"/>
      <c r="AI447" s="746"/>
      <c r="AJ447" s="746"/>
      <c r="AK447" s="746"/>
      <c r="AL447" s="747"/>
    </row>
    <row r="448" spans="1:38" ht="25.5" hidden="1" customHeight="1">
      <c r="A448" s="465"/>
      <c r="B448" s="1244"/>
      <c r="C448" s="1262"/>
      <c r="D448" s="1262"/>
      <c r="E448" s="1263"/>
      <c r="F448" s="1184"/>
      <c r="G448" s="1184"/>
      <c r="H448" s="1184"/>
      <c r="I448" s="1184"/>
      <c r="J448" s="1184"/>
      <c r="K448" s="1185"/>
      <c r="L448" s="751" t="s">
        <v>1186</v>
      </c>
      <c r="M448" s="752"/>
      <c r="N448" s="753"/>
      <c r="O448" s="415" t="s">
        <v>1187</v>
      </c>
      <c r="P448" s="415" t="s">
        <v>1187</v>
      </c>
      <c r="Q448" s="415" t="s">
        <v>1187</v>
      </c>
      <c r="R448" s="415" t="s">
        <v>1187</v>
      </c>
      <c r="S448" s="415" t="s">
        <v>1187</v>
      </c>
      <c r="T448" s="415" t="s">
        <v>1187</v>
      </c>
      <c r="U448" s="415" t="s">
        <v>1187</v>
      </c>
      <c r="V448" s="415" t="s">
        <v>1187</v>
      </c>
      <c r="W448" s="415" t="s">
        <v>1187</v>
      </c>
      <c r="X448" s="415" t="s">
        <v>1187</v>
      </c>
      <c r="Y448" s="736"/>
      <c r="Z448" s="737"/>
      <c r="AA448" s="737"/>
      <c r="AB448" s="737"/>
      <c r="AC448" s="737"/>
      <c r="AD448" s="737"/>
      <c r="AE448" s="737"/>
      <c r="AF448" s="737"/>
      <c r="AG448" s="737"/>
      <c r="AH448" s="737"/>
      <c r="AI448" s="737"/>
      <c r="AJ448" s="737"/>
      <c r="AK448" s="737"/>
      <c r="AL448" s="738"/>
    </row>
    <row r="449" spans="1:38" ht="25.5" customHeight="1">
      <c r="A449" s="465"/>
      <c r="B449" s="1244"/>
      <c r="C449" s="1262"/>
      <c r="D449" s="1262"/>
      <c r="E449" s="1263"/>
      <c r="F449" s="1167" t="s">
        <v>209</v>
      </c>
      <c r="G449" s="1167"/>
      <c r="H449" s="1167"/>
      <c r="I449" s="1167"/>
      <c r="J449" s="1167"/>
      <c r="K449" s="1168"/>
      <c r="L449" s="928" t="s">
        <v>1201</v>
      </c>
      <c r="M449" s="929"/>
      <c r="N449" s="1075"/>
      <c r="O449" s="733"/>
      <c r="P449" s="734"/>
      <c r="Q449" s="424" t="s">
        <v>1179</v>
      </c>
      <c r="R449" s="733"/>
      <c r="S449" s="734"/>
      <c r="T449" s="425" t="s">
        <v>1180</v>
      </c>
      <c r="U449" s="733"/>
      <c r="V449" s="734"/>
      <c r="W449" s="425" t="s">
        <v>1181</v>
      </c>
      <c r="X449" s="737"/>
      <c r="Y449" s="737"/>
      <c r="Z449" s="737"/>
      <c r="AA449" s="737"/>
      <c r="AB449" s="737"/>
      <c r="AC449" s="737"/>
      <c r="AD449" s="737"/>
      <c r="AE449" s="737"/>
      <c r="AF449" s="737"/>
      <c r="AG449" s="737"/>
      <c r="AH449" s="737"/>
      <c r="AI449" s="737"/>
      <c r="AJ449" s="737"/>
      <c r="AK449" s="737"/>
      <c r="AL449" s="738"/>
    </row>
    <row r="450" spans="1:38" ht="25.5" customHeight="1">
      <c r="A450" s="465"/>
      <c r="B450" s="1244"/>
      <c r="C450" s="1262"/>
      <c r="D450" s="1262"/>
      <c r="E450" s="1263"/>
      <c r="F450" s="1167" t="s">
        <v>1242</v>
      </c>
      <c r="G450" s="1167"/>
      <c r="H450" s="1167"/>
      <c r="I450" s="1167"/>
      <c r="J450" s="1167"/>
      <c r="K450" s="1168"/>
      <c r="L450" s="928" t="s">
        <v>1201</v>
      </c>
      <c r="M450" s="929"/>
      <c r="N450" s="929"/>
      <c r="O450" s="1075"/>
      <c r="P450" s="912"/>
      <c r="Q450" s="912"/>
      <c r="R450" s="912"/>
      <c r="S450" s="912"/>
      <c r="T450" s="912"/>
      <c r="U450" s="912"/>
      <c r="V450" s="912"/>
      <c r="W450" s="912"/>
      <c r="X450" s="912"/>
      <c r="Y450" s="912"/>
      <c r="Z450" s="912"/>
      <c r="AA450" s="912"/>
      <c r="AB450" s="912"/>
      <c r="AC450" s="912"/>
      <c r="AD450" s="912"/>
      <c r="AE450" s="912"/>
      <c r="AF450" s="912"/>
      <c r="AG450" s="912"/>
      <c r="AH450" s="912"/>
      <c r="AI450" s="912"/>
      <c r="AJ450" s="912"/>
      <c r="AK450" s="912"/>
      <c r="AL450" s="912"/>
    </row>
    <row r="451" spans="1:38" ht="25.5" customHeight="1">
      <c r="A451" s="465"/>
      <c r="B451" s="1244"/>
      <c r="C451" s="1262"/>
      <c r="D451" s="1262"/>
      <c r="E451" s="1263"/>
      <c r="F451" s="1167" t="s">
        <v>1258</v>
      </c>
      <c r="G451" s="1167"/>
      <c r="H451" s="1167"/>
      <c r="I451" s="1167"/>
      <c r="J451" s="1167"/>
      <c r="K451" s="1168"/>
      <c r="L451" s="920"/>
      <c r="M451" s="921"/>
      <c r="N451" s="921"/>
      <c r="O451" s="921"/>
      <c r="P451" s="1257"/>
      <c r="Q451" s="1258"/>
      <c r="R451" s="1258"/>
      <c r="S451" s="1258"/>
      <c r="T451" s="1258"/>
      <c r="U451" s="1258"/>
      <c r="V451" s="1258"/>
      <c r="W451" s="1258"/>
      <c r="X451" s="1258"/>
      <c r="Y451" s="1258"/>
      <c r="Z451" s="1258"/>
      <c r="AA451" s="1258"/>
      <c r="AB451" s="1258"/>
      <c r="AC451" s="1258"/>
      <c r="AD451" s="1258"/>
      <c r="AE451" s="1258"/>
      <c r="AF451" s="1258"/>
      <c r="AG451" s="1258"/>
      <c r="AH451" s="1258"/>
      <c r="AI451" s="1258"/>
      <c r="AJ451" s="1258"/>
      <c r="AK451" s="1258"/>
      <c r="AL451" s="1259"/>
    </row>
    <row r="452" spans="1:38" ht="25.5" customHeight="1">
      <c r="A452" s="465"/>
      <c r="B452" s="1244"/>
      <c r="C452" s="1262"/>
      <c r="D452" s="1262"/>
      <c r="E452" s="1263"/>
      <c r="F452" s="1167" t="s">
        <v>1132</v>
      </c>
      <c r="G452" s="1167"/>
      <c r="H452" s="1167"/>
      <c r="I452" s="1167"/>
      <c r="J452" s="1167"/>
      <c r="K452" s="1168"/>
      <c r="L452" s="928" t="s">
        <v>1201</v>
      </c>
      <c r="M452" s="929"/>
      <c r="N452" s="929"/>
      <c r="O452" s="1075"/>
      <c r="P452" s="1257"/>
      <c r="Q452" s="1258"/>
      <c r="R452" s="1258"/>
      <c r="S452" s="1258"/>
      <c r="T452" s="1258"/>
      <c r="U452" s="1258"/>
      <c r="V452" s="1258"/>
      <c r="W452" s="1258"/>
      <c r="X452" s="1258"/>
      <c r="Y452" s="1258"/>
      <c r="Z452" s="1258"/>
      <c r="AA452" s="1258"/>
      <c r="AB452" s="1258"/>
      <c r="AC452" s="1258"/>
      <c r="AD452" s="1258"/>
      <c r="AE452" s="1258"/>
      <c r="AF452" s="1258"/>
      <c r="AG452" s="1258"/>
      <c r="AH452" s="1258"/>
      <c r="AI452" s="1258"/>
      <c r="AJ452" s="1258"/>
      <c r="AK452" s="1258"/>
      <c r="AL452" s="1259"/>
    </row>
    <row r="453" spans="1:38" ht="25.5" customHeight="1">
      <c r="A453" s="465"/>
      <c r="B453" s="1244"/>
      <c r="C453" s="1262"/>
      <c r="D453" s="1262"/>
      <c r="E453" s="1263"/>
      <c r="F453" s="896" t="s">
        <v>1321</v>
      </c>
      <c r="G453" s="896"/>
      <c r="H453" s="896"/>
      <c r="I453" s="896"/>
      <c r="J453" s="896"/>
      <c r="K453" s="897"/>
      <c r="L453" s="1052" t="s">
        <v>409</v>
      </c>
      <c r="M453" s="861"/>
      <c r="N453" s="861"/>
      <c r="O453" s="861"/>
      <c r="P453" s="861"/>
      <c r="Q453" s="861"/>
      <c r="R453" s="861"/>
      <c r="S453" s="861"/>
      <c r="T453" s="861"/>
      <c r="U453" s="861"/>
      <c r="V453" s="862"/>
      <c r="W453" s="866" t="s">
        <v>1368</v>
      </c>
      <c r="X453" s="867"/>
      <c r="Y453" s="867"/>
      <c r="Z453" s="867"/>
      <c r="AA453" s="867"/>
      <c r="AB453" s="867"/>
      <c r="AC453" s="867"/>
      <c r="AD453" s="867"/>
      <c r="AE453" s="867"/>
      <c r="AF453" s="867"/>
      <c r="AG453" s="867"/>
      <c r="AH453" s="867"/>
      <c r="AI453" s="867"/>
      <c r="AJ453" s="867"/>
      <c r="AK453" s="867"/>
      <c r="AL453" s="868"/>
    </row>
    <row r="454" spans="1:38" ht="25.5" customHeight="1" thickBot="1">
      <c r="A454" s="465"/>
      <c r="B454" s="1244"/>
      <c r="C454" s="1264"/>
      <c r="D454" s="1264"/>
      <c r="E454" s="1265"/>
      <c r="F454" s="1136"/>
      <c r="G454" s="1136"/>
      <c r="H454" s="1136"/>
      <c r="I454" s="1136"/>
      <c r="J454" s="1136"/>
      <c r="K454" s="1137"/>
      <c r="L454" s="774" t="s">
        <v>1395</v>
      </c>
      <c r="M454" s="768"/>
      <c r="N454" s="768"/>
      <c r="O454" s="769"/>
      <c r="P454" s="464" t="s">
        <v>301</v>
      </c>
      <c r="Q454" s="1252"/>
      <c r="R454" s="1252"/>
      <c r="S454" s="1252"/>
      <c r="T454" s="1252"/>
      <c r="U454" s="1253" t="s">
        <v>208</v>
      </c>
      <c r="V454" s="1146"/>
      <c r="W454" s="1254" t="s">
        <v>1369</v>
      </c>
      <c r="X454" s="1255"/>
      <c r="Y454" s="1255"/>
      <c r="Z454" s="1255"/>
      <c r="AA454" s="1255"/>
      <c r="AB454" s="1255"/>
      <c r="AC454" s="1255"/>
      <c r="AD454" s="1255"/>
      <c r="AE454" s="1255"/>
      <c r="AF454" s="1255"/>
      <c r="AG454" s="1255"/>
      <c r="AH454" s="1255"/>
      <c r="AI454" s="1255"/>
      <c r="AJ454" s="1255"/>
      <c r="AK454" s="1255"/>
      <c r="AL454" s="1256"/>
    </row>
    <row r="455" spans="1:38" ht="25.5" customHeight="1" thickTop="1">
      <c r="A455" s="465"/>
      <c r="B455" s="1244"/>
      <c r="C455" s="1248" t="s">
        <v>1375</v>
      </c>
      <c r="D455" s="1248"/>
      <c r="E455" s="1249"/>
      <c r="F455" s="1186" t="s">
        <v>1324</v>
      </c>
      <c r="G455" s="1186"/>
      <c r="H455" s="1186"/>
      <c r="I455" s="1186"/>
      <c r="J455" s="1186"/>
      <c r="K455" s="1187"/>
      <c r="L455" s="1266"/>
      <c r="M455" s="1267"/>
      <c r="N455" s="1267"/>
      <c r="O455" s="1267"/>
      <c r="P455" s="1267"/>
      <c r="Q455" s="1267"/>
      <c r="R455" s="1267"/>
      <c r="S455" s="1268"/>
      <c r="T455" s="746" t="s">
        <v>1367</v>
      </c>
      <c r="U455" s="746"/>
      <c r="V455" s="746"/>
      <c r="W455" s="746"/>
      <c r="X455" s="746"/>
      <c r="Y455" s="746"/>
      <c r="Z455" s="746"/>
      <c r="AA455" s="746"/>
      <c r="AB455" s="746"/>
      <c r="AC455" s="746"/>
      <c r="AD455" s="746"/>
      <c r="AE455" s="746"/>
      <c r="AF455" s="746"/>
      <c r="AG455" s="746"/>
      <c r="AH455" s="746"/>
      <c r="AI455" s="746"/>
      <c r="AJ455" s="746"/>
      <c r="AK455" s="746"/>
      <c r="AL455" s="747"/>
    </row>
    <row r="456" spans="1:38" ht="25.5" hidden="1" customHeight="1">
      <c r="A456" s="465"/>
      <c r="B456" s="1244"/>
      <c r="C456" s="1248"/>
      <c r="D456" s="1248"/>
      <c r="E456" s="1249"/>
      <c r="F456" s="1184"/>
      <c r="G456" s="1184"/>
      <c r="H456" s="1184"/>
      <c r="I456" s="1184"/>
      <c r="J456" s="1184"/>
      <c r="K456" s="1185"/>
      <c r="L456" s="751" t="s">
        <v>1186</v>
      </c>
      <c r="M456" s="752"/>
      <c r="N456" s="753"/>
      <c r="O456" s="415" t="s">
        <v>1187</v>
      </c>
      <c r="P456" s="415" t="s">
        <v>1187</v>
      </c>
      <c r="Q456" s="415" t="s">
        <v>1187</v>
      </c>
      <c r="R456" s="415" t="s">
        <v>1187</v>
      </c>
      <c r="S456" s="415" t="s">
        <v>1187</v>
      </c>
      <c r="T456" s="415" t="s">
        <v>1187</v>
      </c>
      <c r="U456" s="415" t="s">
        <v>1187</v>
      </c>
      <c r="V456" s="415" t="s">
        <v>1187</v>
      </c>
      <c r="W456" s="415" t="s">
        <v>1187</v>
      </c>
      <c r="X456" s="415" t="s">
        <v>1187</v>
      </c>
      <c r="Y456" s="736"/>
      <c r="Z456" s="737"/>
      <c r="AA456" s="737"/>
      <c r="AB456" s="737"/>
      <c r="AC456" s="737"/>
      <c r="AD456" s="737"/>
      <c r="AE456" s="737"/>
      <c r="AF456" s="737"/>
      <c r="AG456" s="737"/>
      <c r="AH456" s="737"/>
      <c r="AI456" s="737"/>
      <c r="AJ456" s="737"/>
      <c r="AK456" s="737"/>
      <c r="AL456" s="738"/>
    </row>
    <row r="457" spans="1:38" ht="25.5" customHeight="1">
      <c r="A457" s="465"/>
      <c r="B457" s="1244"/>
      <c r="C457" s="1248"/>
      <c r="D457" s="1248"/>
      <c r="E457" s="1249"/>
      <c r="F457" s="1167" t="s">
        <v>209</v>
      </c>
      <c r="G457" s="1167"/>
      <c r="H457" s="1167"/>
      <c r="I457" s="1167"/>
      <c r="J457" s="1167"/>
      <c r="K457" s="1168"/>
      <c r="L457" s="928" t="s">
        <v>1201</v>
      </c>
      <c r="M457" s="929"/>
      <c r="N457" s="1075"/>
      <c r="O457" s="733"/>
      <c r="P457" s="734"/>
      <c r="Q457" s="424" t="s">
        <v>1179</v>
      </c>
      <c r="R457" s="733"/>
      <c r="S457" s="734"/>
      <c r="T457" s="425" t="s">
        <v>1180</v>
      </c>
      <c r="U457" s="733"/>
      <c r="V457" s="734"/>
      <c r="W457" s="425" t="s">
        <v>1181</v>
      </c>
      <c r="X457" s="737"/>
      <c r="Y457" s="737"/>
      <c r="Z457" s="737"/>
      <c r="AA457" s="737"/>
      <c r="AB457" s="737"/>
      <c r="AC457" s="737"/>
      <c r="AD457" s="737"/>
      <c r="AE457" s="737"/>
      <c r="AF457" s="737"/>
      <c r="AG457" s="737"/>
      <c r="AH457" s="737"/>
      <c r="AI457" s="737"/>
      <c r="AJ457" s="737"/>
      <c r="AK457" s="737"/>
      <c r="AL457" s="738"/>
    </row>
    <row r="458" spans="1:38" ht="25.5" customHeight="1">
      <c r="A458" s="465"/>
      <c r="B458" s="1244"/>
      <c r="C458" s="1248"/>
      <c r="D458" s="1248"/>
      <c r="E458" s="1249"/>
      <c r="F458" s="1167" t="s">
        <v>1242</v>
      </c>
      <c r="G458" s="1167"/>
      <c r="H458" s="1167"/>
      <c r="I458" s="1167"/>
      <c r="J458" s="1167"/>
      <c r="K458" s="1168"/>
      <c r="L458" s="928" t="s">
        <v>1201</v>
      </c>
      <c r="M458" s="929"/>
      <c r="N458" s="929"/>
      <c r="O458" s="1075"/>
      <c r="P458" s="912"/>
      <c r="Q458" s="912"/>
      <c r="R458" s="912"/>
      <c r="S458" s="912"/>
      <c r="T458" s="912"/>
      <c r="U458" s="912"/>
      <c r="V458" s="912"/>
      <c r="W458" s="912"/>
      <c r="X458" s="912"/>
      <c r="Y458" s="912"/>
      <c r="Z458" s="912"/>
      <c r="AA458" s="912"/>
      <c r="AB458" s="912"/>
      <c r="AC458" s="912"/>
      <c r="AD458" s="912"/>
      <c r="AE458" s="912"/>
      <c r="AF458" s="912"/>
      <c r="AG458" s="912"/>
      <c r="AH458" s="912"/>
      <c r="AI458" s="912"/>
      <c r="AJ458" s="912"/>
      <c r="AK458" s="912"/>
      <c r="AL458" s="912"/>
    </row>
    <row r="459" spans="1:38" ht="25.5" customHeight="1">
      <c r="A459" s="465"/>
      <c r="B459" s="1244"/>
      <c r="C459" s="1248"/>
      <c r="D459" s="1248"/>
      <c r="E459" s="1249"/>
      <c r="F459" s="1167" t="s">
        <v>1258</v>
      </c>
      <c r="G459" s="1167"/>
      <c r="H459" s="1167"/>
      <c r="I459" s="1167"/>
      <c r="J459" s="1167"/>
      <c r="K459" s="1168"/>
      <c r="L459" s="920"/>
      <c r="M459" s="921"/>
      <c r="N459" s="921"/>
      <c r="O459" s="921"/>
      <c r="P459" s="1257"/>
      <c r="Q459" s="1258"/>
      <c r="R459" s="1258"/>
      <c r="S459" s="1258"/>
      <c r="T459" s="1258"/>
      <c r="U459" s="1258"/>
      <c r="V459" s="1258"/>
      <c r="W459" s="1258"/>
      <c r="X459" s="1258"/>
      <c r="Y459" s="1258"/>
      <c r="Z459" s="1258"/>
      <c r="AA459" s="1258"/>
      <c r="AB459" s="1258"/>
      <c r="AC459" s="1258"/>
      <c r="AD459" s="1258"/>
      <c r="AE459" s="1258"/>
      <c r="AF459" s="1258"/>
      <c r="AG459" s="1258"/>
      <c r="AH459" s="1258"/>
      <c r="AI459" s="1258"/>
      <c r="AJ459" s="1258"/>
      <c r="AK459" s="1258"/>
      <c r="AL459" s="1259"/>
    </row>
    <row r="460" spans="1:38" ht="25.5" customHeight="1">
      <c r="A460" s="465"/>
      <c r="B460" s="1244"/>
      <c r="C460" s="1248"/>
      <c r="D460" s="1248"/>
      <c r="E460" s="1249"/>
      <c r="F460" s="1167" t="s">
        <v>1132</v>
      </c>
      <c r="G460" s="1167"/>
      <c r="H460" s="1167"/>
      <c r="I460" s="1167"/>
      <c r="J460" s="1167"/>
      <c r="K460" s="1168"/>
      <c r="L460" s="928" t="s">
        <v>1201</v>
      </c>
      <c r="M460" s="929"/>
      <c r="N460" s="929"/>
      <c r="O460" s="1075"/>
      <c r="P460" s="1257"/>
      <c r="Q460" s="1258"/>
      <c r="R460" s="1258"/>
      <c r="S460" s="1258"/>
      <c r="T460" s="1258"/>
      <c r="U460" s="1258"/>
      <c r="V460" s="1258"/>
      <c r="W460" s="1258"/>
      <c r="X460" s="1258"/>
      <c r="Y460" s="1258"/>
      <c r="Z460" s="1258"/>
      <c r="AA460" s="1258"/>
      <c r="AB460" s="1258"/>
      <c r="AC460" s="1258"/>
      <c r="AD460" s="1258"/>
      <c r="AE460" s="1258"/>
      <c r="AF460" s="1258"/>
      <c r="AG460" s="1258"/>
      <c r="AH460" s="1258"/>
      <c r="AI460" s="1258"/>
      <c r="AJ460" s="1258"/>
      <c r="AK460" s="1258"/>
      <c r="AL460" s="1259"/>
    </row>
    <row r="461" spans="1:38" ht="25.5" customHeight="1">
      <c r="A461" s="465"/>
      <c r="B461" s="1244"/>
      <c r="C461" s="1248"/>
      <c r="D461" s="1248"/>
      <c r="E461" s="1249"/>
      <c r="F461" s="896" t="s">
        <v>1321</v>
      </c>
      <c r="G461" s="896"/>
      <c r="H461" s="896"/>
      <c r="I461" s="896"/>
      <c r="J461" s="896"/>
      <c r="K461" s="897"/>
      <c r="L461" s="1052" t="s">
        <v>409</v>
      </c>
      <c r="M461" s="861"/>
      <c r="N461" s="861"/>
      <c r="O461" s="861"/>
      <c r="P461" s="861"/>
      <c r="Q461" s="861"/>
      <c r="R461" s="861"/>
      <c r="S461" s="861"/>
      <c r="T461" s="861"/>
      <c r="U461" s="861"/>
      <c r="V461" s="862"/>
      <c r="W461" s="866" t="s">
        <v>1368</v>
      </c>
      <c r="X461" s="867"/>
      <c r="Y461" s="867"/>
      <c r="Z461" s="867"/>
      <c r="AA461" s="867"/>
      <c r="AB461" s="867"/>
      <c r="AC461" s="867"/>
      <c r="AD461" s="867"/>
      <c r="AE461" s="867"/>
      <c r="AF461" s="867"/>
      <c r="AG461" s="867"/>
      <c r="AH461" s="867"/>
      <c r="AI461" s="867"/>
      <c r="AJ461" s="867"/>
      <c r="AK461" s="867"/>
      <c r="AL461" s="868"/>
    </row>
    <row r="462" spans="1:38" ht="25.5" customHeight="1" thickBot="1">
      <c r="A462" s="465"/>
      <c r="B462" s="1244"/>
      <c r="C462" s="1250"/>
      <c r="D462" s="1250"/>
      <c r="E462" s="1251"/>
      <c r="F462" s="1136"/>
      <c r="G462" s="1136"/>
      <c r="H462" s="1136"/>
      <c r="I462" s="1136"/>
      <c r="J462" s="1136"/>
      <c r="K462" s="1137"/>
      <c r="L462" s="774" t="s">
        <v>1395</v>
      </c>
      <c r="M462" s="768"/>
      <c r="N462" s="768"/>
      <c r="O462" s="769"/>
      <c r="P462" s="464" t="s">
        <v>301</v>
      </c>
      <c r="Q462" s="1252"/>
      <c r="R462" s="1252"/>
      <c r="S462" s="1252"/>
      <c r="T462" s="1252"/>
      <c r="U462" s="1253" t="s">
        <v>208</v>
      </c>
      <c r="V462" s="1146"/>
      <c r="W462" s="1254" t="s">
        <v>1369</v>
      </c>
      <c r="X462" s="1255"/>
      <c r="Y462" s="1255"/>
      <c r="Z462" s="1255"/>
      <c r="AA462" s="1255"/>
      <c r="AB462" s="1255"/>
      <c r="AC462" s="1255"/>
      <c r="AD462" s="1255"/>
      <c r="AE462" s="1255"/>
      <c r="AF462" s="1255"/>
      <c r="AG462" s="1255"/>
      <c r="AH462" s="1255"/>
      <c r="AI462" s="1255"/>
      <c r="AJ462" s="1255"/>
      <c r="AK462" s="1255"/>
      <c r="AL462" s="1256"/>
    </row>
    <row r="463" spans="1:38" ht="25.5" customHeight="1" thickTop="1">
      <c r="A463" s="465"/>
      <c r="B463" s="1244"/>
      <c r="C463" s="1262" t="s">
        <v>1376</v>
      </c>
      <c r="D463" s="1262"/>
      <c r="E463" s="1263"/>
      <c r="F463" s="1186" t="s">
        <v>1324</v>
      </c>
      <c r="G463" s="1186"/>
      <c r="H463" s="1186"/>
      <c r="I463" s="1186"/>
      <c r="J463" s="1186"/>
      <c r="K463" s="1187"/>
      <c r="L463" s="1266"/>
      <c r="M463" s="1267"/>
      <c r="N463" s="1267"/>
      <c r="O463" s="1267"/>
      <c r="P463" s="1267"/>
      <c r="Q463" s="1267"/>
      <c r="R463" s="1267"/>
      <c r="S463" s="1268"/>
      <c r="T463" s="746" t="s">
        <v>1367</v>
      </c>
      <c r="U463" s="746"/>
      <c r="V463" s="746"/>
      <c r="W463" s="746"/>
      <c r="X463" s="746"/>
      <c r="Y463" s="746"/>
      <c r="Z463" s="746"/>
      <c r="AA463" s="746"/>
      <c r="AB463" s="746"/>
      <c r="AC463" s="746"/>
      <c r="AD463" s="746"/>
      <c r="AE463" s="746"/>
      <c r="AF463" s="746"/>
      <c r="AG463" s="746"/>
      <c r="AH463" s="746"/>
      <c r="AI463" s="746"/>
      <c r="AJ463" s="746"/>
      <c r="AK463" s="746"/>
      <c r="AL463" s="747"/>
    </row>
    <row r="464" spans="1:38" ht="25.5" hidden="1" customHeight="1">
      <c r="A464" s="465"/>
      <c r="B464" s="1244"/>
      <c r="C464" s="1262"/>
      <c r="D464" s="1262"/>
      <c r="E464" s="1263"/>
      <c r="F464" s="1184"/>
      <c r="G464" s="1184"/>
      <c r="H464" s="1184"/>
      <c r="I464" s="1184"/>
      <c r="J464" s="1184"/>
      <c r="K464" s="1185"/>
      <c r="L464" s="751" t="s">
        <v>1186</v>
      </c>
      <c r="M464" s="752"/>
      <c r="N464" s="753"/>
      <c r="O464" s="415" t="s">
        <v>1187</v>
      </c>
      <c r="P464" s="415" t="s">
        <v>1187</v>
      </c>
      <c r="Q464" s="415" t="s">
        <v>1187</v>
      </c>
      <c r="R464" s="415" t="s">
        <v>1187</v>
      </c>
      <c r="S464" s="415" t="s">
        <v>1187</v>
      </c>
      <c r="T464" s="415" t="s">
        <v>1187</v>
      </c>
      <c r="U464" s="415" t="s">
        <v>1187</v>
      </c>
      <c r="V464" s="415" t="s">
        <v>1187</v>
      </c>
      <c r="W464" s="415" t="s">
        <v>1187</v>
      </c>
      <c r="X464" s="415" t="s">
        <v>1187</v>
      </c>
      <c r="Y464" s="736"/>
      <c r="Z464" s="737"/>
      <c r="AA464" s="737"/>
      <c r="AB464" s="737"/>
      <c r="AC464" s="737"/>
      <c r="AD464" s="737"/>
      <c r="AE464" s="737"/>
      <c r="AF464" s="737"/>
      <c r="AG464" s="737"/>
      <c r="AH464" s="737"/>
      <c r="AI464" s="737"/>
      <c r="AJ464" s="737"/>
      <c r="AK464" s="737"/>
      <c r="AL464" s="738"/>
    </row>
    <row r="465" spans="1:38" ht="25.5" customHeight="1">
      <c r="A465" s="465"/>
      <c r="B465" s="1244"/>
      <c r="C465" s="1262"/>
      <c r="D465" s="1262"/>
      <c r="E465" s="1263"/>
      <c r="F465" s="1167" t="s">
        <v>209</v>
      </c>
      <c r="G465" s="1167"/>
      <c r="H465" s="1167"/>
      <c r="I465" s="1167"/>
      <c r="J465" s="1167"/>
      <c r="K465" s="1168"/>
      <c r="L465" s="928" t="s">
        <v>1201</v>
      </c>
      <c r="M465" s="929"/>
      <c r="N465" s="1075"/>
      <c r="O465" s="733"/>
      <c r="P465" s="734"/>
      <c r="Q465" s="424" t="s">
        <v>1179</v>
      </c>
      <c r="R465" s="733"/>
      <c r="S465" s="734"/>
      <c r="T465" s="425" t="s">
        <v>1180</v>
      </c>
      <c r="U465" s="733"/>
      <c r="V465" s="734"/>
      <c r="W465" s="425" t="s">
        <v>1181</v>
      </c>
      <c r="X465" s="737"/>
      <c r="Y465" s="737"/>
      <c r="Z465" s="737"/>
      <c r="AA465" s="737"/>
      <c r="AB465" s="737"/>
      <c r="AC465" s="737"/>
      <c r="AD465" s="737"/>
      <c r="AE465" s="737"/>
      <c r="AF465" s="737"/>
      <c r="AG465" s="737"/>
      <c r="AH465" s="737"/>
      <c r="AI465" s="737"/>
      <c r="AJ465" s="737"/>
      <c r="AK465" s="737"/>
      <c r="AL465" s="738"/>
    </row>
    <row r="466" spans="1:38" ht="25.5" customHeight="1">
      <c r="A466" s="465"/>
      <c r="B466" s="1244"/>
      <c r="C466" s="1262"/>
      <c r="D466" s="1262"/>
      <c r="E466" s="1263"/>
      <c r="F466" s="1167" t="s">
        <v>1242</v>
      </c>
      <c r="G466" s="1167"/>
      <c r="H466" s="1167"/>
      <c r="I466" s="1167"/>
      <c r="J466" s="1167"/>
      <c r="K466" s="1168"/>
      <c r="L466" s="928" t="s">
        <v>1201</v>
      </c>
      <c r="M466" s="929"/>
      <c r="N466" s="929"/>
      <c r="O466" s="1075"/>
      <c r="P466" s="912"/>
      <c r="Q466" s="912"/>
      <c r="R466" s="912"/>
      <c r="S466" s="912"/>
      <c r="T466" s="912"/>
      <c r="U466" s="912"/>
      <c r="V466" s="912"/>
      <c r="W466" s="912"/>
      <c r="X466" s="912"/>
      <c r="Y466" s="912"/>
      <c r="Z466" s="912"/>
      <c r="AA466" s="912"/>
      <c r="AB466" s="912"/>
      <c r="AC466" s="912"/>
      <c r="AD466" s="912"/>
      <c r="AE466" s="912"/>
      <c r="AF466" s="912"/>
      <c r="AG466" s="912"/>
      <c r="AH466" s="912"/>
      <c r="AI466" s="912"/>
      <c r="AJ466" s="912"/>
      <c r="AK466" s="912"/>
      <c r="AL466" s="912"/>
    </row>
    <row r="467" spans="1:38" ht="25.5" customHeight="1">
      <c r="A467" s="465"/>
      <c r="B467" s="1244"/>
      <c r="C467" s="1262"/>
      <c r="D467" s="1262"/>
      <c r="E467" s="1263"/>
      <c r="F467" s="1167" t="s">
        <v>1258</v>
      </c>
      <c r="G467" s="1167"/>
      <c r="H467" s="1167"/>
      <c r="I467" s="1167"/>
      <c r="J467" s="1167"/>
      <c r="K467" s="1168"/>
      <c r="L467" s="920"/>
      <c r="M467" s="921"/>
      <c r="N467" s="921"/>
      <c r="O467" s="921"/>
      <c r="P467" s="1257"/>
      <c r="Q467" s="1258"/>
      <c r="R467" s="1258"/>
      <c r="S467" s="1258"/>
      <c r="T467" s="1258"/>
      <c r="U467" s="1258"/>
      <c r="V467" s="1258"/>
      <c r="W467" s="1258"/>
      <c r="X467" s="1258"/>
      <c r="Y467" s="1258"/>
      <c r="Z467" s="1258"/>
      <c r="AA467" s="1258"/>
      <c r="AB467" s="1258"/>
      <c r="AC467" s="1258"/>
      <c r="AD467" s="1258"/>
      <c r="AE467" s="1258"/>
      <c r="AF467" s="1258"/>
      <c r="AG467" s="1258"/>
      <c r="AH467" s="1258"/>
      <c r="AI467" s="1258"/>
      <c r="AJ467" s="1258"/>
      <c r="AK467" s="1258"/>
      <c r="AL467" s="1259"/>
    </row>
    <row r="468" spans="1:38" ht="25.5" customHeight="1">
      <c r="A468" s="465"/>
      <c r="B468" s="1244"/>
      <c r="C468" s="1262"/>
      <c r="D468" s="1262"/>
      <c r="E468" s="1263"/>
      <c r="F468" s="1167" t="s">
        <v>1132</v>
      </c>
      <c r="G468" s="1167"/>
      <c r="H468" s="1167"/>
      <c r="I468" s="1167"/>
      <c r="J468" s="1167"/>
      <c r="K468" s="1168"/>
      <c r="L468" s="928" t="s">
        <v>1201</v>
      </c>
      <c r="M468" s="929"/>
      <c r="N468" s="929"/>
      <c r="O468" s="1075"/>
      <c r="P468" s="1257"/>
      <c r="Q468" s="1258"/>
      <c r="R468" s="1258"/>
      <c r="S468" s="1258"/>
      <c r="T468" s="1258"/>
      <c r="U468" s="1258"/>
      <c r="V468" s="1258"/>
      <c r="W468" s="1258"/>
      <c r="X468" s="1258"/>
      <c r="Y468" s="1258"/>
      <c r="Z468" s="1258"/>
      <c r="AA468" s="1258"/>
      <c r="AB468" s="1258"/>
      <c r="AC468" s="1258"/>
      <c r="AD468" s="1258"/>
      <c r="AE468" s="1258"/>
      <c r="AF468" s="1258"/>
      <c r="AG468" s="1258"/>
      <c r="AH468" s="1258"/>
      <c r="AI468" s="1258"/>
      <c r="AJ468" s="1258"/>
      <c r="AK468" s="1258"/>
      <c r="AL468" s="1259"/>
    </row>
    <row r="469" spans="1:38" ht="25.5" customHeight="1">
      <c r="A469" s="465"/>
      <c r="B469" s="1244"/>
      <c r="C469" s="1262"/>
      <c r="D469" s="1262"/>
      <c r="E469" s="1263"/>
      <c r="F469" s="896" t="s">
        <v>1321</v>
      </c>
      <c r="G469" s="896"/>
      <c r="H469" s="896"/>
      <c r="I469" s="896"/>
      <c r="J469" s="896"/>
      <c r="K469" s="897"/>
      <c r="L469" s="1052" t="s">
        <v>409</v>
      </c>
      <c r="M469" s="861"/>
      <c r="N469" s="861"/>
      <c r="O469" s="861"/>
      <c r="P469" s="861"/>
      <c r="Q469" s="861"/>
      <c r="R469" s="861"/>
      <c r="S469" s="861"/>
      <c r="T469" s="861"/>
      <c r="U469" s="861"/>
      <c r="V469" s="862"/>
      <c r="W469" s="866" t="s">
        <v>1368</v>
      </c>
      <c r="X469" s="867"/>
      <c r="Y469" s="867"/>
      <c r="Z469" s="867"/>
      <c r="AA469" s="867"/>
      <c r="AB469" s="867"/>
      <c r="AC469" s="867"/>
      <c r="AD469" s="867"/>
      <c r="AE469" s="867"/>
      <c r="AF469" s="867"/>
      <c r="AG469" s="867"/>
      <c r="AH469" s="867"/>
      <c r="AI469" s="867"/>
      <c r="AJ469" s="867"/>
      <c r="AK469" s="867"/>
      <c r="AL469" s="868"/>
    </row>
    <row r="470" spans="1:38" ht="25.5" customHeight="1" thickBot="1">
      <c r="A470" s="465"/>
      <c r="B470" s="1244"/>
      <c r="C470" s="1264"/>
      <c r="D470" s="1264"/>
      <c r="E470" s="1265"/>
      <c r="F470" s="1136"/>
      <c r="G470" s="1136"/>
      <c r="H470" s="1136"/>
      <c r="I470" s="1136"/>
      <c r="J470" s="1136"/>
      <c r="K470" s="1137"/>
      <c r="L470" s="774" t="s">
        <v>1395</v>
      </c>
      <c r="M470" s="768"/>
      <c r="N470" s="768"/>
      <c r="O470" s="769"/>
      <c r="P470" s="464" t="s">
        <v>301</v>
      </c>
      <c r="Q470" s="1252"/>
      <c r="R470" s="1252"/>
      <c r="S470" s="1252"/>
      <c r="T470" s="1252"/>
      <c r="U470" s="1253" t="s">
        <v>208</v>
      </c>
      <c r="V470" s="1146"/>
      <c r="W470" s="1254" t="s">
        <v>1369</v>
      </c>
      <c r="X470" s="1255"/>
      <c r="Y470" s="1255"/>
      <c r="Z470" s="1255"/>
      <c r="AA470" s="1255"/>
      <c r="AB470" s="1255"/>
      <c r="AC470" s="1255"/>
      <c r="AD470" s="1255"/>
      <c r="AE470" s="1255"/>
      <c r="AF470" s="1255"/>
      <c r="AG470" s="1255"/>
      <c r="AH470" s="1255"/>
      <c r="AI470" s="1255"/>
      <c r="AJ470" s="1255"/>
      <c r="AK470" s="1255"/>
      <c r="AL470" s="1256"/>
    </row>
    <row r="471" spans="1:38" ht="25.5" customHeight="1" thickTop="1">
      <c r="A471" s="465"/>
      <c r="B471" s="1244"/>
      <c r="C471" s="1248" t="s">
        <v>1377</v>
      </c>
      <c r="D471" s="1248"/>
      <c r="E471" s="1249"/>
      <c r="F471" s="1186" t="s">
        <v>1324</v>
      </c>
      <c r="G471" s="1186"/>
      <c r="H471" s="1186"/>
      <c r="I471" s="1186"/>
      <c r="J471" s="1186"/>
      <c r="K471" s="1187"/>
      <c r="L471" s="1266"/>
      <c r="M471" s="1267"/>
      <c r="N471" s="1267"/>
      <c r="O471" s="1267"/>
      <c r="P471" s="1267"/>
      <c r="Q471" s="1267"/>
      <c r="R471" s="1267"/>
      <c r="S471" s="1268"/>
      <c r="T471" s="746" t="s">
        <v>1367</v>
      </c>
      <c r="U471" s="746"/>
      <c r="V471" s="746"/>
      <c r="W471" s="746"/>
      <c r="X471" s="746"/>
      <c r="Y471" s="746"/>
      <c r="Z471" s="746"/>
      <c r="AA471" s="746"/>
      <c r="AB471" s="746"/>
      <c r="AC471" s="746"/>
      <c r="AD471" s="746"/>
      <c r="AE471" s="746"/>
      <c r="AF471" s="746"/>
      <c r="AG471" s="746"/>
      <c r="AH471" s="746"/>
      <c r="AI471" s="746"/>
      <c r="AJ471" s="746"/>
      <c r="AK471" s="746"/>
      <c r="AL471" s="747"/>
    </row>
    <row r="472" spans="1:38" ht="25.5" hidden="1" customHeight="1">
      <c r="A472" s="465"/>
      <c r="B472" s="1244"/>
      <c r="C472" s="1248"/>
      <c r="D472" s="1248"/>
      <c r="E472" s="1249"/>
      <c r="F472" s="1184"/>
      <c r="G472" s="1184"/>
      <c r="H472" s="1184"/>
      <c r="I472" s="1184"/>
      <c r="J472" s="1184"/>
      <c r="K472" s="1185"/>
      <c r="L472" s="751" t="s">
        <v>1186</v>
      </c>
      <c r="M472" s="752"/>
      <c r="N472" s="753"/>
      <c r="O472" s="415" t="s">
        <v>1187</v>
      </c>
      <c r="P472" s="415" t="s">
        <v>1187</v>
      </c>
      <c r="Q472" s="415" t="s">
        <v>1187</v>
      </c>
      <c r="R472" s="415" t="s">
        <v>1187</v>
      </c>
      <c r="S472" s="415" t="s">
        <v>1187</v>
      </c>
      <c r="T472" s="415" t="s">
        <v>1187</v>
      </c>
      <c r="U472" s="415" t="s">
        <v>1187</v>
      </c>
      <c r="V472" s="415" t="s">
        <v>1187</v>
      </c>
      <c r="W472" s="415" t="s">
        <v>1187</v>
      </c>
      <c r="X472" s="415" t="s">
        <v>1187</v>
      </c>
      <c r="Y472" s="736"/>
      <c r="Z472" s="737"/>
      <c r="AA472" s="737"/>
      <c r="AB472" s="737"/>
      <c r="AC472" s="737"/>
      <c r="AD472" s="737"/>
      <c r="AE472" s="737"/>
      <c r="AF472" s="737"/>
      <c r="AG472" s="737"/>
      <c r="AH472" s="737"/>
      <c r="AI472" s="737"/>
      <c r="AJ472" s="737"/>
      <c r="AK472" s="737"/>
      <c r="AL472" s="738"/>
    </row>
    <row r="473" spans="1:38" ht="25.5" customHeight="1">
      <c r="A473" s="465"/>
      <c r="B473" s="1244"/>
      <c r="C473" s="1248"/>
      <c r="D473" s="1248"/>
      <c r="E473" s="1249"/>
      <c r="F473" s="1167" t="s">
        <v>209</v>
      </c>
      <c r="G473" s="1167"/>
      <c r="H473" s="1167"/>
      <c r="I473" s="1167"/>
      <c r="J473" s="1167"/>
      <c r="K473" s="1168"/>
      <c r="L473" s="928" t="s">
        <v>1201</v>
      </c>
      <c r="M473" s="929"/>
      <c r="N473" s="1075"/>
      <c r="O473" s="733"/>
      <c r="P473" s="734"/>
      <c r="Q473" s="424" t="s">
        <v>1179</v>
      </c>
      <c r="R473" s="733"/>
      <c r="S473" s="734"/>
      <c r="T473" s="425" t="s">
        <v>1180</v>
      </c>
      <c r="U473" s="733"/>
      <c r="V473" s="734"/>
      <c r="W473" s="425" t="s">
        <v>1181</v>
      </c>
      <c r="X473" s="737"/>
      <c r="Y473" s="737"/>
      <c r="Z473" s="737"/>
      <c r="AA473" s="737"/>
      <c r="AB473" s="737"/>
      <c r="AC473" s="737"/>
      <c r="AD473" s="737"/>
      <c r="AE473" s="737"/>
      <c r="AF473" s="737"/>
      <c r="AG473" s="737"/>
      <c r="AH473" s="737"/>
      <c r="AI473" s="737"/>
      <c r="AJ473" s="737"/>
      <c r="AK473" s="737"/>
      <c r="AL473" s="738"/>
    </row>
    <row r="474" spans="1:38" ht="25.5" customHeight="1">
      <c r="A474" s="465"/>
      <c r="B474" s="1244"/>
      <c r="C474" s="1248"/>
      <c r="D474" s="1248"/>
      <c r="E474" s="1249"/>
      <c r="F474" s="1167" t="s">
        <v>1242</v>
      </c>
      <c r="G474" s="1167"/>
      <c r="H474" s="1167"/>
      <c r="I474" s="1167"/>
      <c r="J474" s="1167"/>
      <c r="K474" s="1168"/>
      <c r="L474" s="928" t="s">
        <v>1201</v>
      </c>
      <c r="M474" s="929"/>
      <c r="N474" s="929"/>
      <c r="O474" s="1075"/>
      <c r="P474" s="912"/>
      <c r="Q474" s="912"/>
      <c r="R474" s="912"/>
      <c r="S474" s="912"/>
      <c r="T474" s="912"/>
      <c r="U474" s="912"/>
      <c r="V474" s="912"/>
      <c r="W474" s="912"/>
      <c r="X474" s="912"/>
      <c r="Y474" s="912"/>
      <c r="Z474" s="912"/>
      <c r="AA474" s="912"/>
      <c r="AB474" s="912"/>
      <c r="AC474" s="912"/>
      <c r="AD474" s="912"/>
      <c r="AE474" s="912"/>
      <c r="AF474" s="912"/>
      <c r="AG474" s="912"/>
      <c r="AH474" s="912"/>
      <c r="AI474" s="912"/>
      <c r="AJ474" s="912"/>
      <c r="AK474" s="912"/>
      <c r="AL474" s="912"/>
    </row>
    <row r="475" spans="1:38" ht="25.5" customHeight="1">
      <c r="A475" s="465"/>
      <c r="B475" s="1244"/>
      <c r="C475" s="1248"/>
      <c r="D475" s="1248"/>
      <c r="E475" s="1249"/>
      <c r="F475" s="1167" t="s">
        <v>1258</v>
      </c>
      <c r="G475" s="1167"/>
      <c r="H475" s="1167"/>
      <c r="I475" s="1167"/>
      <c r="J475" s="1167"/>
      <c r="K475" s="1168"/>
      <c r="L475" s="920"/>
      <c r="M475" s="921"/>
      <c r="N475" s="921"/>
      <c r="O475" s="921"/>
      <c r="P475" s="1257"/>
      <c r="Q475" s="1258"/>
      <c r="R475" s="1258"/>
      <c r="S475" s="1258"/>
      <c r="T475" s="1258"/>
      <c r="U475" s="1258"/>
      <c r="V475" s="1258"/>
      <c r="W475" s="1258"/>
      <c r="X475" s="1258"/>
      <c r="Y475" s="1258"/>
      <c r="Z475" s="1258"/>
      <c r="AA475" s="1258"/>
      <c r="AB475" s="1258"/>
      <c r="AC475" s="1258"/>
      <c r="AD475" s="1258"/>
      <c r="AE475" s="1258"/>
      <c r="AF475" s="1258"/>
      <c r="AG475" s="1258"/>
      <c r="AH475" s="1258"/>
      <c r="AI475" s="1258"/>
      <c r="AJ475" s="1258"/>
      <c r="AK475" s="1258"/>
      <c r="AL475" s="1259"/>
    </row>
    <row r="476" spans="1:38" ht="25.5" customHeight="1">
      <c r="A476" s="465"/>
      <c r="B476" s="1244"/>
      <c r="C476" s="1248"/>
      <c r="D476" s="1248"/>
      <c r="E476" s="1249"/>
      <c r="F476" s="1167" t="s">
        <v>1132</v>
      </c>
      <c r="G476" s="1167"/>
      <c r="H476" s="1167"/>
      <c r="I476" s="1167"/>
      <c r="J476" s="1167"/>
      <c r="K476" s="1168"/>
      <c r="L476" s="928" t="s">
        <v>1201</v>
      </c>
      <c r="M476" s="929"/>
      <c r="N476" s="929"/>
      <c r="O476" s="1075"/>
      <c r="P476" s="1257"/>
      <c r="Q476" s="1258"/>
      <c r="R476" s="1258"/>
      <c r="S476" s="1258"/>
      <c r="T476" s="1258"/>
      <c r="U476" s="1258"/>
      <c r="V476" s="1258"/>
      <c r="W476" s="1258"/>
      <c r="X476" s="1258"/>
      <c r="Y476" s="1258"/>
      <c r="Z476" s="1258"/>
      <c r="AA476" s="1258"/>
      <c r="AB476" s="1258"/>
      <c r="AC476" s="1258"/>
      <c r="AD476" s="1258"/>
      <c r="AE476" s="1258"/>
      <c r="AF476" s="1258"/>
      <c r="AG476" s="1258"/>
      <c r="AH476" s="1258"/>
      <c r="AI476" s="1258"/>
      <c r="AJ476" s="1258"/>
      <c r="AK476" s="1258"/>
      <c r="AL476" s="1259"/>
    </row>
    <row r="477" spans="1:38" ht="25.5" customHeight="1">
      <c r="A477" s="465"/>
      <c r="B477" s="1244"/>
      <c r="C477" s="1248"/>
      <c r="D477" s="1248"/>
      <c r="E477" s="1249"/>
      <c r="F477" s="896" t="s">
        <v>1321</v>
      </c>
      <c r="G477" s="896"/>
      <c r="H477" s="896"/>
      <c r="I477" s="896"/>
      <c r="J477" s="896"/>
      <c r="K477" s="897"/>
      <c r="L477" s="1052" t="s">
        <v>409</v>
      </c>
      <c r="M477" s="861"/>
      <c r="N477" s="861"/>
      <c r="O477" s="861"/>
      <c r="P477" s="861"/>
      <c r="Q477" s="861"/>
      <c r="R477" s="861"/>
      <c r="S477" s="861"/>
      <c r="T477" s="861"/>
      <c r="U477" s="861"/>
      <c r="V477" s="862"/>
      <c r="W477" s="866" t="s">
        <v>1368</v>
      </c>
      <c r="X477" s="867"/>
      <c r="Y477" s="867"/>
      <c r="Z477" s="867"/>
      <c r="AA477" s="867"/>
      <c r="AB477" s="867"/>
      <c r="AC477" s="867"/>
      <c r="AD477" s="867"/>
      <c r="AE477" s="867"/>
      <c r="AF477" s="867"/>
      <c r="AG477" s="867"/>
      <c r="AH477" s="867"/>
      <c r="AI477" s="867"/>
      <c r="AJ477" s="867"/>
      <c r="AK477" s="867"/>
      <c r="AL477" s="868"/>
    </row>
    <row r="478" spans="1:38" ht="25.5" customHeight="1" thickBot="1">
      <c r="A478" s="465"/>
      <c r="B478" s="1244"/>
      <c r="C478" s="1250"/>
      <c r="D478" s="1250"/>
      <c r="E478" s="1251"/>
      <c r="F478" s="1136"/>
      <c r="G478" s="1136"/>
      <c r="H478" s="1136"/>
      <c r="I478" s="1136"/>
      <c r="J478" s="1136"/>
      <c r="K478" s="1137"/>
      <c r="L478" s="774" t="s">
        <v>1395</v>
      </c>
      <c r="M478" s="768"/>
      <c r="N478" s="768"/>
      <c r="O478" s="769"/>
      <c r="P478" s="464" t="s">
        <v>301</v>
      </c>
      <c r="Q478" s="1252"/>
      <c r="R478" s="1252"/>
      <c r="S478" s="1252"/>
      <c r="T478" s="1252"/>
      <c r="U478" s="1253" t="s">
        <v>208</v>
      </c>
      <c r="V478" s="1146"/>
      <c r="W478" s="1254" t="s">
        <v>1369</v>
      </c>
      <c r="X478" s="1255"/>
      <c r="Y478" s="1255"/>
      <c r="Z478" s="1255"/>
      <c r="AA478" s="1255"/>
      <c r="AB478" s="1255"/>
      <c r="AC478" s="1255"/>
      <c r="AD478" s="1255"/>
      <c r="AE478" s="1255"/>
      <c r="AF478" s="1255"/>
      <c r="AG478" s="1255"/>
      <c r="AH478" s="1255"/>
      <c r="AI478" s="1255"/>
      <c r="AJ478" s="1255"/>
      <c r="AK478" s="1255"/>
      <c r="AL478" s="1256"/>
    </row>
    <row r="479" spans="1:38" ht="25.5" customHeight="1" thickTop="1">
      <c r="A479" s="465"/>
      <c r="B479" s="1244"/>
      <c r="C479" s="1262" t="s">
        <v>1378</v>
      </c>
      <c r="D479" s="1262"/>
      <c r="E479" s="1263"/>
      <c r="F479" s="1186" t="s">
        <v>1324</v>
      </c>
      <c r="G479" s="1186"/>
      <c r="H479" s="1186"/>
      <c r="I479" s="1186"/>
      <c r="J479" s="1186"/>
      <c r="K479" s="1187"/>
      <c r="L479" s="1266"/>
      <c r="M479" s="1267"/>
      <c r="N479" s="1267"/>
      <c r="O479" s="1267"/>
      <c r="P479" s="1267"/>
      <c r="Q479" s="1267"/>
      <c r="R479" s="1267"/>
      <c r="S479" s="1268"/>
      <c r="T479" s="746" t="s">
        <v>1367</v>
      </c>
      <c r="U479" s="746"/>
      <c r="V479" s="746"/>
      <c r="W479" s="746"/>
      <c r="X479" s="746"/>
      <c r="Y479" s="746"/>
      <c r="Z479" s="746"/>
      <c r="AA479" s="746"/>
      <c r="AB479" s="746"/>
      <c r="AC479" s="746"/>
      <c r="AD479" s="746"/>
      <c r="AE479" s="746"/>
      <c r="AF479" s="746"/>
      <c r="AG479" s="746"/>
      <c r="AH479" s="746"/>
      <c r="AI479" s="746"/>
      <c r="AJ479" s="746"/>
      <c r="AK479" s="746"/>
      <c r="AL479" s="747"/>
    </row>
    <row r="480" spans="1:38" ht="25.5" hidden="1" customHeight="1">
      <c r="A480" s="465"/>
      <c r="B480" s="1244"/>
      <c r="C480" s="1262"/>
      <c r="D480" s="1262"/>
      <c r="E480" s="1263"/>
      <c r="F480" s="1184"/>
      <c r="G480" s="1184"/>
      <c r="H480" s="1184"/>
      <c r="I480" s="1184"/>
      <c r="J480" s="1184"/>
      <c r="K480" s="1185"/>
      <c r="L480" s="751" t="s">
        <v>1186</v>
      </c>
      <c r="M480" s="752"/>
      <c r="N480" s="753"/>
      <c r="O480" s="415" t="s">
        <v>1187</v>
      </c>
      <c r="P480" s="415" t="s">
        <v>1187</v>
      </c>
      <c r="Q480" s="415" t="s">
        <v>1187</v>
      </c>
      <c r="R480" s="415" t="s">
        <v>1187</v>
      </c>
      <c r="S480" s="415" t="s">
        <v>1187</v>
      </c>
      <c r="T480" s="415" t="s">
        <v>1187</v>
      </c>
      <c r="U480" s="415" t="s">
        <v>1187</v>
      </c>
      <c r="V480" s="415" t="s">
        <v>1187</v>
      </c>
      <c r="W480" s="415" t="s">
        <v>1187</v>
      </c>
      <c r="X480" s="415" t="s">
        <v>1187</v>
      </c>
      <c r="Y480" s="736"/>
      <c r="Z480" s="737"/>
      <c r="AA480" s="737"/>
      <c r="AB480" s="737"/>
      <c r="AC480" s="737"/>
      <c r="AD480" s="737"/>
      <c r="AE480" s="737"/>
      <c r="AF480" s="737"/>
      <c r="AG480" s="737"/>
      <c r="AH480" s="737"/>
      <c r="AI480" s="737"/>
      <c r="AJ480" s="737"/>
      <c r="AK480" s="737"/>
      <c r="AL480" s="738"/>
    </row>
    <row r="481" spans="1:38" ht="25.5" customHeight="1">
      <c r="A481" s="465"/>
      <c r="B481" s="1244"/>
      <c r="C481" s="1262"/>
      <c r="D481" s="1262"/>
      <c r="E481" s="1263"/>
      <c r="F481" s="1167" t="s">
        <v>209</v>
      </c>
      <c r="G481" s="1167"/>
      <c r="H481" s="1167"/>
      <c r="I481" s="1167"/>
      <c r="J481" s="1167"/>
      <c r="K481" s="1168"/>
      <c r="L481" s="928" t="s">
        <v>1201</v>
      </c>
      <c r="M481" s="929"/>
      <c r="N481" s="1075"/>
      <c r="O481" s="733"/>
      <c r="P481" s="734"/>
      <c r="Q481" s="424" t="s">
        <v>1179</v>
      </c>
      <c r="R481" s="733"/>
      <c r="S481" s="734"/>
      <c r="T481" s="425" t="s">
        <v>1180</v>
      </c>
      <c r="U481" s="733"/>
      <c r="V481" s="734"/>
      <c r="W481" s="425" t="s">
        <v>1181</v>
      </c>
      <c r="X481" s="737"/>
      <c r="Y481" s="737"/>
      <c r="Z481" s="737"/>
      <c r="AA481" s="737"/>
      <c r="AB481" s="737"/>
      <c r="AC481" s="737"/>
      <c r="AD481" s="737"/>
      <c r="AE481" s="737"/>
      <c r="AF481" s="737"/>
      <c r="AG481" s="737"/>
      <c r="AH481" s="737"/>
      <c r="AI481" s="737"/>
      <c r="AJ481" s="737"/>
      <c r="AK481" s="737"/>
      <c r="AL481" s="738"/>
    </row>
    <row r="482" spans="1:38" ht="25.5" customHeight="1">
      <c r="A482" s="465"/>
      <c r="B482" s="1244"/>
      <c r="C482" s="1262"/>
      <c r="D482" s="1262"/>
      <c r="E482" s="1263"/>
      <c r="F482" s="1167" t="s">
        <v>1242</v>
      </c>
      <c r="G482" s="1167"/>
      <c r="H482" s="1167"/>
      <c r="I482" s="1167"/>
      <c r="J482" s="1167"/>
      <c r="K482" s="1168"/>
      <c r="L482" s="928" t="s">
        <v>1201</v>
      </c>
      <c r="M482" s="929"/>
      <c r="N482" s="929"/>
      <c r="O482" s="1075"/>
      <c r="P482" s="912"/>
      <c r="Q482" s="912"/>
      <c r="R482" s="912"/>
      <c r="S482" s="912"/>
      <c r="T482" s="912"/>
      <c r="U482" s="912"/>
      <c r="V482" s="912"/>
      <c r="W482" s="912"/>
      <c r="X482" s="912"/>
      <c r="Y482" s="912"/>
      <c r="Z482" s="912"/>
      <c r="AA482" s="912"/>
      <c r="AB482" s="912"/>
      <c r="AC482" s="912"/>
      <c r="AD482" s="912"/>
      <c r="AE482" s="912"/>
      <c r="AF482" s="912"/>
      <c r="AG482" s="912"/>
      <c r="AH482" s="912"/>
      <c r="AI482" s="912"/>
      <c r="AJ482" s="912"/>
      <c r="AK482" s="912"/>
      <c r="AL482" s="912"/>
    </row>
    <row r="483" spans="1:38" ht="25.5" customHeight="1">
      <c r="A483" s="465"/>
      <c r="B483" s="1244"/>
      <c r="C483" s="1262"/>
      <c r="D483" s="1262"/>
      <c r="E483" s="1263"/>
      <c r="F483" s="1167" t="s">
        <v>1258</v>
      </c>
      <c r="G483" s="1167"/>
      <c r="H483" s="1167"/>
      <c r="I483" s="1167"/>
      <c r="J483" s="1167"/>
      <c r="K483" s="1168"/>
      <c r="L483" s="920"/>
      <c r="M483" s="921"/>
      <c r="N483" s="921"/>
      <c r="O483" s="921"/>
      <c r="P483" s="1257"/>
      <c r="Q483" s="1258"/>
      <c r="R483" s="1258"/>
      <c r="S483" s="1258"/>
      <c r="T483" s="1258"/>
      <c r="U483" s="1258"/>
      <c r="V483" s="1258"/>
      <c r="W483" s="1258"/>
      <c r="X483" s="1258"/>
      <c r="Y483" s="1258"/>
      <c r="Z483" s="1258"/>
      <c r="AA483" s="1258"/>
      <c r="AB483" s="1258"/>
      <c r="AC483" s="1258"/>
      <c r="AD483" s="1258"/>
      <c r="AE483" s="1258"/>
      <c r="AF483" s="1258"/>
      <c r="AG483" s="1258"/>
      <c r="AH483" s="1258"/>
      <c r="AI483" s="1258"/>
      <c r="AJ483" s="1258"/>
      <c r="AK483" s="1258"/>
      <c r="AL483" s="1259"/>
    </row>
    <row r="484" spans="1:38" ht="25.5" customHeight="1">
      <c r="A484" s="465"/>
      <c r="B484" s="1244"/>
      <c r="C484" s="1262"/>
      <c r="D484" s="1262"/>
      <c r="E484" s="1263"/>
      <c r="F484" s="1167" t="s">
        <v>1132</v>
      </c>
      <c r="G484" s="1167"/>
      <c r="H484" s="1167"/>
      <c r="I484" s="1167"/>
      <c r="J484" s="1167"/>
      <c r="K484" s="1168"/>
      <c r="L484" s="928" t="s">
        <v>1201</v>
      </c>
      <c r="M484" s="929"/>
      <c r="N484" s="929"/>
      <c r="O484" s="1075"/>
      <c r="P484" s="1257"/>
      <c r="Q484" s="1258"/>
      <c r="R484" s="1258"/>
      <c r="S484" s="1258"/>
      <c r="T484" s="1258"/>
      <c r="U484" s="1258"/>
      <c r="V484" s="1258"/>
      <c r="W484" s="1258"/>
      <c r="X484" s="1258"/>
      <c r="Y484" s="1258"/>
      <c r="Z484" s="1258"/>
      <c r="AA484" s="1258"/>
      <c r="AB484" s="1258"/>
      <c r="AC484" s="1258"/>
      <c r="AD484" s="1258"/>
      <c r="AE484" s="1258"/>
      <c r="AF484" s="1258"/>
      <c r="AG484" s="1258"/>
      <c r="AH484" s="1258"/>
      <c r="AI484" s="1258"/>
      <c r="AJ484" s="1258"/>
      <c r="AK484" s="1258"/>
      <c r="AL484" s="1259"/>
    </row>
    <row r="485" spans="1:38" ht="25.5" customHeight="1">
      <c r="A485" s="465"/>
      <c r="B485" s="1244"/>
      <c r="C485" s="1262"/>
      <c r="D485" s="1262"/>
      <c r="E485" s="1263"/>
      <c r="F485" s="896" t="s">
        <v>1321</v>
      </c>
      <c r="G485" s="896"/>
      <c r="H485" s="896"/>
      <c r="I485" s="896"/>
      <c r="J485" s="896"/>
      <c r="K485" s="897"/>
      <c r="L485" s="1052" t="s">
        <v>409</v>
      </c>
      <c r="M485" s="861"/>
      <c r="N485" s="861"/>
      <c r="O485" s="861"/>
      <c r="P485" s="861"/>
      <c r="Q485" s="861"/>
      <c r="R485" s="861"/>
      <c r="S485" s="861"/>
      <c r="T485" s="861"/>
      <c r="U485" s="861"/>
      <c r="V485" s="862"/>
      <c r="W485" s="866" t="s">
        <v>1368</v>
      </c>
      <c r="X485" s="867"/>
      <c r="Y485" s="867"/>
      <c r="Z485" s="867"/>
      <c r="AA485" s="867"/>
      <c r="AB485" s="867"/>
      <c r="AC485" s="867"/>
      <c r="AD485" s="867"/>
      <c r="AE485" s="867"/>
      <c r="AF485" s="867"/>
      <c r="AG485" s="867"/>
      <c r="AH485" s="867"/>
      <c r="AI485" s="867"/>
      <c r="AJ485" s="867"/>
      <c r="AK485" s="867"/>
      <c r="AL485" s="868"/>
    </row>
    <row r="486" spans="1:38" ht="25.5" customHeight="1" thickBot="1">
      <c r="A486" s="465"/>
      <c r="B486" s="1244"/>
      <c r="C486" s="1264"/>
      <c r="D486" s="1264"/>
      <c r="E486" s="1265"/>
      <c r="F486" s="1136"/>
      <c r="G486" s="1136"/>
      <c r="H486" s="1136"/>
      <c r="I486" s="1136"/>
      <c r="J486" s="1136"/>
      <c r="K486" s="1137"/>
      <c r="L486" s="774" t="s">
        <v>1395</v>
      </c>
      <c r="M486" s="768"/>
      <c r="N486" s="768"/>
      <c r="O486" s="769"/>
      <c r="P486" s="464" t="s">
        <v>301</v>
      </c>
      <c r="Q486" s="1252"/>
      <c r="R486" s="1252"/>
      <c r="S486" s="1252"/>
      <c r="T486" s="1252"/>
      <c r="U486" s="1253" t="s">
        <v>208</v>
      </c>
      <c r="V486" s="1146"/>
      <c r="W486" s="1254" t="s">
        <v>1369</v>
      </c>
      <c r="X486" s="1255"/>
      <c r="Y486" s="1255"/>
      <c r="Z486" s="1255"/>
      <c r="AA486" s="1255"/>
      <c r="AB486" s="1255"/>
      <c r="AC486" s="1255"/>
      <c r="AD486" s="1255"/>
      <c r="AE486" s="1255"/>
      <c r="AF486" s="1255"/>
      <c r="AG486" s="1255"/>
      <c r="AH486" s="1255"/>
      <c r="AI486" s="1255"/>
      <c r="AJ486" s="1255"/>
      <c r="AK486" s="1255"/>
      <c r="AL486" s="1256"/>
    </row>
    <row r="487" spans="1:38" ht="25.5" customHeight="1" thickTop="1">
      <c r="A487" s="465"/>
      <c r="B487" s="1244"/>
      <c r="C487" s="1248" t="s">
        <v>1379</v>
      </c>
      <c r="D487" s="1248"/>
      <c r="E487" s="1249"/>
      <c r="F487" s="1186" t="s">
        <v>1324</v>
      </c>
      <c r="G487" s="1186"/>
      <c r="H487" s="1186"/>
      <c r="I487" s="1186"/>
      <c r="J487" s="1186"/>
      <c r="K487" s="1187"/>
      <c r="L487" s="1266"/>
      <c r="M487" s="1267"/>
      <c r="N487" s="1267"/>
      <c r="O487" s="1267"/>
      <c r="P487" s="1267"/>
      <c r="Q487" s="1267"/>
      <c r="R487" s="1267"/>
      <c r="S487" s="1268"/>
      <c r="T487" s="746" t="s">
        <v>1367</v>
      </c>
      <c r="U487" s="746"/>
      <c r="V487" s="746"/>
      <c r="W487" s="746"/>
      <c r="X487" s="746"/>
      <c r="Y487" s="746"/>
      <c r="Z487" s="746"/>
      <c r="AA487" s="746"/>
      <c r="AB487" s="746"/>
      <c r="AC487" s="746"/>
      <c r="AD487" s="746"/>
      <c r="AE487" s="746"/>
      <c r="AF487" s="746"/>
      <c r="AG487" s="746"/>
      <c r="AH487" s="746"/>
      <c r="AI487" s="746"/>
      <c r="AJ487" s="746"/>
      <c r="AK487" s="746"/>
      <c r="AL487" s="747"/>
    </row>
    <row r="488" spans="1:38" ht="25.5" hidden="1" customHeight="1">
      <c r="A488" s="465"/>
      <c r="B488" s="1244"/>
      <c r="C488" s="1248"/>
      <c r="D488" s="1248"/>
      <c r="E488" s="1249"/>
      <c r="F488" s="1184"/>
      <c r="G488" s="1184"/>
      <c r="H488" s="1184"/>
      <c r="I488" s="1184"/>
      <c r="J488" s="1184"/>
      <c r="K488" s="1185"/>
      <c r="L488" s="751" t="s">
        <v>1186</v>
      </c>
      <c r="M488" s="752"/>
      <c r="N488" s="753"/>
      <c r="O488" s="415" t="s">
        <v>1187</v>
      </c>
      <c r="P488" s="415" t="s">
        <v>1187</v>
      </c>
      <c r="Q488" s="415" t="s">
        <v>1187</v>
      </c>
      <c r="R488" s="415" t="s">
        <v>1187</v>
      </c>
      <c r="S488" s="415" t="s">
        <v>1187</v>
      </c>
      <c r="T488" s="415" t="s">
        <v>1187</v>
      </c>
      <c r="U488" s="415" t="s">
        <v>1187</v>
      </c>
      <c r="V488" s="415" t="s">
        <v>1187</v>
      </c>
      <c r="W488" s="415" t="s">
        <v>1187</v>
      </c>
      <c r="X488" s="415" t="s">
        <v>1187</v>
      </c>
      <c r="Y488" s="736"/>
      <c r="Z488" s="737"/>
      <c r="AA488" s="737"/>
      <c r="AB488" s="737"/>
      <c r="AC488" s="737"/>
      <c r="AD488" s="737"/>
      <c r="AE488" s="737"/>
      <c r="AF488" s="737"/>
      <c r="AG488" s="737"/>
      <c r="AH488" s="737"/>
      <c r="AI488" s="737"/>
      <c r="AJ488" s="737"/>
      <c r="AK488" s="737"/>
      <c r="AL488" s="738"/>
    </row>
    <row r="489" spans="1:38" ht="25.5" customHeight="1">
      <c r="A489" s="465"/>
      <c r="B489" s="1244"/>
      <c r="C489" s="1248"/>
      <c r="D489" s="1248"/>
      <c r="E489" s="1249"/>
      <c r="F489" s="1167" t="s">
        <v>209</v>
      </c>
      <c r="G489" s="1167"/>
      <c r="H489" s="1167"/>
      <c r="I489" s="1167"/>
      <c r="J489" s="1167"/>
      <c r="K489" s="1168"/>
      <c r="L489" s="928" t="s">
        <v>1201</v>
      </c>
      <c r="M489" s="929"/>
      <c r="N489" s="1075"/>
      <c r="O489" s="733"/>
      <c r="P489" s="734"/>
      <c r="Q489" s="424" t="s">
        <v>1179</v>
      </c>
      <c r="R489" s="733"/>
      <c r="S489" s="734"/>
      <c r="T489" s="425" t="s">
        <v>1180</v>
      </c>
      <c r="U489" s="733"/>
      <c r="V489" s="734"/>
      <c r="W489" s="425" t="s">
        <v>1181</v>
      </c>
      <c r="X489" s="737"/>
      <c r="Y489" s="737"/>
      <c r="Z489" s="737"/>
      <c r="AA489" s="737"/>
      <c r="AB489" s="737"/>
      <c r="AC489" s="737"/>
      <c r="AD489" s="737"/>
      <c r="AE489" s="737"/>
      <c r="AF489" s="737"/>
      <c r="AG489" s="737"/>
      <c r="AH489" s="737"/>
      <c r="AI489" s="737"/>
      <c r="AJ489" s="737"/>
      <c r="AK489" s="737"/>
      <c r="AL489" s="738"/>
    </row>
    <row r="490" spans="1:38" ht="25.5" customHeight="1">
      <c r="A490" s="465"/>
      <c r="B490" s="1244"/>
      <c r="C490" s="1248"/>
      <c r="D490" s="1248"/>
      <c r="E490" s="1249"/>
      <c r="F490" s="1167" t="s">
        <v>1242</v>
      </c>
      <c r="G490" s="1167"/>
      <c r="H490" s="1167"/>
      <c r="I490" s="1167"/>
      <c r="J490" s="1167"/>
      <c r="K490" s="1168"/>
      <c r="L490" s="928" t="s">
        <v>1201</v>
      </c>
      <c r="M490" s="929"/>
      <c r="N490" s="929"/>
      <c r="O490" s="1075"/>
      <c r="P490" s="912"/>
      <c r="Q490" s="912"/>
      <c r="R490" s="912"/>
      <c r="S490" s="912"/>
      <c r="T490" s="912"/>
      <c r="U490" s="912"/>
      <c r="V490" s="912"/>
      <c r="W490" s="912"/>
      <c r="X490" s="912"/>
      <c r="Y490" s="912"/>
      <c r="Z490" s="912"/>
      <c r="AA490" s="912"/>
      <c r="AB490" s="912"/>
      <c r="AC490" s="912"/>
      <c r="AD490" s="912"/>
      <c r="AE490" s="912"/>
      <c r="AF490" s="912"/>
      <c r="AG490" s="912"/>
      <c r="AH490" s="912"/>
      <c r="AI490" s="912"/>
      <c r="AJ490" s="912"/>
      <c r="AK490" s="912"/>
      <c r="AL490" s="912"/>
    </row>
    <row r="491" spans="1:38" ht="25.5" customHeight="1">
      <c r="A491" s="465"/>
      <c r="B491" s="1244"/>
      <c r="C491" s="1248"/>
      <c r="D491" s="1248"/>
      <c r="E491" s="1249"/>
      <c r="F491" s="1167" t="s">
        <v>1258</v>
      </c>
      <c r="G491" s="1167"/>
      <c r="H491" s="1167"/>
      <c r="I491" s="1167"/>
      <c r="J491" s="1167"/>
      <c r="K491" s="1168"/>
      <c r="L491" s="920"/>
      <c r="M491" s="921"/>
      <c r="N491" s="921"/>
      <c r="O491" s="921"/>
      <c r="P491" s="1257"/>
      <c r="Q491" s="1258"/>
      <c r="R491" s="1258"/>
      <c r="S491" s="1258"/>
      <c r="T491" s="1258"/>
      <c r="U491" s="1258"/>
      <c r="V491" s="1258"/>
      <c r="W491" s="1258"/>
      <c r="X491" s="1258"/>
      <c r="Y491" s="1258"/>
      <c r="Z491" s="1258"/>
      <c r="AA491" s="1258"/>
      <c r="AB491" s="1258"/>
      <c r="AC491" s="1258"/>
      <c r="AD491" s="1258"/>
      <c r="AE491" s="1258"/>
      <c r="AF491" s="1258"/>
      <c r="AG491" s="1258"/>
      <c r="AH491" s="1258"/>
      <c r="AI491" s="1258"/>
      <c r="AJ491" s="1258"/>
      <c r="AK491" s="1258"/>
      <c r="AL491" s="1259"/>
    </row>
    <row r="492" spans="1:38" ht="25.5" customHeight="1">
      <c r="A492" s="465"/>
      <c r="B492" s="1244"/>
      <c r="C492" s="1248"/>
      <c r="D492" s="1248"/>
      <c r="E492" s="1249"/>
      <c r="F492" s="1167" t="s">
        <v>1132</v>
      </c>
      <c r="G492" s="1167"/>
      <c r="H492" s="1167"/>
      <c r="I492" s="1167"/>
      <c r="J492" s="1167"/>
      <c r="K492" s="1168"/>
      <c r="L492" s="928" t="s">
        <v>1201</v>
      </c>
      <c r="M492" s="929"/>
      <c r="N492" s="929"/>
      <c r="O492" s="1075"/>
      <c r="P492" s="1257"/>
      <c r="Q492" s="1258"/>
      <c r="R492" s="1258"/>
      <c r="S492" s="1258"/>
      <c r="T492" s="1258"/>
      <c r="U492" s="1258"/>
      <c r="V492" s="1258"/>
      <c r="W492" s="1258"/>
      <c r="X492" s="1258"/>
      <c r="Y492" s="1258"/>
      <c r="Z492" s="1258"/>
      <c r="AA492" s="1258"/>
      <c r="AB492" s="1258"/>
      <c r="AC492" s="1258"/>
      <c r="AD492" s="1258"/>
      <c r="AE492" s="1258"/>
      <c r="AF492" s="1258"/>
      <c r="AG492" s="1258"/>
      <c r="AH492" s="1258"/>
      <c r="AI492" s="1258"/>
      <c r="AJ492" s="1258"/>
      <c r="AK492" s="1258"/>
      <c r="AL492" s="1259"/>
    </row>
    <row r="493" spans="1:38" ht="25.5" customHeight="1">
      <c r="A493" s="465"/>
      <c r="B493" s="1244"/>
      <c r="C493" s="1248"/>
      <c r="D493" s="1248"/>
      <c r="E493" s="1249"/>
      <c r="F493" s="896" t="s">
        <v>1321</v>
      </c>
      <c r="G493" s="896"/>
      <c r="H493" s="896"/>
      <c r="I493" s="896"/>
      <c r="J493" s="896"/>
      <c r="K493" s="897"/>
      <c r="L493" s="1052" t="s">
        <v>409</v>
      </c>
      <c r="M493" s="861"/>
      <c r="N493" s="861"/>
      <c r="O493" s="861"/>
      <c r="P493" s="861"/>
      <c r="Q493" s="861"/>
      <c r="R493" s="861"/>
      <c r="S493" s="861"/>
      <c r="T493" s="861"/>
      <c r="U493" s="861"/>
      <c r="V493" s="862"/>
      <c r="W493" s="866" t="s">
        <v>1368</v>
      </c>
      <c r="X493" s="867"/>
      <c r="Y493" s="867"/>
      <c r="Z493" s="867"/>
      <c r="AA493" s="867"/>
      <c r="AB493" s="867"/>
      <c r="AC493" s="867"/>
      <c r="AD493" s="867"/>
      <c r="AE493" s="867"/>
      <c r="AF493" s="867"/>
      <c r="AG493" s="867"/>
      <c r="AH493" s="867"/>
      <c r="AI493" s="867"/>
      <c r="AJ493" s="867"/>
      <c r="AK493" s="867"/>
      <c r="AL493" s="868"/>
    </row>
    <row r="494" spans="1:38" ht="25.5" customHeight="1" thickBot="1">
      <c r="A494" s="465"/>
      <c r="B494" s="1244"/>
      <c r="C494" s="1250"/>
      <c r="D494" s="1250"/>
      <c r="E494" s="1251"/>
      <c r="F494" s="1136"/>
      <c r="G494" s="1136"/>
      <c r="H494" s="1136"/>
      <c r="I494" s="1136"/>
      <c r="J494" s="1136"/>
      <c r="K494" s="1137"/>
      <c r="L494" s="774" t="s">
        <v>1395</v>
      </c>
      <c r="M494" s="768"/>
      <c r="N494" s="768"/>
      <c r="O494" s="769"/>
      <c r="P494" s="464" t="s">
        <v>301</v>
      </c>
      <c r="Q494" s="1252"/>
      <c r="R494" s="1252"/>
      <c r="S494" s="1252"/>
      <c r="T494" s="1252"/>
      <c r="U494" s="1253" t="s">
        <v>208</v>
      </c>
      <c r="V494" s="1146"/>
      <c r="W494" s="1254" t="s">
        <v>1369</v>
      </c>
      <c r="X494" s="1255"/>
      <c r="Y494" s="1255"/>
      <c r="Z494" s="1255"/>
      <c r="AA494" s="1255"/>
      <c r="AB494" s="1255"/>
      <c r="AC494" s="1255"/>
      <c r="AD494" s="1255"/>
      <c r="AE494" s="1255"/>
      <c r="AF494" s="1255"/>
      <c r="AG494" s="1255"/>
      <c r="AH494" s="1255"/>
      <c r="AI494" s="1255"/>
      <c r="AJ494" s="1255"/>
      <c r="AK494" s="1255"/>
      <c r="AL494" s="1256"/>
    </row>
    <row r="495" spans="1:38" ht="25.5" customHeight="1" thickTop="1">
      <c r="A495" s="465"/>
      <c r="B495" s="1244"/>
      <c r="C495" s="1262" t="s">
        <v>1380</v>
      </c>
      <c r="D495" s="1262"/>
      <c r="E495" s="1263"/>
      <c r="F495" s="1186" t="s">
        <v>1324</v>
      </c>
      <c r="G495" s="1186"/>
      <c r="H495" s="1186"/>
      <c r="I495" s="1186"/>
      <c r="J495" s="1186"/>
      <c r="K495" s="1187"/>
      <c r="L495" s="1266"/>
      <c r="M495" s="1267"/>
      <c r="N495" s="1267"/>
      <c r="O495" s="1267"/>
      <c r="P495" s="1267"/>
      <c r="Q495" s="1267"/>
      <c r="R495" s="1267"/>
      <c r="S495" s="1268"/>
      <c r="T495" s="746" t="s">
        <v>1367</v>
      </c>
      <c r="U495" s="746"/>
      <c r="V495" s="746"/>
      <c r="W495" s="746"/>
      <c r="X495" s="746"/>
      <c r="Y495" s="746"/>
      <c r="Z495" s="746"/>
      <c r="AA495" s="746"/>
      <c r="AB495" s="746"/>
      <c r="AC495" s="746"/>
      <c r="AD495" s="746"/>
      <c r="AE495" s="746"/>
      <c r="AF495" s="746"/>
      <c r="AG495" s="746"/>
      <c r="AH495" s="746"/>
      <c r="AI495" s="746"/>
      <c r="AJ495" s="746"/>
      <c r="AK495" s="746"/>
      <c r="AL495" s="747"/>
    </row>
    <row r="496" spans="1:38" ht="25.5" hidden="1" customHeight="1">
      <c r="A496" s="465"/>
      <c r="B496" s="1244"/>
      <c r="C496" s="1262"/>
      <c r="D496" s="1262"/>
      <c r="E496" s="1263"/>
      <c r="F496" s="1184"/>
      <c r="G496" s="1184"/>
      <c r="H496" s="1184"/>
      <c r="I496" s="1184"/>
      <c r="J496" s="1184"/>
      <c r="K496" s="1185"/>
      <c r="L496" s="751" t="s">
        <v>1186</v>
      </c>
      <c r="M496" s="752"/>
      <c r="N496" s="753"/>
      <c r="O496" s="415" t="s">
        <v>1187</v>
      </c>
      <c r="P496" s="415" t="s">
        <v>1187</v>
      </c>
      <c r="Q496" s="415" t="s">
        <v>1187</v>
      </c>
      <c r="R496" s="415" t="s">
        <v>1187</v>
      </c>
      <c r="S496" s="415" t="s">
        <v>1187</v>
      </c>
      <c r="T496" s="415" t="s">
        <v>1187</v>
      </c>
      <c r="U496" s="415" t="s">
        <v>1187</v>
      </c>
      <c r="V496" s="415" t="s">
        <v>1187</v>
      </c>
      <c r="W496" s="415" t="s">
        <v>1187</v>
      </c>
      <c r="X496" s="415" t="s">
        <v>1187</v>
      </c>
      <c r="Y496" s="736"/>
      <c r="Z496" s="737"/>
      <c r="AA496" s="737"/>
      <c r="AB496" s="737"/>
      <c r="AC496" s="737"/>
      <c r="AD496" s="737"/>
      <c r="AE496" s="737"/>
      <c r="AF496" s="737"/>
      <c r="AG496" s="737"/>
      <c r="AH496" s="737"/>
      <c r="AI496" s="737"/>
      <c r="AJ496" s="737"/>
      <c r="AK496" s="737"/>
      <c r="AL496" s="738"/>
    </row>
    <row r="497" spans="1:38" ht="25.5" customHeight="1">
      <c r="A497" s="465"/>
      <c r="B497" s="1244"/>
      <c r="C497" s="1262"/>
      <c r="D497" s="1262"/>
      <c r="E497" s="1263"/>
      <c r="F497" s="1167" t="s">
        <v>209</v>
      </c>
      <c r="G497" s="1167"/>
      <c r="H497" s="1167"/>
      <c r="I497" s="1167"/>
      <c r="J497" s="1167"/>
      <c r="K497" s="1168"/>
      <c r="L497" s="928" t="s">
        <v>1201</v>
      </c>
      <c r="M497" s="929"/>
      <c r="N497" s="1075"/>
      <c r="O497" s="733"/>
      <c r="P497" s="734"/>
      <c r="Q497" s="424" t="s">
        <v>1179</v>
      </c>
      <c r="R497" s="733"/>
      <c r="S497" s="734"/>
      <c r="T497" s="425" t="s">
        <v>1180</v>
      </c>
      <c r="U497" s="733"/>
      <c r="V497" s="734"/>
      <c r="W497" s="425" t="s">
        <v>1181</v>
      </c>
      <c r="X497" s="737"/>
      <c r="Y497" s="737"/>
      <c r="Z497" s="737"/>
      <c r="AA497" s="737"/>
      <c r="AB497" s="737"/>
      <c r="AC497" s="737"/>
      <c r="AD497" s="737"/>
      <c r="AE497" s="737"/>
      <c r="AF497" s="737"/>
      <c r="AG497" s="737"/>
      <c r="AH497" s="737"/>
      <c r="AI497" s="737"/>
      <c r="AJ497" s="737"/>
      <c r="AK497" s="737"/>
      <c r="AL497" s="738"/>
    </row>
    <row r="498" spans="1:38" ht="25.5" customHeight="1">
      <c r="A498" s="465"/>
      <c r="B498" s="1244"/>
      <c r="C498" s="1262"/>
      <c r="D498" s="1262"/>
      <c r="E498" s="1263"/>
      <c r="F498" s="1167" t="s">
        <v>1242</v>
      </c>
      <c r="G498" s="1167"/>
      <c r="H498" s="1167"/>
      <c r="I498" s="1167"/>
      <c r="J498" s="1167"/>
      <c r="K498" s="1168"/>
      <c r="L498" s="928" t="s">
        <v>1201</v>
      </c>
      <c r="M498" s="929"/>
      <c r="N498" s="929"/>
      <c r="O498" s="1075"/>
      <c r="P498" s="912"/>
      <c r="Q498" s="912"/>
      <c r="R498" s="912"/>
      <c r="S498" s="912"/>
      <c r="T498" s="912"/>
      <c r="U498" s="912"/>
      <c r="V498" s="912"/>
      <c r="W498" s="912"/>
      <c r="X498" s="912"/>
      <c r="Y498" s="912"/>
      <c r="Z498" s="912"/>
      <c r="AA498" s="912"/>
      <c r="AB498" s="912"/>
      <c r="AC498" s="912"/>
      <c r="AD498" s="912"/>
      <c r="AE498" s="912"/>
      <c r="AF498" s="912"/>
      <c r="AG498" s="912"/>
      <c r="AH498" s="912"/>
      <c r="AI498" s="912"/>
      <c r="AJ498" s="912"/>
      <c r="AK498" s="912"/>
      <c r="AL498" s="912"/>
    </row>
    <row r="499" spans="1:38" ht="25.5" customHeight="1">
      <c r="A499" s="465"/>
      <c r="B499" s="1244"/>
      <c r="C499" s="1262"/>
      <c r="D499" s="1262"/>
      <c r="E499" s="1263"/>
      <c r="F499" s="1167" t="s">
        <v>1258</v>
      </c>
      <c r="G499" s="1167"/>
      <c r="H499" s="1167"/>
      <c r="I499" s="1167"/>
      <c r="J499" s="1167"/>
      <c r="K499" s="1168"/>
      <c r="L499" s="920"/>
      <c r="M499" s="921"/>
      <c r="N499" s="921"/>
      <c r="O499" s="921"/>
      <c r="P499" s="1257"/>
      <c r="Q499" s="1258"/>
      <c r="R499" s="1258"/>
      <c r="S499" s="1258"/>
      <c r="T499" s="1258"/>
      <c r="U499" s="1258"/>
      <c r="V499" s="1258"/>
      <c r="W499" s="1258"/>
      <c r="X499" s="1258"/>
      <c r="Y499" s="1258"/>
      <c r="Z499" s="1258"/>
      <c r="AA499" s="1258"/>
      <c r="AB499" s="1258"/>
      <c r="AC499" s="1258"/>
      <c r="AD499" s="1258"/>
      <c r="AE499" s="1258"/>
      <c r="AF499" s="1258"/>
      <c r="AG499" s="1258"/>
      <c r="AH499" s="1258"/>
      <c r="AI499" s="1258"/>
      <c r="AJ499" s="1258"/>
      <c r="AK499" s="1258"/>
      <c r="AL499" s="1259"/>
    </row>
    <row r="500" spans="1:38" ht="25.5" customHeight="1">
      <c r="A500" s="465"/>
      <c r="B500" s="1244"/>
      <c r="C500" s="1262"/>
      <c r="D500" s="1262"/>
      <c r="E500" s="1263"/>
      <c r="F500" s="1167" t="s">
        <v>1132</v>
      </c>
      <c r="G500" s="1167"/>
      <c r="H500" s="1167"/>
      <c r="I500" s="1167"/>
      <c r="J500" s="1167"/>
      <c r="K500" s="1168"/>
      <c r="L500" s="928" t="s">
        <v>1201</v>
      </c>
      <c r="M500" s="929"/>
      <c r="N500" s="929"/>
      <c r="O500" s="1075"/>
      <c r="P500" s="1257"/>
      <c r="Q500" s="1258"/>
      <c r="R500" s="1258"/>
      <c r="S500" s="1258"/>
      <c r="T500" s="1258"/>
      <c r="U500" s="1258"/>
      <c r="V500" s="1258"/>
      <c r="W500" s="1258"/>
      <c r="X500" s="1258"/>
      <c r="Y500" s="1258"/>
      <c r="Z500" s="1258"/>
      <c r="AA500" s="1258"/>
      <c r="AB500" s="1258"/>
      <c r="AC500" s="1258"/>
      <c r="AD500" s="1258"/>
      <c r="AE500" s="1258"/>
      <c r="AF500" s="1258"/>
      <c r="AG500" s="1258"/>
      <c r="AH500" s="1258"/>
      <c r="AI500" s="1258"/>
      <c r="AJ500" s="1258"/>
      <c r="AK500" s="1258"/>
      <c r="AL500" s="1259"/>
    </row>
    <row r="501" spans="1:38" ht="25.5" customHeight="1">
      <c r="A501" s="465"/>
      <c r="B501" s="1244"/>
      <c r="C501" s="1262"/>
      <c r="D501" s="1262"/>
      <c r="E501" s="1263"/>
      <c r="F501" s="896" t="s">
        <v>1321</v>
      </c>
      <c r="G501" s="896"/>
      <c r="H501" s="896"/>
      <c r="I501" s="896"/>
      <c r="J501" s="896"/>
      <c r="K501" s="897"/>
      <c r="L501" s="1052" t="s">
        <v>409</v>
      </c>
      <c r="M501" s="861"/>
      <c r="N501" s="861"/>
      <c r="O501" s="861"/>
      <c r="P501" s="861"/>
      <c r="Q501" s="861"/>
      <c r="R501" s="861"/>
      <c r="S501" s="861"/>
      <c r="T501" s="861"/>
      <c r="U501" s="861"/>
      <c r="V501" s="862"/>
      <c r="W501" s="866" t="s">
        <v>1368</v>
      </c>
      <c r="X501" s="867"/>
      <c r="Y501" s="867"/>
      <c r="Z501" s="867"/>
      <c r="AA501" s="867"/>
      <c r="AB501" s="867"/>
      <c r="AC501" s="867"/>
      <c r="AD501" s="867"/>
      <c r="AE501" s="867"/>
      <c r="AF501" s="867"/>
      <c r="AG501" s="867"/>
      <c r="AH501" s="867"/>
      <c r="AI501" s="867"/>
      <c r="AJ501" s="867"/>
      <c r="AK501" s="867"/>
      <c r="AL501" s="868"/>
    </row>
    <row r="502" spans="1:38" ht="25.5" customHeight="1" thickBot="1">
      <c r="A502" s="465"/>
      <c r="B502" s="1244"/>
      <c r="C502" s="1264"/>
      <c r="D502" s="1264"/>
      <c r="E502" s="1265"/>
      <c r="F502" s="1136"/>
      <c r="G502" s="1136"/>
      <c r="H502" s="1136"/>
      <c r="I502" s="1136"/>
      <c r="J502" s="1136"/>
      <c r="K502" s="1137"/>
      <c r="L502" s="774" t="s">
        <v>1395</v>
      </c>
      <c r="M502" s="768"/>
      <c r="N502" s="768"/>
      <c r="O502" s="769"/>
      <c r="P502" s="464" t="s">
        <v>301</v>
      </c>
      <c r="Q502" s="1252"/>
      <c r="R502" s="1252"/>
      <c r="S502" s="1252"/>
      <c r="T502" s="1252"/>
      <c r="U502" s="1253" t="s">
        <v>208</v>
      </c>
      <c r="V502" s="1146"/>
      <c r="W502" s="1254" t="s">
        <v>1369</v>
      </c>
      <c r="X502" s="1255"/>
      <c r="Y502" s="1255"/>
      <c r="Z502" s="1255"/>
      <c r="AA502" s="1255"/>
      <c r="AB502" s="1255"/>
      <c r="AC502" s="1255"/>
      <c r="AD502" s="1255"/>
      <c r="AE502" s="1255"/>
      <c r="AF502" s="1255"/>
      <c r="AG502" s="1255"/>
      <c r="AH502" s="1255"/>
      <c r="AI502" s="1255"/>
      <c r="AJ502" s="1255"/>
      <c r="AK502" s="1255"/>
      <c r="AL502" s="1256"/>
    </row>
    <row r="503" spans="1:38" ht="25.5" customHeight="1" thickTop="1">
      <c r="A503" s="465"/>
      <c r="B503" s="1244"/>
      <c r="C503" s="1248" t="s">
        <v>1381</v>
      </c>
      <c r="D503" s="1248"/>
      <c r="E503" s="1249"/>
      <c r="F503" s="1186" t="s">
        <v>1324</v>
      </c>
      <c r="G503" s="1186"/>
      <c r="H503" s="1186"/>
      <c r="I503" s="1186"/>
      <c r="J503" s="1186"/>
      <c r="K503" s="1187"/>
      <c r="L503" s="1266"/>
      <c r="M503" s="1267"/>
      <c r="N503" s="1267"/>
      <c r="O503" s="1267"/>
      <c r="P503" s="1267"/>
      <c r="Q503" s="1267"/>
      <c r="R503" s="1267"/>
      <c r="S503" s="1268"/>
      <c r="T503" s="746" t="s">
        <v>1367</v>
      </c>
      <c r="U503" s="746"/>
      <c r="V503" s="746"/>
      <c r="W503" s="746"/>
      <c r="X503" s="746"/>
      <c r="Y503" s="746"/>
      <c r="Z503" s="746"/>
      <c r="AA503" s="746"/>
      <c r="AB503" s="746"/>
      <c r="AC503" s="746"/>
      <c r="AD503" s="746"/>
      <c r="AE503" s="746"/>
      <c r="AF503" s="746"/>
      <c r="AG503" s="746"/>
      <c r="AH503" s="746"/>
      <c r="AI503" s="746"/>
      <c r="AJ503" s="746"/>
      <c r="AK503" s="746"/>
      <c r="AL503" s="747"/>
    </row>
    <row r="504" spans="1:38" ht="25.5" hidden="1" customHeight="1">
      <c r="A504" s="465"/>
      <c r="B504" s="1244"/>
      <c r="C504" s="1248"/>
      <c r="D504" s="1248"/>
      <c r="E504" s="1249"/>
      <c r="F504" s="1184"/>
      <c r="G504" s="1184"/>
      <c r="H504" s="1184"/>
      <c r="I504" s="1184"/>
      <c r="J504" s="1184"/>
      <c r="K504" s="1185"/>
      <c r="L504" s="751" t="s">
        <v>1186</v>
      </c>
      <c r="M504" s="752"/>
      <c r="N504" s="753"/>
      <c r="O504" s="415" t="s">
        <v>1187</v>
      </c>
      <c r="P504" s="415" t="s">
        <v>1187</v>
      </c>
      <c r="Q504" s="415" t="s">
        <v>1187</v>
      </c>
      <c r="R504" s="415" t="s">
        <v>1187</v>
      </c>
      <c r="S504" s="415" t="s">
        <v>1187</v>
      </c>
      <c r="T504" s="415" t="s">
        <v>1187</v>
      </c>
      <c r="U504" s="415" t="s">
        <v>1187</v>
      </c>
      <c r="V504" s="415" t="s">
        <v>1187</v>
      </c>
      <c r="W504" s="415" t="s">
        <v>1187</v>
      </c>
      <c r="X504" s="415" t="s">
        <v>1187</v>
      </c>
      <c r="Y504" s="736"/>
      <c r="Z504" s="737"/>
      <c r="AA504" s="737"/>
      <c r="AB504" s="737"/>
      <c r="AC504" s="737"/>
      <c r="AD504" s="737"/>
      <c r="AE504" s="737"/>
      <c r="AF504" s="737"/>
      <c r="AG504" s="737"/>
      <c r="AH504" s="737"/>
      <c r="AI504" s="737"/>
      <c r="AJ504" s="737"/>
      <c r="AK504" s="737"/>
      <c r="AL504" s="738"/>
    </row>
    <row r="505" spans="1:38" ht="25.5" customHeight="1">
      <c r="A505" s="465"/>
      <c r="B505" s="1244"/>
      <c r="C505" s="1248"/>
      <c r="D505" s="1248"/>
      <c r="E505" s="1249"/>
      <c r="F505" s="1167" t="s">
        <v>209</v>
      </c>
      <c r="G505" s="1167"/>
      <c r="H505" s="1167"/>
      <c r="I505" s="1167"/>
      <c r="J505" s="1167"/>
      <c r="K505" s="1168"/>
      <c r="L505" s="928" t="s">
        <v>1201</v>
      </c>
      <c r="M505" s="929"/>
      <c r="N505" s="1075"/>
      <c r="O505" s="733"/>
      <c r="P505" s="734"/>
      <c r="Q505" s="424" t="s">
        <v>1179</v>
      </c>
      <c r="R505" s="733"/>
      <c r="S505" s="734"/>
      <c r="T505" s="425" t="s">
        <v>1180</v>
      </c>
      <c r="U505" s="733"/>
      <c r="V505" s="734"/>
      <c r="W505" s="425" t="s">
        <v>1181</v>
      </c>
      <c r="X505" s="737"/>
      <c r="Y505" s="737"/>
      <c r="Z505" s="737"/>
      <c r="AA505" s="737"/>
      <c r="AB505" s="737"/>
      <c r="AC505" s="737"/>
      <c r="AD505" s="737"/>
      <c r="AE505" s="737"/>
      <c r="AF505" s="737"/>
      <c r="AG505" s="737"/>
      <c r="AH505" s="737"/>
      <c r="AI505" s="737"/>
      <c r="AJ505" s="737"/>
      <c r="AK505" s="737"/>
      <c r="AL505" s="738"/>
    </row>
    <row r="506" spans="1:38" ht="25.5" customHeight="1">
      <c r="A506" s="465"/>
      <c r="B506" s="1244"/>
      <c r="C506" s="1248"/>
      <c r="D506" s="1248"/>
      <c r="E506" s="1249"/>
      <c r="F506" s="1167" t="s">
        <v>1242</v>
      </c>
      <c r="G506" s="1167"/>
      <c r="H506" s="1167"/>
      <c r="I506" s="1167"/>
      <c r="J506" s="1167"/>
      <c r="K506" s="1168"/>
      <c r="L506" s="928" t="s">
        <v>1201</v>
      </c>
      <c r="M506" s="929"/>
      <c r="N506" s="929"/>
      <c r="O506" s="1075"/>
      <c r="P506" s="912"/>
      <c r="Q506" s="912"/>
      <c r="R506" s="912"/>
      <c r="S506" s="912"/>
      <c r="T506" s="912"/>
      <c r="U506" s="912"/>
      <c r="V506" s="912"/>
      <c r="W506" s="912"/>
      <c r="X506" s="912"/>
      <c r="Y506" s="912"/>
      <c r="Z506" s="912"/>
      <c r="AA506" s="912"/>
      <c r="AB506" s="912"/>
      <c r="AC506" s="912"/>
      <c r="AD506" s="912"/>
      <c r="AE506" s="912"/>
      <c r="AF506" s="912"/>
      <c r="AG506" s="912"/>
      <c r="AH506" s="912"/>
      <c r="AI506" s="912"/>
      <c r="AJ506" s="912"/>
      <c r="AK506" s="912"/>
      <c r="AL506" s="912"/>
    </row>
    <row r="507" spans="1:38" ht="25.5" customHeight="1">
      <c r="A507" s="465"/>
      <c r="B507" s="1244"/>
      <c r="C507" s="1248"/>
      <c r="D507" s="1248"/>
      <c r="E507" s="1249"/>
      <c r="F507" s="1167" t="s">
        <v>1258</v>
      </c>
      <c r="G507" s="1167"/>
      <c r="H507" s="1167"/>
      <c r="I507" s="1167"/>
      <c r="J507" s="1167"/>
      <c r="K507" s="1168"/>
      <c r="L507" s="920"/>
      <c r="M507" s="921"/>
      <c r="N507" s="921"/>
      <c r="O507" s="921"/>
      <c r="P507" s="1257"/>
      <c r="Q507" s="1258"/>
      <c r="R507" s="1258"/>
      <c r="S507" s="1258"/>
      <c r="T507" s="1258"/>
      <c r="U507" s="1258"/>
      <c r="V507" s="1258"/>
      <c r="W507" s="1258"/>
      <c r="X507" s="1258"/>
      <c r="Y507" s="1258"/>
      <c r="Z507" s="1258"/>
      <c r="AA507" s="1258"/>
      <c r="AB507" s="1258"/>
      <c r="AC507" s="1258"/>
      <c r="AD507" s="1258"/>
      <c r="AE507" s="1258"/>
      <c r="AF507" s="1258"/>
      <c r="AG507" s="1258"/>
      <c r="AH507" s="1258"/>
      <c r="AI507" s="1258"/>
      <c r="AJ507" s="1258"/>
      <c r="AK507" s="1258"/>
      <c r="AL507" s="1259"/>
    </row>
    <row r="508" spans="1:38" ht="25.5" customHeight="1">
      <c r="A508" s="465"/>
      <c r="B508" s="1244"/>
      <c r="C508" s="1248"/>
      <c r="D508" s="1248"/>
      <c r="E508" s="1249"/>
      <c r="F508" s="1167" t="s">
        <v>1132</v>
      </c>
      <c r="G508" s="1167"/>
      <c r="H508" s="1167"/>
      <c r="I508" s="1167"/>
      <c r="J508" s="1167"/>
      <c r="K508" s="1168"/>
      <c r="L508" s="928" t="s">
        <v>1201</v>
      </c>
      <c r="M508" s="929"/>
      <c r="N508" s="929"/>
      <c r="O508" s="1075"/>
      <c r="P508" s="1257"/>
      <c r="Q508" s="1258"/>
      <c r="R508" s="1258"/>
      <c r="S508" s="1258"/>
      <c r="T508" s="1258"/>
      <c r="U508" s="1258"/>
      <c r="V508" s="1258"/>
      <c r="W508" s="1258"/>
      <c r="X508" s="1258"/>
      <c r="Y508" s="1258"/>
      <c r="Z508" s="1258"/>
      <c r="AA508" s="1258"/>
      <c r="AB508" s="1258"/>
      <c r="AC508" s="1258"/>
      <c r="AD508" s="1258"/>
      <c r="AE508" s="1258"/>
      <c r="AF508" s="1258"/>
      <c r="AG508" s="1258"/>
      <c r="AH508" s="1258"/>
      <c r="AI508" s="1258"/>
      <c r="AJ508" s="1258"/>
      <c r="AK508" s="1258"/>
      <c r="AL508" s="1259"/>
    </row>
    <row r="509" spans="1:38" ht="25.5" customHeight="1">
      <c r="A509" s="465"/>
      <c r="B509" s="1244"/>
      <c r="C509" s="1248"/>
      <c r="D509" s="1248"/>
      <c r="E509" s="1249"/>
      <c r="F509" s="896" t="s">
        <v>1321</v>
      </c>
      <c r="G509" s="896"/>
      <c r="H509" s="896"/>
      <c r="I509" s="896"/>
      <c r="J509" s="896"/>
      <c r="K509" s="897"/>
      <c r="L509" s="1052" t="s">
        <v>409</v>
      </c>
      <c r="M509" s="861"/>
      <c r="N509" s="861"/>
      <c r="O509" s="861"/>
      <c r="P509" s="861"/>
      <c r="Q509" s="861"/>
      <c r="R509" s="861"/>
      <c r="S509" s="861"/>
      <c r="T509" s="861"/>
      <c r="U509" s="861"/>
      <c r="V509" s="862"/>
      <c r="W509" s="866" t="s">
        <v>1368</v>
      </c>
      <c r="X509" s="867"/>
      <c r="Y509" s="867"/>
      <c r="Z509" s="867"/>
      <c r="AA509" s="867"/>
      <c r="AB509" s="867"/>
      <c r="AC509" s="867"/>
      <c r="AD509" s="867"/>
      <c r="AE509" s="867"/>
      <c r="AF509" s="867"/>
      <c r="AG509" s="867"/>
      <c r="AH509" s="867"/>
      <c r="AI509" s="867"/>
      <c r="AJ509" s="867"/>
      <c r="AK509" s="867"/>
      <c r="AL509" s="868"/>
    </row>
    <row r="510" spans="1:38" ht="25.5" customHeight="1" thickBot="1">
      <c r="A510" s="465"/>
      <c r="B510" s="1244"/>
      <c r="C510" s="1250"/>
      <c r="D510" s="1250"/>
      <c r="E510" s="1251"/>
      <c r="F510" s="1136"/>
      <c r="G510" s="1136"/>
      <c r="H510" s="1136"/>
      <c r="I510" s="1136"/>
      <c r="J510" s="1136"/>
      <c r="K510" s="1137"/>
      <c r="L510" s="774" t="s">
        <v>1395</v>
      </c>
      <c r="M510" s="768"/>
      <c r="N510" s="768"/>
      <c r="O510" s="769"/>
      <c r="P510" s="464" t="s">
        <v>301</v>
      </c>
      <c r="Q510" s="1252"/>
      <c r="R510" s="1252"/>
      <c r="S510" s="1252"/>
      <c r="T510" s="1252"/>
      <c r="U510" s="1253" t="s">
        <v>208</v>
      </c>
      <c r="V510" s="1146"/>
      <c r="W510" s="1254" t="s">
        <v>1369</v>
      </c>
      <c r="X510" s="1255"/>
      <c r="Y510" s="1255"/>
      <c r="Z510" s="1255"/>
      <c r="AA510" s="1255"/>
      <c r="AB510" s="1255"/>
      <c r="AC510" s="1255"/>
      <c r="AD510" s="1255"/>
      <c r="AE510" s="1255"/>
      <c r="AF510" s="1255"/>
      <c r="AG510" s="1255"/>
      <c r="AH510" s="1255"/>
      <c r="AI510" s="1255"/>
      <c r="AJ510" s="1255"/>
      <c r="AK510" s="1255"/>
      <c r="AL510" s="1256"/>
    </row>
    <row r="511" spans="1:38" ht="25.5" customHeight="1" thickTop="1">
      <c r="A511" s="465"/>
      <c r="B511" s="1244"/>
      <c r="C511" s="1262" t="s">
        <v>1382</v>
      </c>
      <c r="D511" s="1262"/>
      <c r="E511" s="1263"/>
      <c r="F511" s="1186" t="s">
        <v>1324</v>
      </c>
      <c r="G511" s="1186"/>
      <c r="H511" s="1186"/>
      <c r="I511" s="1186"/>
      <c r="J511" s="1186"/>
      <c r="K511" s="1187"/>
      <c r="L511" s="1266"/>
      <c r="M511" s="1267"/>
      <c r="N511" s="1267"/>
      <c r="O511" s="1267"/>
      <c r="P511" s="1267"/>
      <c r="Q511" s="1267"/>
      <c r="R511" s="1267"/>
      <c r="S511" s="1268"/>
      <c r="T511" s="746" t="s">
        <v>1367</v>
      </c>
      <c r="U511" s="746"/>
      <c r="V511" s="746"/>
      <c r="W511" s="746"/>
      <c r="X511" s="746"/>
      <c r="Y511" s="746"/>
      <c r="Z511" s="746"/>
      <c r="AA511" s="746"/>
      <c r="AB511" s="746"/>
      <c r="AC511" s="746"/>
      <c r="AD511" s="746"/>
      <c r="AE511" s="746"/>
      <c r="AF511" s="746"/>
      <c r="AG511" s="746"/>
      <c r="AH511" s="746"/>
      <c r="AI511" s="746"/>
      <c r="AJ511" s="746"/>
      <c r="AK511" s="746"/>
      <c r="AL511" s="747"/>
    </row>
    <row r="512" spans="1:38" ht="25.5" hidden="1" customHeight="1">
      <c r="A512" s="465"/>
      <c r="B512" s="1244"/>
      <c r="C512" s="1262"/>
      <c r="D512" s="1262"/>
      <c r="E512" s="1263"/>
      <c r="F512" s="1184"/>
      <c r="G512" s="1184"/>
      <c r="H512" s="1184"/>
      <c r="I512" s="1184"/>
      <c r="J512" s="1184"/>
      <c r="K512" s="1185"/>
      <c r="L512" s="751" t="s">
        <v>1186</v>
      </c>
      <c r="M512" s="752"/>
      <c r="N512" s="753"/>
      <c r="O512" s="415" t="s">
        <v>1187</v>
      </c>
      <c r="P512" s="415" t="s">
        <v>1187</v>
      </c>
      <c r="Q512" s="415" t="s">
        <v>1187</v>
      </c>
      <c r="R512" s="415" t="s">
        <v>1187</v>
      </c>
      <c r="S512" s="415" t="s">
        <v>1187</v>
      </c>
      <c r="T512" s="415" t="s">
        <v>1187</v>
      </c>
      <c r="U512" s="415" t="s">
        <v>1187</v>
      </c>
      <c r="V512" s="415" t="s">
        <v>1187</v>
      </c>
      <c r="W512" s="415" t="s">
        <v>1187</v>
      </c>
      <c r="X512" s="415" t="s">
        <v>1187</v>
      </c>
      <c r="Y512" s="736"/>
      <c r="Z512" s="737"/>
      <c r="AA512" s="737"/>
      <c r="AB512" s="737"/>
      <c r="AC512" s="737"/>
      <c r="AD512" s="737"/>
      <c r="AE512" s="737"/>
      <c r="AF512" s="737"/>
      <c r="AG512" s="737"/>
      <c r="AH512" s="737"/>
      <c r="AI512" s="737"/>
      <c r="AJ512" s="737"/>
      <c r="AK512" s="737"/>
      <c r="AL512" s="738"/>
    </row>
    <row r="513" spans="1:38" ht="25.5" customHeight="1">
      <c r="A513" s="465"/>
      <c r="B513" s="1244"/>
      <c r="C513" s="1262"/>
      <c r="D513" s="1262"/>
      <c r="E513" s="1263"/>
      <c r="F513" s="1167" t="s">
        <v>209</v>
      </c>
      <c r="G513" s="1167"/>
      <c r="H513" s="1167"/>
      <c r="I513" s="1167"/>
      <c r="J513" s="1167"/>
      <c r="K513" s="1168"/>
      <c r="L513" s="928" t="s">
        <v>1201</v>
      </c>
      <c r="M513" s="929"/>
      <c r="N513" s="1075"/>
      <c r="O513" s="733"/>
      <c r="P513" s="734"/>
      <c r="Q513" s="424" t="s">
        <v>1179</v>
      </c>
      <c r="R513" s="733"/>
      <c r="S513" s="734"/>
      <c r="T513" s="425" t="s">
        <v>1180</v>
      </c>
      <c r="U513" s="733"/>
      <c r="V513" s="734"/>
      <c r="W513" s="425" t="s">
        <v>1181</v>
      </c>
      <c r="X513" s="737"/>
      <c r="Y513" s="737"/>
      <c r="Z513" s="737"/>
      <c r="AA513" s="737"/>
      <c r="AB513" s="737"/>
      <c r="AC513" s="737"/>
      <c r="AD513" s="737"/>
      <c r="AE513" s="737"/>
      <c r="AF513" s="737"/>
      <c r="AG513" s="737"/>
      <c r="AH513" s="737"/>
      <c r="AI513" s="737"/>
      <c r="AJ513" s="737"/>
      <c r="AK513" s="737"/>
      <c r="AL513" s="738"/>
    </row>
    <row r="514" spans="1:38" ht="25.5" customHeight="1">
      <c r="A514" s="465"/>
      <c r="B514" s="1244"/>
      <c r="C514" s="1262"/>
      <c r="D514" s="1262"/>
      <c r="E514" s="1263"/>
      <c r="F514" s="1167" t="s">
        <v>1242</v>
      </c>
      <c r="G514" s="1167"/>
      <c r="H514" s="1167"/>
      <c r="I514" s="1167"/>
      <c r="J514" s="1167"/>
      <c r="K514" s="1168"/>
      <c r="L514" s="928" t="s">
        <v>1201</v>
      </c>
      <c r="M514" s="929"/>
      <c r="N514" s="929"/>
      <c r="O514" s="1075"/>
      <c r="P514" s="912"/>
      <c r="Q514" s="912"/>
      <c r="R514" s="912"/>
      <c r="S514" s="912"/>
      <c r="T514" s="912"/>
      <c r="U514" s="912"/>
      <c r="V514" s="912"/>
      <c r="W514" s="912"/>
      <c r="X514" s="912"/>
      <c r="Y514" s="912"/>
      <c r="Z514" s="912"/>
      <c r="AA514" s="912"/>
      <c r="AB514" s="912"/>
      <c r="AC514" s="912"/>
      <c r="AD514" s="912"/>
      <c r="AE514" s="912"/>
      <c r="AF514" s="912"/>
      <c r="AG514" s="912"/>
      <c r="AH514" s="912"/>
      <c r="AI514" s="912"/>
      <c r="AJ514" s="912"/>
      <c r="AK514" s="912"/>
      <c r="AL514" s="912"/>
    </row>
    <row r="515" spans="1:38" ht="25.5" customHeight="1">
      <c r="A515" s="465"/>
      <c r="B515" s="1244"/>
      <c r="C515" s="1262"/>
      <c r="D515" s="1262"/>
      <c r="E515" s="1263"/>
      <c r="F515" s="1167" t="s">
        <v>1258</v>
      </c>
      <c r="G515" s="1167"/>
      <c r="H515" s="1167"/>
      <c r="I515" s="1167"/>
      <c r="J515" s="1167"/>
      <c r="K515" s="1168"/>
      <c r="L515" s="920"/>
      <c r="M515" s="921"/>
      <c r="N515" s="921"/>
      <c r="O515" s="921"/>
      <c r="P515" s="1257"/>
      <c r="Q515" s="1258"/>
      <c r="R515" s="1258"/>
      <c r="S515" s="1258"/>
      <c r="T515" s="1258"/>
      <c r="U515" s="1258"/>
      <c r="V515" s="1258"/>
      <c r="W515" s="1258"/>
      <c r="X515" s="1258"/>
      <c r="Y515" s="1258"/>
      <c r="Z515" s="1258"/>
      <c r="AA515" s="1258"/>
      <c r="AB515" s="1258"/>
      <c r="AC515" s="1258"/>
      <c r="AD515" s="1258"/>
      <c r="AE515" s="1258"/>
      <c r="AF515" s="1258"/>
      <c r="AG515" s="1258"/>
      <c r="AH515" s="1258"/>
      <c r="AI515" s="1258"/>
      <c r="AJ515" s="1258"/>
      <c r="AK515" s="1258"/>
      <c r="AL515" s="1259"/>
    </row>
    <row r="516" spans="1:38" ht="25.5" customHeight="1">
      <c r="A516" s="465"/>
      <c r="B516" s="1244"/>
      <c r="C516" s="1262"/>
      <c r="D516" s="1262"/>
      <c r="E516" s="1263"/>
      <c r="F516" s="1167" t="s">
        <v>1132</v>
      </c>
      <c r="G516" s="1167"/>
      <c r="H516" s="1167"/>
      <c r="I516" s="1167"/>
      <c r="J516" s="1167"/>
      <c r="K516" s="1168"/>
      <c r="L516" s="928" t="s">
        <v>1201</v>
      </c>
      <c r="M516" s="929"/>
      <c r="N516" s="929"/>
      <c r="O516" s="1075"/>
      <c r="P516" s="1257"/>
      <c r="Q516" s="1258"/>
      <c r="R516" s="1258"/>
      <c r="S516" s="1258"/>
      <c r="T516" s="1258"/>
      <c r="U516" s="1258"/>
      <c r="V516" s="1258"/>
      <c r="W516" s="1258"/>
      <c r="X516" s="1258"/>
      <c r="Y516" s="1258"/>
      <c r="Z516" s="1258"/>
      <c r="AA516" s="1258"/>
      <c r="AB516" s="1258"/>
      <c r="AC516" s="1258"/>
      <c r="AD516" s="1258"/>
      <c r="AE516" s="1258"/>
      <c r="AF516" s="1258"/>
      <c r="AG516" s="1258"/>
      <c r="AH516" s="1258"/>
      <c r="AI516" s="1258"/>
      <c r="AJ516" s="1258"/>
      <c r="AK516" s="1258"/>
      <c r="AL516" s="1259"/>
    </row>
    <row r="517" spans="1:38" ht="25.5" customHeight="1">
      <c r="A517" s="465"/>
      <c r="B517" s="1244"/>
      <c r="C517" s="1262"/>
      <c r="D517" s="1262"/>
      <c r="E517" s="1263"/>
      <c r="F517" s="896" t="s">
        <v>1321</v>
      </c>
      <c r="G517" s="896"/>
      <c r="H517" s="896"/>
      <c r="I517" s="896"/>
      <c r="J517" s="896"/>
      <c r="K517" s="897"/>
      <c r="L517" s="1052" t="s">
        <v>409</v>
      </c>
      <c r="M517" s="861"/>
      <c r="N517" s="861"/>
      <c r="O517" s="861"/>
      <c r="P517" s="861"/>
      <c r="Q517" s="861"/>
      <c r="R517" s="861"/>
      <c r="S517" s="861"/>
      <c r="T517" s="861"/>
      <c r="U517" s="861"/>
      <c r="V517" s="862"/>
      <c r="W517" s="866" t="s">
        <v>1368</v>
      </c>
      <c r="X517" s="867"/>
      <c r="Y517" s="867"/>
      <c r="Z517" s="867"/>
      <c r="AA517" s="867"/>
      <c r="AB517" s="867"/>
      <c r="AC517" s="867"/>
      <c r="AD517" s="867"/>
      <c r="AE517" s="867"/>
      <c r="AF517" s="867"/>
      <c r="AG517" s="867"/>
      <c r="AH517" s="867"/>
      <c r="AI517" s="867"/>
      <c r="AJ517" s="867"/>
      <c r="AK517" s="867"/>
      <c r="AL517" s="868"/>
    </row>
    <row r="518" spans="1:38" ht="25.5" customHeight="1" thickBot="1">
      <c r="A518" s="465"/>
      <c r="B518" s="1244"/>
      <c r="C518" s="1264"/>
      <c r="D518" s="1264"/>
      <c r="E518" s="1265"/>
      <c r="F518" s="1136"/>
      <c r="G518" s="1136"/>
      <c r="H518" s="1136"/>
      <c r="I518" s="1136"/>
      <c r="J518" s="1136"/>
      <c r="K518" s="1137"/>
      <c r="L518" s="774" t="s">
        <v>1395</v>
      </c>
      <c r="M518" s="768"/>
      <c r="N518" s="768"/>
      <c r="O518" s="769"/>
      <c r="P518" s="464" t="s">
        <v>301</v>
      </c>
      <c r="Q518" s="1252"/>
      <c r="R518" s="1252"/>
      <c r="S518" s="1252"/>
      <c r="T518" s="1252"/>
      <c r="U518" s="1253" t="s">
        <v>208</v>
      </c>
      <c r="V518" s="1146"/>
      <c r="W518" s="1254" t="s">
        <v>1369</v>
      </c>
      <c r="X518" s="1255"/>
      <c r="Y518" s="1255"/>
      <c r="Z518" s="1255"/>
      <c r="AA518" s="1255"/>
      <c r="AB518" s="1255"/>
      <c r="AC518" s="1255"/>
      <c r="AD518" s="1255"/>
      <c r="AE518" s="1255"/>
      <c r="AF518" s="1255"/>
      <c r="AG518" s="1255"/>
      <c r="AH518" s="1255"/>
      <c r="AI518" s="1255"/>
      <c r="AJ518" s="1255"/>
      <c r="AK518" s="1255"/>
      <c r="AL518" s="1256"/>
    </row>
    <row r="519" spans="1:38" ht="25.5" customHeight="1" thickTop="1">
      <c r="A519" s="465"/>
      <c r="B519" s="1244"/>
      <c r="C519" s="1248" t="s">
        <v>1383</v>
      </c>
      <c r="D519" s="1248"/>
      <c r="E519" s="1249"/>
      <c r="F519" s="1186" t="s">
        <v>1324</v>
      </c>
      <c r="G519" s="1186"/>
      <c r="H519" s="1186"/>
      <c r="I519" s="1186"/>
      <c r="J519" s="1186"/>
      <c r="K519" s="1187"/>
      <c r="L519" s="1266"/>
      <c r="M519" s="1267"/>
      <c r="N519" s="1267"/>
      <c r="O519" s="1267"/>
      <c r="P519" s="1267"/>
      <c r="Q519" s="1267"/>
      <c r="R519" s="1267"/>
      <c r="S519" s="1268"/>
      <c r="T519" s="746" t="s">
        <v>1367</v>
      </c>
      <c r="U519" s="746"/>
      <c r="V519" s="746"/>
      <c r="W519" s="746"/>
      <c r="X519" s="746"/>
      <c r="Y519" s="746"/>
      <c r="Z519" s="746"/>
      <c r="AA519" s="746"/>
      <c r="AB519" s="746"/>
      <c r="AC519" s="746"/>
      <c r="AD519" s="746"/>
      <c r="AE519" s="746"/>
      <c r="AF519" s="746"/>
      <c r="AG519" s="746"/>
      <c r="AH519" s="746"/>
      <c r="AI519" s="746"/>
      <c r="AJ519" s="746"/>
      <c r="AK519" s="746"/>
      <c r="AL519" s="747"/>
    </row>
    <row r="520" spans="1:38" ht="25.5" hidden="1" customHeight="1">
      <c r="A520" s="465"/>
      <c r="B520" s="1244"/>
      <c r="C520" s="1248"/>
      <c r="D520" s="1248"/>
      <c r="E520" s="1249"/>
      <c r="F520" s="1184"/>
      <c r="G520" s="1184"/>
      <c r="H520" s="1184"/>
      <c r="I520" s="1184"/>
      <c r="J520" s="1184"/>
      <c r="K520" s="1185"/>
      <c r="L520" s="751" t="s">
        <v>1186</v>
      </c>
      <c r="M520" s="752"/>
      <c r="N520" s="753"/>
      <c r="O520" s="415" t="s">
        <v>1187</v>
      </c>
      <c r="P520" s="415" t="s">
        <v>1187</v>
      </c>
      <c r="Q520" s="415" t="s">
        <v>1187</v>
      </c>
      <c r="R520" s="415" t="s">
        <v>1187</v>
      </c>
      <c r="S520" s="415" t="s">
        <v>1187</v>
      </c>
      <c r="T520" s="415" t="s">
        <v>1187</v>
      </c>
      <c r="U520" s="415" t="s">
        <v>1187</v>
      </c>
      <c r="V520" s="415" t="s">
        <v>1187</v>
      </c>
      <c r="W520" s="415" t="s">
        <v>1187</v>
      </c>
      <c r="X520" s="415" t="s">
        <v>1187</v>
      </c>
      <c r="Y520" s="736"/>
      <c r="Z520" s="737"/>
      <c r="AA520" s="737"/>
      <c r="AB520" s="737"/>
      <c r="AC520" s="737"/>
      <c r="AD520" s="737"/>
      <c r="AE520" s="737"/>
      <c r="AF520" s="737"/>
      <c r="AG520" s="737"/>
      <c r="AH520" s="737"/>
      <c r="AI520" s="737"/>
      <c r="AJ520" s="737"/>
      <c r="AK520" s="737"/>
      <c r="AL520" s="738"/>
    </row>
    <row r="521" spans="1:38" ht="25.5" customHeight="1">
      <c r="A521" s="465"/>
      <c r="B521" s="1244"/>
      <c r="C521" s="1248"/>
      <c r="D521" s="1248"/>
      <c r="E521" s="1249"/>
      <c r="F521" s="1167" t="s">
        <v>209</v>
      </c>
      <c r="G521" s="1167"/>
      <c r="H521" s="1167"/>
      <c r="I521" s="1167"/>
      <c r="J521" s="1167"/>
      <c r="K521" s="1168"/>
      <c r="L521" s="928" t="s">
        <v>1201</v>
      </c>
      <c r="M521" s="929"/>
      <c r="N521" s="1075"/>
      <c r="O521" s="733"/>
      <c r="P521" s="734"/>
      <c r="Q521" s="424" t="s">
        <v>1179</v>
      </c>
      <c r="R521" s="733"/>
      <c r="S521" s="734"/>
      <c r="T521" s="425" t="s">
        <v>1180</v>
      </c>
      <c r="U521" s="733"/>
      <c r="V521" s="734"/>
      <c r="W521" s="425" t="s">
        <v>1181</v>
      </c>
      <c r="X521" s="737"/>
      <c r="Y521" s="737"/>
      <c r="Z521" s="737"/>
      <c r="AA521" s="737"/>
      <c r="AB521" s="737"/>
      <c r="AC521" s="737"/>
      <c r="AD521" s="737"/>
      <c r="AE521" s="737"/>
      <c r="AF521" s="737"/>
      <c r="AG521" s="737"/>
      <c r="AH521" s="737"/>
      <c r="AI521" s="737"/>
      <c r="AJ521" s="737"/>
      <c r="AK521" s="737"/>
      <c r="AL521" s="738"/>
    </row>
    <row r="522" spans="1:38" ht="25.5" customHeight="1">
      <c r="A522" s="465"/>
      <c r="B522" s="1244"/>
      <c r="C522" s="1248"/>
      <c r="D522" s="1248"/>
      <c r="E522" s="1249"/>
      <c r="F522" s="1167" t="s">
        <v>1242</v>
      </c>
      <c r="G522" s="1167"/>
      <c r="H522" s="1167"/>
      <c r="I522" s="1167"/>
      <c r="J522" s="1167"/>
      <c r="K522" s="1168"/>
      <c r="L522" s="928" t="s">
        <v>1201</v>
      </c>
      <c r="M522" s="929"/>
      <c r="N522" s="929"/>
      <c r="O522" s="1075"/>
      <c r="P522" s="912"/>
      <c r="Q522" s="912"/>
      <c r="R522" s="912"/>
      <c r="S522" s="912"/>
      <c r="T522" s="912"/>
      <c r="U522" s="912"/>
      <c r="V522" s="912"/>
      <c r="W522" s="912"/>
      <c r="X522" s="912"/>
      <c r="Y522" s="912"/>
      <c r="Z522" s="912"/>
      <c r="AA522" s="912"/>
      <c r="AB522" s="912"/>
      <c r="AC522" s="912"/>
      <c r="AD522" s="912"/>
      <c r="AE522" s="912"/>
      <c r="AF522" s="912"/>
      <c r="AG522" s="912"/>
      <c r="AH522" s="912"/>
      <c r="AI522" s="912"/>
      <c r="AJ522" s="912"/>
      <c r="AK522" s="912"/>
      <c r="AL522" s="912"/>
    </row>
    <row r="523" spans="1:38" ht="25.5" customHeight="1">
      <c r="A523" s="465"/>
      <c r="B523" s="1244"/>
      <c r="C523" s="1248"/>
      <c r="D523" s="1248"/>
      <c r="E523" s="1249"/>
      <c r="F523" s="1167" t="s">
        <v>1258</v>
      </c>
      <c r="G523" s="1167"/>
      <c r="H523" s="1167"/>
      <c r="I523" s="1167"/>
      <c r="J523" s="1167"/>
      <c r="K523" s="1168"/>
      <c r="L523" s="920"/>
      <c r="M523" s="921"/>
      <c r="N523" s="921"/>
      <c r="O523" s="921"/>
      <c r="P523" s="1257"/>
      <c r="Q523" s="1258"/>
      <c r="R523" s="1258"/>
      <c r="S523" s="1258"/>
      <c r="T523" s="1258"/>
      <c r="U523" s="1258"/>
      <c r="V523" s="1258"/>
      <c r="W523" s="1258"/>
      <c r="X523" s="1258"/>
      <c r="Y523" s="1258"/>
      <c r="Z523" s="1258"/>
      <c r="AA523" s="1258"/>
      <c r="AB523" s="1258"/>
      <c r="AC523" s="1258"/>
      <c r="AD523" s="1258"/>
      <c r="AE523" s="1258"/>
      <c r="AF523" s="1258"/>
      <c r="AG523" s="1258"/>
      <c r="AH523" s="1258"/>
      <c r="AI523" s="1258"/>
      <c r="AJ523" s="1258"/>
      <c r="AK523" s="1258"/>
      <c r="AL523" s="1259"/>
    </row>
    <row r="524" spans="1:38" ht="25.5" customHeight="1">
      <c r="A524" s="465"/>
      <c r="B524" s="1244"/>
      <c r="C524" s="1248"/>
      <c r="D524" s="1248"/>
      <c r="E524" s="1249"/>
      <c r="F524" s="1167" t="s">
        <v>1132</v>
      </c>
      <c r="G524" s="1167"/>
      <c r="H524" s="1167"/>
      <c r="I524" s="1167"/>
      <c r="J524" s="1167"/>
      <c r="K524" s="1168"/>
      <c r="L524" s="928" t="s">
        <v>1201</v>
      </c>
      <c r="M524" s="929"/>
      <c r="N524" s="929"/>
      <c r="O524" s="1075"/>
      <c r="P524" s="1257"/>
      <c r="Q524" s="1258"/>
      <c r="R524" s="1258"/>
      <c r="S524" s="1258"/>
      <c r="T524" s="1258"/>
      <c r="U524" s="1258"/>
      <c r="V524" s="1258"/>
      <c r="W524" s="1258"/>
      <c r="X524" s="1258"/>
      <c r="Y524" s="1258"/>
      <c r="Z524" s="1258"/>
      <c r="AA524" s="1258"/>
      <c r="AB524" s="1258"/>
      <c r="AC524" s="1258"/>
      <c r="AD524" s="1258"/>
      <c r="AE524" s="1258"/>
      <c r="AF524" s="1258"/>
      <c r="AG524" s="1258"/>
      <c r="AH524" s="1258"/>
      <c r="AI524" s="1258"/>
      <c r="AJ524" s="1258"/>
      <c r="AK524" s="1258"/>
      <c r="AL524" s="1259"/>
    </row>
    <row r="525" spans="1:38" ht="25.5" customHeight="1">
      <c r="A525" s="465"/>
      <c r="B525" s="1244"/>
      <c r="C525" s="1248"/>
      <c r="D525" s="1248"/>
      <c r="E525" s="1249"/>
      <c r="F525" s="896" t="s">
        <v>1321</v>
      </c>
      <c r="G525" s="896"/>
      <c r="H525" s="896"/>
      <c r="I525" s="896"/>
      <c r="J525" s="896"/>
      <c r="K525" s="897"/>
      <c r="L525" s="1052" t="s">
        <v>409</v>
      </c>
      <c r="M525" s="861"/>
      <c r="N525" s="861"/>
      <c r="O525" s="861"/>
      <c r="P525" s="861"/>
      <c r="Q525" s="861"/>
      <c r="R525" s="861"/>
      <c r="S525" s="861"/>
      <c r="T525" s="861"/>
      <c r="U525" s="861"/>
      <c r="V525" s="862"/>
      <c r="W525" s="866" t="s">
        <v>1368</v>
      </c>
      <c r="X525" s="867"/>
      <c r="Y525" s="867"/>
      <c r="Z525" s="867"/>
      <c r="AA525" s="867"/>
      <c r="AB525" s="867"/>
      <c r="AC525" s="867"/>
      <c r="AD525" s="867"/>
      <c r="AE525" s="867"/>
      <c r="AF525" s="867"/>
      <c r="AG525" s="867"/>
      <c r="AH525" s="867"/>
      <c r="AI525" s="867"/>
      <c r="AJ525" s="867"/>
      <c r="AK525" s="867"/>
      <c r="AL525" s="868"/>
    </row>
    <row r="526" spans="1:38" ht="25.5" customHeight="1" thickBot="1">
      <c r="A526" s="465"/>
      <c r="B526" s="1244"/>
      <c r="C526" s="1250"/>
      <c r="D526" s="1250"/>
      <c r="E526" s="1251"/>
      <c r="F526" s="1136"/>
      <c r="G526" s="1136"/>
      <c r="H526" s="1136"/>
      <c r="I526" s="1136"/>
      <c r="J526" s="1136"/>
      <c r="K526" s="1137"/>
      <c r="L526" s="774" t="s">
        <v>1395</v>
      </c>
      <c r="M526" s="768"/>
      <c r="N526" s="768"/>
      <c r="O526" s="769"/>
      <c r="P526" s="464" t="s">
        <v>301</v>
      </c>
      <c r="Q526" s="1252"/>
      <c r="R526" s="1252"/>
      <c r="S526" s="1252"/>
      <c r="T526" s="1252"/>
      <c r="U526" s="1253" t="s">
        <v>208</v>
      </c>
      <c r="V526" s="1146"/>
      <c r="W526" s="1254" t="s">
        <v>1369</v>
      </c>
      <c r="X526" s="1255"/>
      <c r="Y526" s="1255"/>
      <c r="Z526" s="1255"/>
      <c r="AA526" s="1255"/>
      <c r="AB526" s="1255"/>
      <c r="AC526" s="1255"/>
      <c r="AD526" s="1255"/>
      <c r="AE526" s="1255"/>
      <c r="AF526" s="1255"/>
      <c r="AG526" s="1255"/>
      <c r="AH526" s="1255"/>
      <c r="AI526" s="1255"/>
      <c r="AJ526" s="1255"/>
      <c r="AK526" s="1255"/>
      <c r="AL526" s="1256"/>
    </row>
    <row r="527" spans="1:38" ht="25.5" customHeight="1" thickTop="1">
      <c r="A527" s="465"/>
      <c r="B527" s="1244"/>
      <c r="C527" s="1262" t="s">
        <v>1384</v>
      </c>
      <c r="D527" s="1262"/>
      <c r="E527" s="1263"/>
      <c r="F527" s="1186" t="s">
        <v>1324</v>
      </c>
      <c r="G527" s="1186"/>
      <c r="H527" s="1186"/>
      <c r="I527" s="1186"/>
      <c r="J527" s="1186"/>
      <c r="K527" s="1187"/>
      <c r="L527" s="1266"/>
      <c r="M527" s="1267"/>
      <c r="N527" s="1267"/>
      <c r="O527" s="1267"/>
      <c r="P527" s="1267"/>
      <c r="Q527" s="1267"/>
      <c r="R527" s="1267"/>
      <c r="S527" s="1268"/>
      <c r="T527" s="746" t="s">
        <v>1367</v>
      </c>
      <c r="U527" s="746"/>
      <c r="V527" s="746"/>
      <c r="W527" s="746"/>
      <c r="X527" s="746"/>
      <c r="Y527" s="746"/>
      <c r="Z527" s="746"/>
      <c r="AA527" s="746"/>
      <c r="AB527" s="746"/>
      <c r="AC527" s="746"/>
      <c r="AD527" s="746"/>
      <c r="AE527" s="746"/>
      <c r="AF527" s="746"/>
      <c r="AG527" s="746"/>
      <c r="AH527" s="746"/>
      <c r="AI527" s="746"/>
      <c r="AJ527" s="746"/>
      <c r="AK527" s="746"/>
      <c r="AL527" s="747"/>
    </row>
    <row r="528" spans="1:38" ht="25.5" hidden="1" customHeight="1">
      <c r="A528" s="465"/>
      <c r="B528" s="1244"/>
      <c r="C528" s="1262"/>
      <c r="D528" s="1262"/>
      <c r="E528" s="1263"/>
      <c r="F528" s="1184"/>
      <c r="G528" s="1184"/>
      <c r="H528" s="1184"/>
      <c r="I528" s="1184"/>
      <c r="J528" s="1184"/>
      <c r="K528" s="1185"/>
      <c r="L528" s="751" t="s">
        <v>1186</v>
      </c>
      <c r="M528" s="752"/>
      <c r="N528" s="753"/>
      <c r="O528" s="415" t="s">
        <v>1187</v>
      </c>
      <c r="P528" s="415" t="s">
        <v>1187</v>
      </c>
      <c r="Q528" s="415" t="s">
        <v>1187</v>
      </c>
      <c r="R528" s="415" t="s">
        <v>1187</v>
      </c>
      <c r="S528" s="415" t="s">
        <v>1187</v>
      </c>
      <c r="T528" s="415" t="s">
        <v>1187</v>
      </c>
      <c r="U528" s="415" t="s">
        <v>1187</v>
      </c>
      <c r="V528" s="415" t="s">
        <v>1187</v>
      </c>
      <c r="W528" s="415" t="s">
        <v>1187</v>
      </c>
      <c r="X528" s="415" t="s">
        <v>1187</v>
      </c>
      <c r="Y528" s="736"/>
      <c r="Z528" s="737"/>
      <c r="AA528" s="737"/>
      <c r="AB528" s="737"/>
      <c r="AC528" s="737"/>
      <c r="AD528" s="737"/>
      <c r="AE528" s="737"/>
      <c r="AF528" s="737"/>
      <c r="AG528" s="737"/>
      <c r="AH528" s="737"/>
      <c r="AI528" s="737"/>
      <c r="AJ528" s="737"/>
      <c r="AK528" s="737"/>
      <c r="AL528" s="738"/>
    </row>
    <row r="529" spans="1:38" ht="25.5" customHeight="1">
      <c r="A529" s="465"/>
      <c r="B529" s="1244"/>
      <c r="C529" s="1262"/>
      <c r="D529" s="1262"/>
      <c r="E529" s="1263"/>
      <c r="F529" s="1167" t="s">
        <v>209</v>
      </c>
      <c r="G529" s="1167"/>
      <c r="H529" s="1167"/>
      <c r="I529" s="1167"/>
      <c r="J529" s="1167"/>
      <c r="K529" s="1168"/>
      <c r="L529" s="928" t="s">
        <v>1201</v>
      </c>
      <c r="M529" s="929"/>
      <c r="N529" s="1075"/>
      <c r="O529" s="733"/>
      <c r="P529" s="734"/>
      <c r="Q529" s="424" t="s">
        <v>1179</v>
      </c>
      <c r="R529" s="733"/>
      <c r="S529" s="734"/>
      <c r="T529" s="425" t="s">
        <v>1180</v>
      </c>
      <c r="U529" s="733"/>
      <c r="V529" s="734"/>
      <c r="W529" s="425" t="s">
        <v>1181</v>
      </c>
      <c r="X529" s="737"/>
      <c r="Y529" s="737"/>
      <c r="Z529" s="737"/>
      <c r="AA529" s="737"/>
      <c r="AB529" s="737"/>
      <c r="AC529" s="737"/>
      <c r="AD529" s="737"/>
      <c r="AE529" s="737"/>
      <c r="AF529" s="737"/>
      <c r="AG529" s="737"/>
      <c r="AH529" s="737"/>
      <c r="AI529" s="737"/>
      <c r="AJ529" s="737"/>
      <c r="AK529" s="737"/>
      <c r="AL529" s="738"/>
    </row>
    <row r="530" spans="1:38" ht="25.5" customHeight="1">
      <c r="A530" s="465"/>
      <c r="B530" s="1244"/>
      <c r="C530" s="1262"/>
      <c r="D530" s="1262"/>
      <c r="E530" s="1263"/>
      <c r="F530" s="1167" t="s">
        <v>1242</v>
      </c>
      <c r="G530" s="1167"/>
      <c r="H530" s="1167"/>
      <c r="I530" s="1167"/>
      <c r="J530" s="1167"/>
      <c r="K530" s="1168"/>
      <c r="L530" s="928" t="s">
        <v>1201</v>
      </c>
      <c r="M530" s="929"/>
      <c r="N530" s="929"/>
      <c r="O530" s="1075"/>
      <c r="P530" s="912"/>
      <c r="Q530" s="912"/>
      <c r="R530" s="912"/>
      <c r="S530" s="912"/>
      <c r="T530" s="912"/>
      <c r="U530" s="912"/>
      <c r="V530" s="912"/>
      <c r="W530" s="912"/>
      <c r="X530" s="912"/>
      <c r="Y530" s="912"/>
      <c r="Z530" s="912"/>
      <c r="AA530" s="912"/>
      <c r="AB530" s="912"/>
      <c r="AC530" s="912"/>
      <c r="AD530" s="912"/>
      <c r="AE530" s="912"/>
      <c r="AF530" s="912"/>
      <c r="AG530" s="912"/>
      <c r="AH530" s="912"/>
      <c r="AI530" s="912"/>
      <c r="AJ530" s="912"/>
      <c r="AK530" s="912"/>
      <c r="AL530" s="912"/>
    </row>
    <row r="531" spans="1:38" ht="25.5" customHeight="1">
      <c r="A531" s="465"/>
      <c r="B531" s="1244"/>
      <c r="C531" s="1262"/>
      <c r="D531" s="1262"/>
      <c r="E531" s="1263"/>
      <c r="F531" s="1167" t="s">
        <v>1258</v>
      </c>
      <c r="G531" s="1167"/>
      <c r="H531" s="1167"/>
      <c r="I531" s="1167"/>
      <c r="J531" s="1167"/>
      <c r="K531" s="1168"/>
      <c r="L531" s="920"/>
      <c r="M531" s="921"/>
      <c r="N531" s="921"/>
      <c r="O531" s="921"/>
      <c r="P531" s="1257"/>
      <c r="Q531" s="1258"/>
      <c r="R531" s="1258"/>
      <c r="S531" s="1258"/>
      <c r="T531" s="1258"/>
      <c r="U531" s="1258"/>
      <c r="V531" s="1258"/>
      <c r="W531" s="1258"/>
      <c r="X531" s="1258"/>
      <c r="Y531" s="1258"/>
      <c r="Z531" s="1258"/>
      <c r="AA531" s="1258"/>
      <c r="AB531" s="1258"/>
      <c r="AC531" s="1258"/>
      <c r="AD531" s="1258"/>
      <c r="AE531" s="1258"/>
      <c r="AF531" s="1258"/>
      <c r="AG531" s="1258"/>
      <c r="AH531" s="1258"/>
      <c r="AI531" s="1258"/>
      <c r="AJ531" s="1258"/>
      <c r="AK531" s="1258"/>
      <c r="AL531" s="1259"/>
    </row>
    <row r="532" spans="1:38" ht="25.5" customHeight="1">
      <c r="A532" s="465"/>
      <c r="B532" s="1244"/>
      <c r="C532" s="1262"/>
      <c r="D532" s="1262"/>
      <c r="E532" s="1263"/>
      <c r="F532" s="1167" t="s">
        <v>1132</v>
      </c>
      <c r="G532" s="1167"/>
      <c r="H532" s="1167"/>
      <c r="I532" s="1167"/>
      <c r="J532" s="1167"/>
      <c r="K532" s="1168"/>
      <c r="L532" s="928" t="s">
        <v>1201</v>
      </c>
      <c r="M532" s="929"/>
      <c r="N532" s="929"/>
      <c r="O532" s="1075"/>
      <c r="P532" s="1257"/>
      <c r="Q532" s="1258"/>
      <c r="R532" s="1258"/>
      <c r="S532" s="1258"/>
      <c r="T532" s="1258"/>
      <c r="U532" s="1258"/>
      <c r="V532" s="1258"/>
      <c r="W532" s="1258"/>
      <c r="X532" s="1258"/>
      <c r="Y532" s="1258"/>
      <c r="Z532" s="1258"/>
      <c r="AA532" s="1258"/>
      <c r="AB532" s="1258"/>
      <c r="AC532" s="1258"/>
      <c r="AD532" s="1258"/>
      <c r="AE532" s="1258"/>
      <c r="AF532" s="1258"/>
      <c r="AG532" s="1258"/>
      <c r="AH532" s="1258"/>
      <c r="AI532" s="1258"/>
      <c r="AJ532" s="1258"/>
      <c r="AK532" s="1258"/>
      <c r="AL532" s="1259"/>
    </row>
    <row r="533" spans="1:38" ht="25.5" customHeight="1">
      <c r="A533" s="465"/>
      <c r="B533" s="1244"/>
      <c r="C533" s="1262"/>
      <c r="D533" s="1262"/>
      <c r="E533" s="1263"/>
      <c r="F533" s="896" t="s">
        <v>1321</v>
      </c>
      <c r="G533" s="896"/>
      <c r="H533" s="896"/>
      <c r="I533" s="896"/>
      <c r="J533" s="896"/>
      <c r="K533" s="897"/>
      <c r="L533" s="1052" t="s">
        <v>409</v>
      </c>
      <c r="M533" s="861"/>
      <c r="N533" s="861"/>
      <c r="O533" s="861"/>
      <c r="P533" s="861"/>
      <c r="Q533" s="861"/>
      <c r="R533" s="861"/>
      <c r="S533" s="861"/>
      <c r="T533" s="861"/>
      <c r="U533" s="861"/>
      <c r="V533" s="862"/>
      <c r="W533" s="866" t="s">
        <v>1368</v>
      </c>
      <c r="X533" s="867"/>
      <c r="Y533" s="867"/>
      <c r="Z533" s="867"/>
      <c r="AA533" s="867"/>
      <c r="AB533" s="867"/>
      <c r="AC533" s="867"/>
      <c r="AD533" s="867"/>
      <c r="AE533" s="867"/>
      <c r="AF533" s="867"/>
      <c r="AG533" s="867"/>
      <c r="AH533" s="867"/>
      <c r="AI533" s="867"/>
      <c r="AJ533" s="867"/>
      <c r="AK533" s="867"/>
      <c r="AL533" s="868"/>
    </row>
    <row r="534" spans="1:38" ht="25.5" customHeight="1" thickBot="1">
      <c r="A534" s="465"/>
      <c r="B534" s="1244"/>
      <c r="C534" s="1264"/>
      <c r="D534" s="1264"/>
      <c r="E534" s="1265"/>
      <c r="F534" s="1136"/>
      <c r="G534" s="1136"/>
      <c r="H534" s="1136"/>
      <c r="I534" s="1136"/>
      <c r="J534" s="1136"/>
      <c r="K534" s="1137"/>
      <c r="L534" s="774" t="s">
        <v>1395</v>
      </c>
      <c r="M534" s="768"/>
      <c r="N534" s="768"/>
      <c r="O534" s="769"/>
      <c r="P534" s="464" t="s">
        <v>301</v>
      </c>
      <c r="Q534" s="1252"/>
      <c r="R534" s="1252"/>
      <c r="S534" s="1252"/>
      <c r="T534" s="1252"/>
      <c r="U534" s="1253" t="s">
        <v>208</v>
      </c>
      <c r="V534" s="1146"/>
      <c r="W534" s="1254" t="s">
        <v>1369</v>
      </c>
      <c r="X534" s="1255"/>
      <c r="Y534" s="1255"/>
      <c r="Z534" s="1255"/>
      <c r="AA534" s="1255"/>
      <c r="AB534" s="1255"/>
      <c r="AC534" s="1255"/>
      <c r="AD534" s="1255"/>
      <c r="AE534" s="1255"/>
      <c r="AF534" s="1255"/>
      <c r="AG534" s="1255"/>
      <c r="AH534" s="1255"/>
      <c r="AI534" s="1255"/>
      <c r="AJ534" s="1255"/>
      <c r="AK534" s="1255"/>
      <c r="AL534" s="1256"/>
    </row>
    <row r="535" spans="1:38" ht="25.5" customHeight="1" thickTop="1">
      <c r="A535" s="465"/>
      <c r="B535" s="1244"/>
      <c r="C535" s="1248" t="s">
        <v>1385</v>
      </c>
      <c r="D535" s="1248"/>
      <c r="E535" s="1249"/>
      <c r="F535" s="1186" t="s">
        <v>1324</v>
      </c>
      <c r="G535" s="1186"/>
      <c r="H535" s="1186"/>
      <c r="I535" s="1186"/>
      <c r="J535" s="1186"/>
      <c r="K535" s="1187"/>
      <c r="L535" s="1266"/>
      <c r="M535" s="1267"/>
      <c r="N535" s="1267"/>
      <c r="O535" s="1267"/>
      <c r="P535" s="1267"/>
      <c r="Q535" s="1267"/>
      <c r="R535" s="1267"/>
      <c r="S535" s="1268"/>
      <c r="T535" s="746" t="s">
        <v>1367</v>
      </c>
      <c r="U535" s="746"/>
      <c r="V535" s="746"/>
      <c r="W535" s="746"/>
      <c r="X535" s="746"/>
      <c r="Y535" s="746"/>
      <c r="Z535" s="746"/>
      <c r="AA535" s="746"/>
      <c r="AB535" s="746"/>
      <c r="AC535" s="746"/>
      <c r="AD535" s="746"/>
      <c r="AE535" s="746"/>
      <c r="AF535" s="746"/>
      <c r="AG535" s="746"/>
      <c r="AH535" s="746"/>
      <c r="AI535" s="746"/>
      <c r="AJ535" s="746"/>
      <c r="AK535" s="746"/>
      <c r="AL535" s="747"/>
    </row>
    <row r="536" spans="1:38" ht="25.5" hidden="1" customHeight="1">
      <c r="A536" s="465"/>
      <c r="B536" s="1244"/>
      <c r="C536" s="1248"/>
      <c r="D536" s="1248"/>
      <c r="E536" s="1249"/>
      <c r="F536" s="1184"/>
      <c r="G536" s="1184"/>
      <c r="H536" s="1184"/>
      <c r="I536" s="1184"/>
      <c r="J536" s="1184"/>
      <c r="K536" s="1185"/>
      <c r="L536" s="751" t="s">
        <v>1186</v>
      </c>
      <c r="M536" s="752"/>
      <c r="N536" s="753"/>
      <c r="O536" s="415" t="s">
        <v>1187</v>
      </c>
      <c r="P536" s="415" t="s">
        <v>1187</v>
      </c>
      <c r="Q536" s="415" t="s">
        <v>1187</v>
      </c>
      <c r="R536" s="415" t="s">
        <v>1187</v>
      </c>
      <c r="S536" s="415" t="s">
        <v>1187</v>
      </c>
      <c r="T536" s="415" t="s">
        <v>1187</v>
      </c>
      <c r="U536" s="415" t="s">
        <v>1187</v>
      </c>
      <c r="V536" s="415" t="s">
        <v>1187</v>
      </c>
      <c r="W536" s="415" t="s">
        <v>1187</v>
      </c>
      <c r="X536" s="415" t="s">
        <v>1187</v>
      </c>
      <c r="Y536" s="736"/>
      <c r="Z536" s="737"/>
      <c r="AA536" s="737"/>
      <c r="AB536" s="737"/>
      <c r="AC536" s="737"/>
      <c r="AD536" s="737"/>
      <c r="AE536" s="737"/>
      <c r="AF536" s="737"/>
      <c r="AG536" s="737"/>
      <c r="AH536" s="737"/>
      <c r="AI536" s="737"/>
      <c r="AJ536" s="737"/>
      <c r="AK536" s="737"/>
      <c r="AL536" s="738"/>
    </row>
    <row r="537" spans="1:38" ht="25.5" customHeight="1">
      <c r="A537" s="465"/>
      <c r="B537" s="1244"/>
      <c r="C537" s="1248"/>
      <c r="D537" s="1248"/>
      <c r="E537" s="1249"/>
      <c r="F537" s="1167" t="s">
        <v>209</v>
      </c>
      <c r="G537" s="1167"/>
      <c r="H537" s="1167"/>
      <c r="I537" s="1167"/>
      <c r="J537" s="1167"/>
      <c r="K537" s="1168"/>
      <c r="L537" s="928" t="s">
        <v>1201</v>
      </c>
      <c r="M537" s="929"/>
      <c r="N537" s="1075"/>
      <c r="O537" s="733"/>
      <c r="P537" s="734"/>
      <c r="Q537" s="424" t="s">
        <v>1179</v>
      </c>
      <c r="R537" s="733"/>
      <c r="S537" s="734"/>
      <c r="T537" s="425" t="s">
        <v>1180</v>
      </c>
      <c r="U537" s="733"/>
      <c r="V537" s="734"/>
      <c r="W537" s="425" t="s">
        <v>1181</v>
      </c>
      <c r="X537" s="737"/>
      <c r="Y537" s="737"/>
      <c r="Z537" s="737"/>
      <c r="AA537" s="737"/>
      <c r="AB537" s="737"/>
      <c r="AC537" s="737"/>
      <c r="AD537" s="737"/>
      <c r="AE537" s="737"/>
      <c r="AF537" s="737"/>
      <c r="AG537" s="737"/>
      <c r="AH537" s="737"/>
      <c r="AI537" s="737"/>
      <c r="AJ537" s="737"/>
      <c r="AK537" s="737"/>
      <c r="AL537" s="738"/>
    </row>
    <row r="538" spans="1:38" ht="25.5" customHeight="1">
      <c r="A538" s="465"/>
      <c r="B538" s="1244"/>
      <c r="C538" s="1248"/>
      <c r="D538" s="1248"/>
      <c r="E538" s="1249"/>
      <c r="F538" s="1167" t="s">
        <v>1242</v>
      </c>
      <c r="G538" s="1167"/>
      <c r="H538" s="1167"/>
      <c r="I538" s="1167"/>
      <c r="J538" s="1167"/>
      <c r="K538" s="1168"/>
      <c r="L538" s="928" t="s">
        <v>1201</v>
      </c>
      <c r="M538" s="929"/>
      <c r="N538" s="929"/>
      <c r="O538" s="1075"/>
      <c r="P538" s="912"/>
      <c r="Q538" s="912"/>
      <c r="R538" s="912"/>
      <c r="S538" s="912"/>
      <c r="T538" s="912"/>
      <c r="U538" s="912"/>
      <c r="V538" s="912"/>
      <c r="W538" s="912"/>
      <c r="X538" s="912"/>
      <c r="Y538" s="912"/>
      <c r="Z538" s="912"/>
      <c r="AA538" s="912"/>
      <c r="AB538" s="912"/>
      <c r="AC538" s="912"/>
      <c r="AD538" s="912"/>
      <c r="AE538" s="912"/>
      <c r="AF538" s="912"/>
      <c r="AG538" s="912"/>
      <c r="AH538" s="912"/>
      <c r="AI538" s="912"/>
      <c r="AJ538" s="912"/>
      <c r="AK538" s="912"/>
      <c r="AL538" s="912"/>
    </row>
    <row r="539" spans="1:38" ht="25.5" customHeight="1">
      <c r="A539" s="465"/>
      <c r="B539" s="1244"/>
      <c r="C539" s="1248"/>
      <c r="D539" s="1248"/>
      <c r="E539" s="1249"/>
      <c r="F539" s="1167" t="s">
        <v>1258</v>
      </c>
      <c r="G539" s="1167"/>
      <c r="H539" s="1167"/>
      <c r="I539" s="1167"/>
      <c r="J539" s="1167"/>
      <c r="K539" s="1168"/>
      <c r="L539" s="920"/>
      <c r="M539" s="921"/>
      <c r="N539" s="921"/>
      <c r="O539" s="921"/>
      <c r="P539" s="1257"/>
      <c r="Q539" s="1258"/>
      <c r="R539" s="1258"/>
      <c r="S539" s="1258"/>
      <c r="T539" s="1258"/>
      <c r="U539" s="1258"/>
      <c r="V539" s="1258"/>
      <c r="W539" s="1258"/>
      <c r="X539" s="1258"/>
      <c r="Y539" s="1258"/>
      <c r="Z539" s="1258"/>
      <c r="AA539" s="1258"/>
      <c r="AB539" s="1258"/>
      <c r="AC539" s="1258"/>
      <c r="AD539" s="1258"/>
      <c r="AE539" s="1258"/>
      <c r="AF539" s="1258"/>
      <c r="AG539" s="1258"/>
      <c r="AH539" s="1258"/>
      <c r="AI539" s="1258"/>
      <c r="AJ539" s="1258"/>
      <c r="AK539" s="1258"/>
      <c r="AL539" s="1259"/>
    </row>
    <row r="540" spans="1:38" ht="25.5" customHeight="1">
      <c r="A540" s="465"/>
      <c r="B540" s="1244"/>
      <c r="C540" s="1248"/>
      <c r="D540" s="1248"/>
      <c r="E540" s="1249"/>
      <c r="F540" s="1167" t="s">
        <v>1132</v>
      </c>
      <c r="G540" s="1167"/>
      <c r="H540" s="1167"/>
      <c r="I540" s="1167"/>
      <c r="J540" s="1167"/>
      <c r="K540" s="1168"/>
      <c r="L540" s="928" t="s">
        <v>1201</v>
      </c>
      <c r="M540" s="929"/>
      <c r="N540" s="929"/>
      <c r="O540" s="1075"/>
      <c r="P540" s="1257"/>
      <c r="Q540" s="1258"/>
      <c r="R540" s="1258"/>
      <c r="S540" s="1258"/>
      <c r="T540" s="1258"/>
      <c r="U540" s="1258"/>
      <c r="V540" s="1258"/>
      <c r="W540" s="1258"/>
      <c r="X540" s="1258"/>
      <c r="Y540" s="1258"/>
      <c r="Z540" s="1258"/>
      <c r="AA540" s="1258"/>
      <c r="AB540" s="1258"/>
      <c r="AC540" s="1258"/>
      <c r="AD540" s="1258"/>
      <c r="AE540" s="1258"/>
      <c r="AF540" s="1258"/>
      <c r="AG540" s="1258"/>
      <c r="AH540" s="1258"/>
      <c r="AI540" s="1258"/>
      <c r="AJ540" s="1258"/>
      <c r="AK540" s="1258"/>
      <c r="AL540" s="1259"/>
    </row>
    <row r="541" spans="1:38" ht="25.5" customHeight="1">
      <c r="A541" s="465"/>
      <c r="B541" s="1244"/>
      <c r="C541" s="1248"/>
      <c r="D541" s="1248"/>
      <c r="E541" s="1249"/>
      <c r="F541" s="896" t="s">
        <v>1321</v>
      </c>
      <c r="G541" s="896"/>
      <c r="H541" s="896"/>
      <c r="I541" s="896"/>
      <c r="J541" s="896"/>
      <c r="K541" s="897"/>
      <c r="L541" s="1052" t="s">
        <v>409</v>
      </c>
      <c r="M541" s="861"/>
      <c r="N541" s="861"/>
      <c r="O541" s="861"/>
      <c r="P541" s="861"/>
      <c r="Q541" s="861"/>
      <c r="R541" s="861"/>
      <c r="S541" s="861"/>
      <c r="T541" s="861"/>
      <c r="U541" s="861"/>
      <c r="V541" s="862"/>
      <c r="W541" s="866" t="s">
        <v>1368</v>
      </c>
      <c r="X541" s="867"/>
      <c r="Y541" s="867"/>
      <c r="Z541" s="867"/>
      <c r="AA541" s="867"/>
      <c r="AB541" s="867"/>
      <c r="AC541" s="867"/>
      <c r="AD541" s="867"/>
      <c r="AE541" s="867"/>
      <c r="AF541" s="867"/>
      <c r="AG541" s="867"/>
      <c r="AH541" s="867"/>
      <c r="AI541" s="867"/>
      <c r="AJ541" s="867"/>
      <c r="AK541" s="867"/>
      <c r="AL541" s="868"/>
    </row>
    <row r="542" spans="1:38" ht="25.5" customHeight="1" thickBot="1">
      <c r="A542" s="465"/>
      <c r="B542" s="1244"/>
      <c r="C542" s="1250"/>
      <c r="D542" s="1250"/>
      <c r="E542" s="1251"/>
      <c r="F542" s="1136"/>
      <c r="G542" s="1136"/>
      <c r="H542" s="1136"/>
      <c r="I542" s="1136"/>
      <c r="J542" s="1136"/>
      <c r="K542" s="1137"/>
      <c r="L542" s="774" t="s">
        <v>1395</v>
      </c>
      <c r="M542" s="768"/>
      <c r="N542" s="768"/>
      <c r="O542" s="769"/>
      <c r="P542" s="464" t="s">
        <v>301</v>
      </c>
      <c r="Q542" s="1252"/>
      <c r="R542" s="1252"/>
      <c r="S542" s="1252"/>
      <c r="T542" s="1252"/>
      <c r="U542" s="1253" t="s">
        <v>208</v>
      </c>
      <c r="V542" s="1146"/>
      <c r="W542" s="1254" t="s">
        <v>1369</v>
      </c>
      <c r="X542" s="1255"/>
      <c r="Y542" s="1255"/>
      <c r="Z542" s="1255"/>
      <c r="AA542" s="1255"/>
      <c r="AB542" s="1255"/>
      <c r="AC542" s="1255"/>
      <c r="AD542" s="1255"/>
      <c r="AE542" s="1255"/>
      <c r="AF542" s="1255"/>
      <c r="AG542" s="1255"/>
      <c r="AH542" s="1255"/>
      <c r="AI542" s="1255"/>
      <c r="AJ542" s="1255"/>
      <c r="AK542" s="1255"/>
      <c r="AL542" s="1256"/>
    </row>
    <row r="543" spans="1:38" ht="25.5" customHeight="1" thickTop="1">
      <c r="A543" s="465"/>
      <c r="B543" s="1244"/>
      <c r="C543" s="1262" t="s">
        <v>1386</v>
      </c>
      <c r="D543" s="1262"/>
      <c r="E543" s="1263"/>
      <c r="F543" s="1186" t="s">
        <v>1324</v>
      </c>
      <c r="G543" s="1186"/>
      <c r="H543" s="1186"/>
      <c r="I543" s="1186"/>
      <c r="J543" s="1186"/>
      <c r="K543" s="1187"/>
      <c r="L543" s="1266"/>
      <c r="M543" s="1267"/>
      <c r="N543" s="1267"/>
      <c r="O543" s="1267"/>
      <c r="P543" s="1267"/>
      <c r="Q543" s="1267"/>
      <c r="R543" s="1267"/>
      <c r="S543" s="1268"/>
      <c r="T543" s="746" t="s">
        <v>1367</v>
      </c>
      <c r="U543" s="746"/>
      <c r="V543" s="746"/>
      <c r="W543" s="746"/>
      <c r="X543" s="746"/>
      <c r="Y543" s="746"/>
      <c r="Z543" s="746"/>
      <c r="AA543" s="746"/>
      <c r="AB543" s="746"/>
      <c r="AC543" s="746"/>
      <c r="AD543" s="746"/>
      <c r="AE543" s="746"/>
      <c r="AF543" s="746"/>
      <c r="AG543" s="746"/>
      <c r="AH543" s="746"/>
      <c r="AI543" s="746"/>
      <c r="AJ543" s="746"/>
      <c r="AK543" s="746"/>
      <c r="AL543" s="747"/>
    </row>
    <row r="544" spans="1:38" ht="25.5" hidden="1" customHeight="1">
      <c r="A544" s="465"/>
      <c r="B544" s="1244"/>
      <c r="C544" s="1262"/>
      <c r="D544" s="1262"/>
      <c r="E544" s="1263"/>
      <c r="F544" s="1184"/>
      <c r="G544" s="1184"/>
      <c r="H544" s="1184"/>
      <c r="I544" s="1184"/>
      <c r="J544" s="1184"/>
      <c r="K544" s="1185"/>
      <c r="L544" s="751" t="s">
        <v>1186</v>
      </c>
      <c r="M544" s="752"/>
      <c r="N544" s="753"/>
      <c r="O544" s="415" t="s">
        <v>1187</v>
      </c>
      <c r="P544" s="415" t="s">
        <v>1187</v>
      </c>
      <c r="Q544" s="415" t="s">
        <v>1187</v>
      </c>
      <c r="R544" s="415" t="s">
        <v>1187</v>
      </c>
      <c r="S544" s="415" t="s">
        <v>1187</v>
      </c>
      <c r="T544" s="415" t="s">
        <v>1187</v>
      </c>
      <c r="U544" s="415" t="s">
        <v>1187</v>
      </c>
      <c r="V544" s="415" t="s">
        <v>1187</v>
      </c>
      <c r="W544" s="415" t="s">
        <v>1187</v>
      </c>
      <c r="X544" s="415" t="s">
        <v>1187</v>
      </c>
      <c r="Y544" s="736"/>
      <c r="Z544" s="737"/>
      <c r="AA544" s="737"/>
      <c r="AB544" s="737"/>
      <c r="AC544" s="737"/>
      <c r="AD544" s="737"/>
      <c r="AE544" s="737"/>
      <c r="AF544" s="737"/>
      <c r="AG544" s="737"/>
      <c r="AH544" s="737"/>
      <c r="AI544" s="737"/>
      <c r="AJ544" s="737"/>
      <c r="AK544" s="737"/>
      <c r="AL544" s="738"/>
    </row>
    <row r="545" spans="1:38" ht="25.5" customHeight="1">
      <c r="A545" s="465"/>
      <c r="B545" s="1244"/>
      <c r="C545" s="1262"/>
      <c r="D545" s="1262"/>
      <c r="E545" s="1263"/>
      <c r="F545" s="1167" t="s">
        <v>209</v>
      </c>
      <c r="G545" s="1167"/>
      <c r="H545" s="1167"/>
      <c r="I545" s="1167"/>
      <c r="J545" s="1167"/>
      <c r="K545" s="1168"/>
      <c r="L545" s="928" t="s">
        <v>1201</v>
      </c>
      <c r="M545" s="929"/>
      <c r="N545" s="1075"/>
      <c r="O545" s="733"/>
      <c r="P545" s="734"/>
      <c r="Q545" s="424" t="s">
        <v>1179</v>
      </c>
      <c r="R545" s="733"/>
      <c r="S545" s="734"/>
      <c r="T545" s="425" t="s">
        <v>1180</v>
      </c>
      <c r="U545" s="733"/>
      <c r="V545" s="734"/>
      <c r="W545" s="425" t="s">
        <v>1181</v>
      </c>
      <c r="X545" s="737"/>
      <c r="Y545" s="737"/>
      <c r="Z545" s="737"/>
      <c r="AA545" s="737"/>
      <c r="AB545" s="737"/>
      <c r="AC545" s="737"/>
      <c r="AD545" s="737"/>
      <c r="AE545" s="737"/>
      <c r="AF545" s="737"/>
      <c r="AG545" s="737"/>
      <c r="AH545" s="737"/>
      <c r="AI545" s="737"/>
      <c r="AJ545" s="737"/>
      <c r="AK545" s="737"/>
      <c r="AL545" s="738"/>
    </row>
    <row r="546" spans="1:38" ht="25.5" customHeight="1">
      <c r="A546" s="465"/>
      <c r="B546" s="1244"/>
      <c r="C546" s="1262"/>
      <c r="D546" s="1262"/>
      <c r="E546" s="1263"/>
      <c r="F546" s="1167" t="s">
        <v>1242</v>
      </c>
      <c r="G546" s="1167"/>
      <c r="H546" s="1167"/>
      <c r="I546" s="1167"/>
      <c r="J546" s="1167"/>
      <c r="K546" s="1168"/>
      <c r="L546" s="928" t="s">
        <v>1201</v>
      </c>
      <c r="M546" s="929"/>
      <c r="N546" s="929"/>
      <c r="O546" s="1075"/>
      <c r="P546" s="912"/>
      <c r="Q546" s="912"/>
      <c r="R546" s="912"/>
      <c r="S546" s="912"/>
      <c r="T546" s="912"/>
      <c r="U546" s="912"/>
      <c r="V546" s="912"/>
      <c r="W546" s="912"/>
      <c r="X546" s="912"/>
      <c r="Y546" s="912"/>
      <c r="Z546" s="912"/>
      <c r="AA546" s="912"/>
      <c r="AB546" s="912"/>
      <c r="AC546" s="912"/>
      <c r="AD546" s="912"/>
      <c r="AE546" s="912"/>
      <c r="AF546" s="912"/>
      <c r="AG546" s="912"/>
      <c r="AH546" s="912"/>
      <c r="AI546" s="912"/>
      <c r="AJ546" s="912"/>
      <c r="AK546" s="912"/>
      <c r="AL546" s="912"/>
    </row>
    <row r="547" spans="1:38" ht="25.5" customHeight="1">
      <c r="A547" s="465"/>
      <c r="B547" s="1244"/>
      <c r="C547" s="1262"/>
      <c r="D547" s="1262"/>
      <c r="E547" s="1263"/>
      <c r="F547" s="1167" t="s">
        <v>1258</v>
      </c>
      <c r="G547" s="1167"/>
      <c r="H547" s="1167"/>
      <c r="I547" s="1167"/>
      <c r="J547" s="1167"/>
      <c r="K547" s="1168"/>
      <c r="L547" s="920"/>
      <c r="M547" s="921"/>
      <c r="N547" s="921"/>
      <c r="O547" s="921"/>
      <c r="P547" s="1257"/>
      <c r="Q547" s="1258"/>
      <c r="R547" s="1258"/>
      <c r="S547" s="1258"/>
      <c r="T547" s="1258"/>
      <c r="U547" s="1258"/>
      <c r="V547" s="1258"/>
      <c r="W547" s="1258"/>
      <c r="X547" s="1258"/>
      <c r="Y547" s="1258"/>
      <c r="Z547" s="1258"/>
      <c r="AA547" s="1258"/>
      <c r="AB547" s="1258"/>
      <c r="AC547" s="1258"/>
      <c r="AD547" s="1258"/>
      <c r="AE547" s="1258"/>
      <c r="AF547" s="1258"/>
      <c r="AG547" s="1258"/>
      <c r="AH547" s="1258"/>
      <c r="AI547" s="1258"/>
      <c r="AJ547" s="1258"/>
      <c r="AK547" s="1258"/>
      <c r="AL547" s="1259"/>
    </row>
    <row r="548" spans="1:38" ht="25.5" customHeight="1">
      <c r="A548" s="465"/>
      <c r="B548" s="1244"/>
      <c r="C548" s="1262"/>
      <c r="D548" s="1262"/>
      <c r="E548" s="1263"/>
      <c r="F548" s="1167" t="s">
        <v>1132</v>
      </c>
      <c r="G548" s="1167"/>
      <c r="H548" s="1167"/>
      <c r="I548" s="1167"/>
      <c r="J548" s="1167"/>
      <c r="K548" s="1168"/>
      <c r="L548" s="928" t="s">
        <v>1201</v>
      </c>
      <c r="M548" s="929"/>
      <c r="N548" s="929"/>
      <c r="O548" s="1075"/>
      <c r="P548" s="1257"/>
      <c r="Q548" s="1258"/>
      <c r="R548" s="1258"/>
      <c r="S548" s="1258"/>
      <c r="T548" s="1258"/>
      <c r="U548" s="1258"/>
      <c r="V548" s="1258"/>
      <c r="W548" s="1258"/>
      <c r="X548" s="1258"/>
      <c r="Y548" s="1258"/>
      <c r="Z548" s="1258"/>
      <c r="AA548" s="1258"/>
      <c r="AB548" s="1258"/>
      <c r="AC548" s="1258"/>
      <c r="AD548" s="1258"/>
      <c r="AE548" s="1258"/>
      <c r="AF548" s="1258"/>
      <c r="AG548" s="1258"/>
      <c r="AH548" s="1258"/>
      <c r="AI548" s="1258"/>
      <c r="AJ548" s="1258"/>
      <c r="AK548" s="1258"/>
      <c r="AL548" s="1259"/>
    </row>
    <row r="549" spans="1:38" ht="25.5" customHeight="1">
      <c r="A549" s="465"/>
      <c r="B549" s="1244"/>
      <c r="C549" s="1262"/>
      <c r="D549" s="1262"/>
      <c r="E549" s="1263"/>
      <c r="F549" s="896" t="s">
        <v>1321</v>
      </c>
      <c r="G549" s="896"/>
      <c r="H549" s="896"/>
      <c r="I549" s="896"/>
      <c r="J549" s="896"/>
      <c r="K549" s="897"/>
      <c r="L549" s="1052" t="s">
        <v>409</v>
      </c>
      <c r="M549" s="861"/>
      <c r="N549" s="861"/>
      <c r="O549" s="861"/>
      <c r="P549" s="861"/>
      <c r="Q549" s="861"/>
      <c r="R549" s="861"/>
      <c r="S549" s="861"/>
      <c r="T549" s="861"/>
      <c r="U549" s="861"/>
      <c r="V549" s="862"/>
      <c r="W549" s="866" t="s">
        <v>1368</v>
      </c>
      <c r="X549" s="867"/>
      <c r="Y549" s="867"/>
      <c r="Z549" s="867"/>
      <c r="AA549" s="867"/>
      <c r="AB549" s="867"/>
      <c r="AC549" s="867"/>
      <c r="AD549" s="867"/>
      <c r="AE549" s="867"/>
      <c r="AF549" s="867"/>
      <c r="AG549" s="867"/>
      <c r="AH549" s="867"/>
      <c r="AI549" s="867"/>
      <c r="AJ549" s="867"/>
      <c r="AK549" s="867"/>
      <c r="AL549" s="868"/>
    </row>
    <row r="550" spans="1:38" ht="25.5" customHeight="1" thickBot="1">
      <c r="A550" s="465"/>
      <c r="B550" s="1244"/>
      <c r="C550" s="1264"/>
      <c r="D550" s="1264"/>
      <c r="E550" s="1265"/>
      <c r="F550" s="1136"/>
      <c r="G550" s="1136"/>
      <c r="H550" s="1136"/>
      <c r="I550" s="1136"/>
      <c r="J550" s="1136"/>
      <c r="K550" s="1137"/>
      <c r="L550" s="774" t="s">
        <v>1395</v>
      </c>
      <c r="M550" s="768"/>
      <c r="N550" s="768"/>
      <c r="O550" s="769"/>
      <c r="P550" s="464" t="s">
        <v>301</v>
      </c>
      <c r="Q550" s="1252"/>
      <c r="R550" s="1252"/>
      <c r="S550" s="1252"/>
      <c r="T550" s="1252"/>
      <c r="U550" s="1253" t="s">
        <v>208</v>
      </c>
      <c r="V550" s="1146"/>
      <c r="W550" s="1254" t="s">
        <v>1369</v>
      </c>
      <c r="X550" s="1255"/>
      <c r="Y550" s="1255"/>
      <c r="Z550" s="1255"/>
      <c r="AA550" s="1255"/>
      <c r="AB550" s="1255"/>
      <c r="AC550" s="1255"/>
      <c r="AD550" s="1255"/>
      <c r="AE550" s="1255"/>
      <c r="AF550" s="1255"/>
      <c r="AG550" s="1255"/>
      <c r="AH550" s="1255"/>
      <c r="AI550" s="1255"/>
      <c r="AJ550" s="1255"/>
      <c r="AK550" s="1255"/>
      <c r="AL550" s="1256"/>
    </row>
    <row r="551" spans="1:38" ht="25.5" customHeight="1" thickTop="1">
      <c r="A551" s="465"/>
      <c r="B551" s="1244"/>
      <c r="C551" s="1248" t="s">
        <v>1387</v>
      </c>
      <c r="D551" s="1248"/>
      <c r="E551" s="1249"/>
      <c r="F551" s="1186" t="s">
        <v>1324</v>
      </c>
      <c r="G551" s="1186"/>
      <c r="H551" s="1186"/>
      <c r="I551" s="1186"/>
      <c r="J551" s="1186"/>
      <c r="K551" s="1187"/>
      <c r="L551" s="1266"/>
      <c r="M551" s="1267"/>
      <c r="N551" s="1267"/>
      <c r="O551" s="1267"/>
      <c r="P551" s="1267"/>
      <c r="Q551" s="1267"/>
      <c r="R551" s="1267"/>
      <c r="S551" s="1268"/>
      <c r="T551" s="746" t="s">
        <v>1367</v>
      </c>
      <c r="U551" s="746"/>
      <c r="V551" s="746"/>
      <c r="W551" s="746"/>
      <c r="X551" s="746"/>
      <c r="Y551" s="746"/>
      <c r="Z551" s="746"/>
      <c r="AA551" s="746"/>
      <c r="AB551" s="746"/>
      <c r="AC551" s="746"/>
      <c r="AD551" s="746"/>
      <c r="AE551" s="746"/>
      <c r="AF551" s="746"/>
      <c r="AG551" s="746"/>
      <c r="AH551" s="746"/>
      <c r="AI551" s="746"/>
      <c r="AJ551" s="746"/>
      <c r="AK551" s="746"/>
      <c r="AL551" s="747"/>
    </row>
    <row r="552" spans="1:38" ht="25.5" hidden="1" customHeight="1">
      <c r="A552" s="465"/>
      <c r="B552" s="1244"/>
      <c r="C552" s="1248"/>
      <c r="D552" s="1248"/>
      <c r="E552" s="1249"/>
      <c r="F552" s="1184"/>
      <c r="G552" s="1184"/>
      <c r="H552" s="1184"/>
      <c r="I552" s="1184"/>
      <c r="J552" s="1184"/>
      <c r="K552" s="1185"/>
      <c r="L552" s="751" t="s">
        <v>1186</v>
      </c>
      <c r="M552" s="752"/>
      <c r="N552" s="753"/>
      <c r="O552" s="415" t="s">
        <v>1187</v>
      </c>
      <c r="P552" s="415" t="s">
        <v>1187</v>
      </c>
      <c r="Q552" s="415" t="s">
        <v>1187</v>
      </c>
      <c r="R552" s="415" t="s">
        <v>1187</v>
      </c>
      <c r="S552" s="415" t="s">
        <v>1187</v>
      </c>
      <c r="T552" s="415" t="s">
        <v>1187</v>
      </c>
      <c r="U552" s="415" t="s">
        <v>1187</v>
      </c>
      <c r="V552" s="415" t="s">
        <v>1187</v>
      </c>
      <c r="W552" s="415" t="s">
        <v>1187</v>
      </c>
      <c r="X552" s="415" t="s">
        <v>1187</v>
      </c>
      <c r="Y552" s="736"/>
      <c r="Z552" s="737"/>
      <c r="AA552" s="737"/>
      <c r="AB552" s="737"/>
      <c r="AC552" s="737"/>
      <c r="AD552" s="737"/>
      <c r="AE552" s="737"/>
      <c r="AF552" s="737"/>
      <c r="AG552" s="737"/>
      <c r="AH552" s="737"/>
      <c r="AI552" s="737"/>
      <c r="AJ552" s="737"/>
      <c r="AK552" s="737"/>
      <c r="AL552" s="738"/>
    </row>
    <row r="553" spans="1:38" ht="25.5" customHeight="1">
      <c r="A553" s="465"/>
      <c r="B553" s="1244"/>
      <c r="C553" s="1248"/>
      <c r="D553" s="1248"/>
      <c r="E553" s="1249"/>
      <c r="F553" s="1167" t="s">
        <v>209</v>
      </c>
      <c r="G553" s="1167"/>
      <c r="H553" s="1167"/>
      <c r="I553" s="1167"/>
      <c r="J553" s="1167"/>
      <c r="K553" s="1168"/>
      <c r="L553" s="928" t="s">
        <v>1201</v>
      </c>
      <c r="M553" s="929"/>
      <c r="N553" s="1075"/>
      <c r="O553" s="733"/>
      <c r="P553" s="734"/>
      <c r="Q553" s="424" t="s">
        <v>1179</v>
      </c>
      <c r="R553" s="733"/>
      <c r="S553" s="734"/>
      <c r="T553" s="425" t="s">
        <v>1180</v>
      </c>
      <c r="U553" s="733"/>
      <c r="V553" s="734"/>
      <c r="W553" s="425" t="s">
        <v>1181</v>
      </c>
      <c r="X553" s="737"/>
      <c r="Y553" s="737"/>
      <c r="Z553" s="737"/>
      <c r="AA553" s="737"/>
      <c r="AB553" s="737"/>
      <c r="AC553" s="737"/>
      <c r="AD553" s="737"/>
      <c r="AE553" s="737"/>
      <c r="AF553" s="737"/>
      <c r="AG553" s="737"/>
      <c r="AH553" s="737"/>
      <c r="AI553" s="737"/>
      <c r="AJ553" s="737"/>
      <c r="AK553" s="737"/>
      <c r="AL553" s="738"/>
    </row>
    <row r="554" spans="1:38" ht="25.5" customHeight="1">
      <c r="A554" s="465"/>
      <c r="B554" s="1244"/>
      <c r="C554" s="1248"/>
      <c r="D554" s="1248"/>
      <c r="E554" s="1249"/>
      <c r="F554" s="1167" t="s">
        <v>1242</v>
      </c>
      <c r="G554" s="1167"/>
      <c r="H554" s="1167"/>
      <c r="I554" s="1167"/>
      <c r="J554" s="1167"/>
      <c r="K554" s="1168"/>
      <c r="L554" s="928" t="s">
        <v>1201</v>
      </c>
      <c r="M554" s="929"/>
      <c r="N554" s="929"/>
      <c r="O554" s="1075"/>
      <c r="P554" s="736"/>
      <c r="Q554" s="737"/>
      <c r="R554" s="737"/>
      <c r="S554" s="737"/>
      <c r="T554" s="737"/>
      <c r="U554" s="737"/>
      <c r="V554" s="737"/>
      <c r="W554" s="737"/>
      <c r="X554" s="737"/>
      <c r="Y554" s="737"/>
      <c r="Z554" s="737"/>
      <c r="AA554" s="737"/>
      <c r="AB554" s="737"/>
      <c r="AC554" s="737"/>
      <c r="AD554" s="737"/>
      <c r="AE554" s="737"/>
      <c r="AF554" s="737"/>
      <c r="AG554" s="737"/>
      <c r="AH554" s="737"/>
      <c r="AI554" s="737"/>
      <c r="AJ554" s="737"/>
      <c r="AK554" s="737"/>
      <c r="AL554" s="738"/>
    </row>
    <row r="555" spans="1:38" ht="25.5" customHeight="1">
      <c r="A555" s="465"/>
      <c r="B555" s="1244"/>
      <c r="C555" s="1248"/>
      <c r="D555" s="1248"/>
      <c r="E555" s="1249"/>
      <c r="F555" s="1167" t="s">
        <v>1258</v>
      </c>
      <c r="G555" s="1167"/>
      <c r="H555" s="1167"/>
      <c r="I555" s="1167"/>
      <c r="J555" s="1167"/>
      <c r="K555" s="1168"/>
      <c r="L555" s="920"/>
      <c r="M555" s="921"/>
      <c r="N555" s="921"/>
      <c r="O555" s="921"/>
      <c r="P555" s="1257"/>
      <c r="Q555" s="1258"/>
      <c r="R555" s="1258"/>
      <c r="S555" s="1258"/>
      <c r="T555" s="1258"/>
      <c r="U555" s="1258"/>
      <c r="V555" s="1258"/>
      <c r="W555" s="1258"/>
      <c r="X555" s="1258"/>
      <c r="Y555" s="1258"/>
      <c r="Z555" s="1258"/>
      <c r="AA555" s="1258"/>
      <c r="AB555" s="1258"/>
      <c r="AC555" s="1258"/>
      <c r="AD555" s="1258"/>
      <c r="AE555" s="1258"/>
      <c r="AF555" s="1258"/>
      <c r="AG555" s="1258"/>
      <c r="AH555" s="1258"/>
      <c r="AI555" s="1258"/>
      <c r="AJ555" s="1258"/>
      <c r="AK555" s="1258"/>
      <c r="AL555" s="1259"/>
    </row>
    <row r="556" spans="1:38" ht="25.5" customHeight="1">
      <c r="A556" s="465"/>
      <c r="B556" s="1244"/>
      <c r="C556" s="1248"/>
      <c r="D556" s="1248"/>
      <c r="E556" s="1249"/>
      <c r="F556" s="1167" t="s">
        <v>1132</v>
      </c>
      <c r="G556" s="1167"/>
      <c r="H556" s="1167"/>
      <c r="I556" s="1167"/>
      <c r="J556" s="1167"/>
      <c r="K556" s="1168"/>
      <c r="L556" s="928" t="s">
        <v>1201</v>
      </c>
      <c r="M556" s="929"/>
      <c r="N556" s="929"/>
      <c r="O556" s="1075"/>
      <c r="P556" s="1257"/>
      <c r="Q556" s="1258"/>
      <c r="R556" s="1258"/>
      <c r="S556" s="1258"/>
      <c r="T556" s="1258"/>
      <c r="U556" s="1258"/>
      <c r="V556" s="1258"/>
      <c r="W556" s="1258"/>
      <c r="X556" s="1258"/>
      <c r="Y556" s="1258"/>
      <c r="Z556" s="1258"/>
      <c r="AA556" s="1258"/>
      <c r="AB556" s="1258"/>
      <c r="AC556" s="1258"/>
      <c r="AD556" s="1258"/>
      <c r="AE556" s="1258"/>
      <c r="AF556" s="1258"/>
      <c r="AG556" s="1258"/>
      <c r="AH556" s="1258"/>
      <c r="AI556" s="1258"/>
      <c r="AJ556" s="1258"/>
      <c r="AK556" s="1258"/>
      <c r="AL556" s="1259"/>
    </row>
    <row r="557" spans="1:38" ht="25.5" customHeight="1">
      <c r="A557" s="465"/>
      <c r="B557" s="1244"/>
      <c r="C557" s="1248"/>
      <c r="D557" s="1248"/>
      <c r="E557" s="1249"/>
      <c r="F557" s="896" t="s">
        <v>1321</v>
      </c>
      <c r="G557" s="896"/>
      <c r="H557" s="896"/>
      <c r="I557" s="896"/>
      <c r="J557" s="896"/>
      <c r="K557" s="897"/>
      <c r="L557" s="1052" t="s">
        <v>409</v>
      </c>
      <c r="M557" s="861"/>
      <c r="N557" s="861"/>
      <c r="O557" s="861"/>
      <c r="P557" s="861"/>
      <c r="Q557" s="861"/>
      <c r="R557" s="861"/>
      <c r="S557" s="861"/>
      <c r="T557" s="861"/>
      <c r="U557" s="861"/>
      <c r="V557" s="862"/>
      <c r="W557" s="866" t="s">
        <v>1368</v>
      </c>
      <c r="X557" s="867"/>
      <c r="Y557" s="867"/>
      <c r="Z557" s="867"/>
      <c r="AA557" s="867"/>
      <c r="AB557" s="867"/>
      <c r="AC557" s="867"/>
      <c r="AD557" s="867"/>
      <c r="AE557" s="867"/>
      <c r="AF557" s="867"/>
      <c r="AG557" s="867"/>
      <c r="AH557" s="867"/>
      <c r="AI557" s="867"/>
      <c r="AJ557" s="867"/>
      <c r="AK557" s="867"/>
      <c r="AL557" s="868"/>
    </row>
    <row r="558" spans="1:38" ht="25.5" customHeight="1" thickBot="1">
      <c r="A558" s="465"/>
      <c r="B558" s="1244"/>
      <c r="C558" s="1250"/>
      <c r="D558" s="1250"/>
      <c r="E558" s="1251"/>
      <c r="F558" s="1136"/>
      <c r="G558" s="1136"/>
      <c r="H558" s="1136"/>
      <c r="I558" s="1136"/>
      <c r="J558" s="1136"/>
      <c r="K558" s="1137"/>
      <c r="L558" s="774" t="s">
        <v>1395</v>
      </c>
      <c r="M558" s="768"/>
      <c r="N558" s="768"/>
      <c r="O558" s="769"/>
      <c r="P558" s="464" t="s">
        <v>301</v>
      </c>
      <c r="Q558" s="1252"/>
      <c r="R558" s="1252"/>
      <c r="S558" s="1252"/>
      <c r="T558" s="1252"/>
      <c r="U558" s="1253" t="s">
        <v>208</v>
      </c>
      <c r="V558" s="1146"/>
      <c r="W558" s="1254" t="s">
        <v>1369</v>
      </c>
      <c r="X558" s="1255"/>
      <c r="Y558" s="1255"/>
      <c r="Z558" s="1255"/>
      <c r="AA558" s="1255"/>
      <c r="AB558" s="1255"/>
      <c r="AC558" s="1255"/>
      <c r="AD558" s="1255"/>
      <c r="AE558" s="1255"/>
      <c r="AF558" s="1255"/>
      <c r="AG558" s="1255"/>
      <c r="AH558" s="1255"/>
      <c r="AI558" s="1255"/>
      <c r="AJ558" s="1255"/>
      <c r="AK558" s="1255"/>
      <c r="AL558" s="1256"/>
    </row>
    <row r="559" spans="1:38" ht="25.5" customHeight="1" thickTop="1">
      <c r="A559" s="465"/>
      <c r="B559" s="1244"/>
      <c r="C559" s="1262" t="s">
        <v>1388</v>
      </c>
      <c r="D559" s="1262"/>
      <c r="E559" s="1263"/>
      <c r="F559" s="1186" t="s">
        <v>1324</v>
      </c>
      <c r="G559" s="1186"/>
      <c r="H559" s="1186"/>
      <c r="I559" s="1186"/>
      <c r="J559" s="1186"/>
      <c r="K559" s="1187"/>
      <c r="L559" s="1266"/>
      <c r="M559" s="1267"/>
      <c r="N559" s="1267"/>
      <c r="O559" s="1267"/>
      <c r="P559" s="1267"/>
      <c r="Q559" s="1267"/>
      <c r="R559" s="1267"/>
      <c r="S559" s="1268"/>
      <c r="T559" s="746" t="s">
        <v>1367</v>
      </c>
      <c r="U559" s="746"/>
      <c r="V559" s="746"/>
      <c r="W559" s="746"/>
      <c r="X559" s="746"/>
      <c r="Y559" s="746"/>
      <c r="Z559" s="746"/>
      <c r="AA559" s="746"/>
      <c r="AB559" s="746"/>
      <c r="AC559" s="746"/>
      <c r="AD559" s="746"/>
      <c r="AE559" s="746"/>
      <c r="AF559" s="746"/>
      <c r="AG559" s="746"/>
      <c r="AH559" s="746"/>
      <c r="AI559" s="746"/>
      <c r="AJ559" s="746"/>
      <c r="AK559" s="746"/>
      <c r="AL559" s="747"/>
    </row>
    <row r="560" spans="1:38" ht="25.5" hidden="1" customHeight="1">
      <c r="A560" s="465"/>
      <c r="B560" s="1244"/>
      <c r="C560" s="1262"/>
      <c r="D560" s="1262"/>
      <c r="E560" s="1263"/>
      <c r="F560" s="1184"/>
      <c r="G560" s="1184"/>
      <c r="H560" s="1184"/>
      <c r="I560" s="1184"/>
      <c r="J560" s="1184"/>
      <c r="K560" s="1185"/>
      <c r="L560" s="751" t="s">
        <v>1186</v>
      </c>
      <c r="M560" s="752"/>
      <c r="N560" s="753"/>
      <c r="O560" s="415" t="s">
        <v>1187</v>
      </c>
      <c r="P560" s="415" t="s">
        <v>1187</v>
      </c>
      <c r="Q560" s="415" t="s">
        <v>1187</v>
      </c>
      <c r="R560" s="415" t="s">
        <v>1187</v>
      </c>
      <c r="S560" s="415" t="s">
        <v>1187</v>
      </c>
      <c r="T560" s="415" t="s">
        <v>1187</v>
      </c>
      <c r="U560" s="415" t="s">
        <v>1187</v>
      </c>
      <c r="V560" s="415" t="s">
        <v>1187</v>
      </c>
      <c r="W560" s="415" t="s">
        <v>1187</v>
      </c>
      <c r="X560" s="415" t="s">
        <v>1187</v>
      </c>
      <c r="Y560" s="736"/>
      <c r="Z560" s="737"/>
      <c r="AA560" s="737"/>
      <c r="AB560" s="737"/>
      <c r="AC560" s="737"/>
      <c r="AD560" s="737"/>
      <c r="AE560" s="737"/>
      <c r="AF560" s="737"/>
      <c r="AG560" s="737"/>
      <c r="AH560" s="737"/>
      <c r="AI560" s="737"/>
      <c r="AJ560" s="737"/>
      <c r="AK560" s="737"/>
      <c r="AL560" s="738"/>
    </row>
    <row r="561" spans="1:38" ht="25.5" customHeight="1">
      <c r="A561" s="465"/>
      <c r="B561" s="1244"/>
      <c r="C561" s="1262"/>
      <c r="D561" s="1262"/>
      <c r="E561" s="1263"/>
      <c r="F561" s="1167" t="s">
        <v>209</v>
      </c>
      <c r="G561" s="1167"/>
      <c r="H561" s="1167"/>
      <c r="I561" s="1167"/>
      <c r="J561" s="1167"/>
      <c r="K561" s="1168"/>
      <c r="L561" s="928" t="s">
        <v>1201</v>
      </c>
      <c r="M561" s="929"/>
      <c r="N561" s="1075"/>
      <c r="O561" s="733"/>
      <c r="P561" s="734"/>
      <c r="Q561" s="424" t="s">
        <v>1179</v>
      </c>
      <c r="R561" s="733"/>
      <c r="S561" s="734"/>
      <c r="T561" s="425" t="s">
        <v>1180</v>
      </c>
      <c r="U561" s="733"/>
      <c r="V561" s="734"/>
      <c r="W561" s="425" t="s">
        <v>1181</v>
      </c>
      <c r="X561" s="737"/>
      <c r="Y561" s="737"/>
      <c r="Z561" s="737"/>
      <c r="AA561" s="737"/>
      <c r="AB561" s="737"/>
      <c r="AC561" s="737"/>
      <c r="AD561" s="737"/>
      <c r="AE561" s="737"/>
      <c r="AF561" s="737"/>
      <c r="AG561" s="737"/>
      <c r="AH561" s="737"/>
      <c r="AI561" s="737"/>
      <c r="AJ561" s="737"/>
      <c r="AK561" s="737"/>
      <c r="AL561" s="738"/>
    </row>
    <row r="562" spans="1:38" ht="25.5" customHeight="1">
      <c r="A562" s="465"/>
      <c r="B562" s="1244"/>
      <c r="C562" s="1262"/>
      <c r="D562" s="1262"/>
      <c r="E562" s="1263"/>
      <c r="F562" s="1167" t="s">
        <v>1242</v>
      </c>
      <c r="G562" s="1167"/>
      <c r="H562" s="1167"/>
      <c r="I562" s="1167"/>
      <c r="J562" s="1167"/>
      <c r="K562" s="1168"/>
      <c r="L562" s="928" t="s">
        <v>1201</v>
      </c>
      <c r="M562" s="929"/>
      <c r="N562" s="929"/>
      <c r="O562" s="1075"/>
      <c r="P562" s="736"/>
      <c r="Q562" s="737"/>
      <c r="R562" s="737"/>
      <c r="S562" s="737"/>
      <c r="T562" s="737"/>
      <c r="U562" s="737"/>
      <c r="V562" s="737"/>
      <c r="W562" s="737"/>
      <c r="X562" s="737"/>
      <c r="Y562" s="737"/>
      <c r="Z562" s="737"/>
      <c r="AA562" s="737"/>
      <c r="AB562" s="737"/>
      <c r="AC562" s="737"/>
      <c r="AD562" s="737"/>
      <c r="AE562" s="737"/>
      <c r="AF562" s="737"/>
      <c r="AG562" s="737"/>
      <c r="AH562" s="737"/>
      <c r="AI562" s="737"/>
      <c r="AJ562" s="737"/>
      <c r="AK562" s="737"/>
      <c r="AL562" s="738"/>
    </row>
    <row r="563" spans="1:38" ht="25.5" customHeight="1">
      <c r="A563" s="465"/>
      <c r="B563" s="1244"/>
      <c r="C563" s="1262"/>
      <c r="D563" s="1262"/>
      <c r="E563" s="1263"/>
      <c r="F563" s="1167" t="s">
        <v>1258</v>
      </c>
      <c r="G563" s="1167"/>
      <c r="H563" s="1167"/>
      <c r="I563" s="1167"/>
      <c r="J563" s="1167"/>
      <c r="K563" s="1168"/>
      <c r="L563" s="920"/>
      <c r="M563" s="921"/>
      <c r="N563" s="921"/>
      <c r="O563" s="921"/>
      <c r="P563" s="1257"/>
      <c r="Q563" s="1258"/>
      <c r="R563" s="1258"/>
      <c r="S563" s="1258"/>
      <c r="T563" s="1258"/>
      <c r="U563" s="1258"/>
      <c r="V563" s="1258"/>
      <c r="W563" s="1258"/>
      <c r="X563" s="1258"/>
      <c r="Y563" s="1258"/>
      <c r="Z563" s="1258"/>
      <c r="AA563" s="1258"/>
      <c r="AB563" s="1258"/>
      <c r="AC563" s="1258"/>
      <c r="AD563" s="1258"/>
      <c r="AE563" s="1258"/>
      <c r="AF563" s="1258"/>
      <c r="AG563" s="1258"/>
      <c r="AH563" s="1258"/>
      <c r="AI563" s="1258"/>
      <c r="AJ563" s="1258"/>
      <c r="AK563" s="1258"/>
      <c r="AL563" s="1259"/>
    </row>
    <row r="564" spans="1:38" ht="25.5" customHeight="1">
      <c r="A564" s="465"/>
      <c r="B564" s="1244"/>
      <c r="C564" s="1262"/>
      <c r="D564" s="1262"/>
      <c r="E564" s="1263"/>
      <c r="F564" s="1167" t="s">
        <v>1132</v>
      </c>
      <c r="G564" s="1167"/>
      <c r="H564" s="1167"/>
      <c r="I564" s="1167"/>
      <c r="J564" s="1167"/>
      <c r="K564" s="1168"/>
      <c r="L564" s="928" t="s">
        <v>1201</v>
      </c>
      <c r="M564" s="929"/>
      <c r="N564" s="929"/>
      <c r="O564" s="1075"/>
      <c r="P564" s="1257"/>
      <c r="Q564" s="1258"/>
      <c r="R564" s="1258"/>
      <c r="S564" s="1258"/>
      <c r="T564" s="1258"/>
      <c r="U564" s="1258"/>
      <c r="V564" s="1258"/>
      <c r="W564" s="1258"/>
      <c r="X564" s="1258"/>
      <c r="Y564" s="1258"/>
      <c r="Z564" s="1258"/>
      <c r="AA564" s="1258"/>
      <c r="AB564" s="1258"/>
      <c r="AC564" s="1258"/>
      <c r="AD564" s="1258"/>
      <c r="AE564" s="1258"/>
      <c r="AF564" s="1258"/>
      <c r="AG564" s="1258"/>
      <c r="AH564" s="1258"/>
      <c r="AI564" s="1258"/>
      <c r="AJ564" s="1258"/>
      <c r="AK564" s="1258"/>
      <c r="AL564" s="1259"/>
    </row>
    <row r="565" spans="1:38" ht="25.5" customHeight="1">
      <c r="A565" s="465"/>
      <c r="B565" s="1244"/>
      <c r="C565" s="1262"/>
      <c r="D565" s="1262"/>
      <c r="E565" s="1263"/>
      <c r="F565" s="896" t="s">
        <v>1321</v>
      </c>
      <c r="G565" s="896"/>
      <c r="H565" s="896"/>
      <c r="I565" s="896"/>
      <c r="J565" s="896"/>
      <c r="K565" s="897"/>
      <c r="L565" s="1052" t="s">
        <v>409</v>
      </c>
      <c r="M565" s="861"/>
      <c r="N565" s="861"/>
      <c r="O565" s="861"/>
      <c r="P565" s="861"/>
      <c r="Q565" s="861"/>
      <c r="R565" s="861"/>
      <c r="S565" s="861"/>
      <c r="T565" s="861"/>
      <c r="U565" s="861"/>
      <c r="V565" s="862"/>
      <c r="W565" s="866" t="s">
        <v>1368</v>
      </c>
      <c r="X565" s="867"/>
      <c r="Y565" s="867"/>
      <c r="Z565" s="867"/>
      <c r="AA565" s="867"/>
      <c r="AB565" s="867"/>
      <c r="AC565" s="867"/>
      <c r="AD565" s="867"/>
      <c r="AE565" s="867"/>
      <c r="AF565" s="867"/>
      <c r="AG565" s="867"/>
      <c r="AH565" s="867"/>
      <c r="AI565" s="867"/>
      <c r="AJ565" s="867"/>
      <c r="AK565" s="867"/>
      <c r="AL565" s="868"/>
    </row>
    <row r="566" spans="1:38" ht="25.5" customHeight="1" thickBot="1">
      <c r="A566" s="465"/>
      <c r="B566" s="1244"/>
      <c r="C566" s="1264"/>
      <c r="D566" s="1264"/>
      <c r="E566" s="1265"/>
      <c r="F566" s="1136"/>
      <c r="G566" s="1136"/>
      <c r="H566" s="1136"/>
      <c r="I566" s="1136"/>
      <c r="J566" s="1136"/>
      <c r="K566" s="1137"/>
      <c r="L566" s="774" t="s">
        <v>1395</v>
      </c>
      <c r="M566" s="768"/>
      <c r="N566" s="768"/>
      <c r="O566" s="769"/>
      <c r="P566" s="464" t="s">
        <v>301</v>
      </c>
      <c r="Q566" s="1252"/>
      <c r="R566" s="1252"/>
      <c r="S566" s="1252"/>
      <c r="T566" s="1252"/>
      <c r="U566" s="1253" t="s">
        <v>208</v>
      </c>
      <c r="V566" s="1146"/>
      <c r="W566" s="1254" t="s">
        <v>1369</v>
      </c>
      <c r="X566" s="1255"/>
      <c r="Y566" s="1255"/>
      <c r="Z566" s="1255"/>
      <c r="AA566" s="1255"/>
      <c r="AB566" s="1255"/>
      <c r="AC566" s="1255"/>
      <c r="AD566" s="1255"/>
      <c r="AE566" s="1255"/>
      <c r="AF566" s="1255"/>
      <c r="AG566" s="1255"/>
      <c r="AH566" s="1255"/>
      <c r="AI566" s="1255"/>
      <c r="AJ566" s="1255"/>
      <c r="AK566" s="1255"/>
      <c r="AL566" s="1256"/>
    </row>
    <row r="567" spans="1:38" ht="25.5" customHeight="1" thickTop="1">
      <c r="A567" s="465"/>
      <c r="B567" s="1244"/>
      <c r="C567" s="1248" t="s">
        <v>1389</v>
      </c>
      <c r="D567" s="1248"/>
      <c r="E567" s="1249"/>
      <c r="F567" s="1186" t="s">
        <v>1324</v>
      </c>
      <c r="G567" s="1186"/>
      <c r="H567" s="1186"/>
      <c r="I567" s="1186"/>
      <c r="J567" s="1186"/>
      <c r="K567" s="1187"/>
      <c r="L567" s="1266"/>
      <c r="M567" s="1267"/>
      <c r="N567" s="1267"/>
      <c r="O567" s="1267"/>
      <c r="P567" s="1267"/>
      <c r="Q567" s="1267"/>
      <c r="R567" s="1267"/>
      <c r="S567" s="1268"/>
      <c r="T567" s="746" t="s">
        <v>1367</v>
      </c>
      <c r="U567" s="746"/>
      <c r="V567" s="746"/>
      <c r="W567" s="746"/>
      <c r="X567" s="746"/>
      <c r="Y567" s="746"/>
      <c r="Z567" s="746"/>
      <c r="AA567" s="746"/>
      <c r="AB567" s="746"/>
      <c r="AC567" s="746"/>
      <c r="AD567" s="746"/>
      <c r="AE567" s="746"/>
      <c r="AF567" s="746"/>
      <c r="AG567" s="746"/>
      <c r="AH567" s="746"/>
      <c r="AI567" s="746"/>
      <c r="AJ567" s="746"/>
      <c r="AK567" s="746"/>
      <c r="AL567" s="747"/>
    </row>
    <row r="568" spans="1:38" ht="25.5" hidden="1" customHeight="1">
      <c r="A568" s="465"/>
      <c r="B568" s="1244"/>
      <c r="C568" s="1248"/>
      <c r="D568" s="1248"/>
      <c r="E568" s="1249"/>
      <c r="F568" s="1184"/>
      <c r="G568" s="1184"/>
      <c r="H568" s="1184"/>
      <c r="I568" s="1184"/>
      <c r="J568" s="1184"/>
      <c r="K568" s="1185"/>
      <c r="L568" s="751" t="s">
        <v>1186</v>
      </c>
      <c r="M568" s="752"/>
      <c r="N568" s="753"/>
      <c r="O568" s="415" t="s">
        <v>1187</v>
      </c>
      <c r="P568" s="415" t="s">
        <v>1187</v>
      </c>
      <c r="Q568" s="415" t="s">
        <v>1187</v>
      </c>
      <c r="R568" s="415" t="s">
        <v>1187</v>
      </c>
      <c r="S568" s="415" t="s">
        <v>1187</v>
      </c>
      <c r="T568" s="415" t="s">
        <v>1187</v>
      </c>
      <c r="U568" s="415" t="s">
        <v>1187</v>
      </c>
      <c r="V568" s="415" t="s">
        <v>1187</v>
      </c>
      <c r="W568" s="415" t="s">
        <v>1187</v>
      </c>
      <c r="X568" s="415" t="s">
        <v>1187</v>
      </c>
      <c r="Y568" s="736"/>
      <c r="Z568" s="737"/>
      <c r="AA568" s="737"/>
      <c r="AB568" s="737"/>
      <c r="AC568" s="737"/>
      <c r="AD568" s="737"/>
      <c r="AE568" s="737"/>
      <c r="AF568" s="737"/>
      <c r="AG568" s="737"/>
      <c r="AH568" s="737"/>
      <c r="AI568" s="737"/>
      <c r="AJ568" s="737"/>
      <c r="AK568" s="737"/>
      <c r="AL568" s="738"/>
    </row>
    <row r="569" spans="1:38" ht="25.5" customHeight="1">
      <c r="A569" s="465"/>
      <c r="B569" s="1244"/>
      <c r="C569" s="1248"/>
      <c r="D569" s="1248"/>
      <c r="E569" s="1249"/>
      <c r="F569" s="1167" t="s">
        <v>209</v>
      </c>
      <c r="G569" s="1167"/>
      <c r="H569" s="1167"/>
      <c r="I569" s="1167"/>
      <c r="J569" s="1167"/>
      <c r="K569" s="1168"/>
      <c r="L569" s="928" t="s">
        <v>1201</v>
      </c>
      <c r="M569" s="929"/>
      <c r="N569" s="1075"/>
      <c r="O569" s="733"/>
      <c r="P569" s="734"/>
      <c r="Q569" s="424" t="s">
        <v>1179</v>
      </c>
      <c r="R569" s="733"/>
      <c r="S569" s="734"/>
      <c r="T569" s="425" t="s">
        <v>1180</v>
      </c>
      <c r="U569" s="733"/>
      <c r="V569" s="734"/>
      <c r="W569" s="425" t="s">
        <v>1181</v>
      </c>
      <c r="X569" s="737"/>
      <c r="Y569" s="737"/>
      <c r="Z569" s="737"/>
      <c r="AA569" s="737"/>
      <c r="AB569" s="737"/>
      <c r="AC569" s="737"/>
      <c r="AD569" s="737"/>
      <c r="AE569" s="737"/>
      <c r="AF569" s="737"/>
      <c r="AG569" s="737"/>
      <c r="AH569" s="737"/>
      <c r="AI569" s="737"/>
      <c r="AJ569" s="737"/>
      <c r="AK569" s="737"/>
      <c r="AL569" s="738"/>
    </row>
    <row r="570" spans="1:38" ht="25.5" customHeight="1">
      <c r="A570" s="465"/>
      <c r="B570" s="1244"/>
      <c r="C570" s="1248"/>
      <c r="D570" s="1248"/>
      <c r="E570" s="1249"/>
      <c r="F570" s="1167" t="s">
        <v>1242</v>
      </c>
      <c r="G570" s="1167"/>
      <c r="H570" s="1167"/>
      <c r="I570" s="1167"/>
      <c r="J570" s="1167"/>
      <c r="K570" s="1168"/>
      <c r="L570" s="928" t="s">
        <v>1201</v>
      </c>
      <c r="M570" s="929"/>
      <c r="N570" s="929"/>
      <c r="O570" s="1075"/>
      <c r="P570" s="736"/>
      <c r="Q570" s="737"/>
      <c r="R570" s="737"/>
      <c r="S570" s="737"/>
      <c r="T570" s="737"/>
      <c r="U570" s="737"/>
      <c r="V570" s="737"/>
      <c r="W570" s="737"/>
      <c r="X570" s="737"/>
      <c r="Y570" s="737"/>
      <c r="Z570" s="737"/>
      <c r="AA570" s="737"/>
      <c r="AB570" s="737"/>
      <c r="AC570" s="737"/>
      <c r="AD570" s="737"/>
      <c r="AE570" s="737"/>
      <c r="AF570" s="737"/>
      <c r="AG570" s="737"/>
      <c r="AH570" s="737"/>
      <c r="AI570" s="737"/>
      <c r="AJ570" s="737"/>
      <c r="AK570" s="737"/>
      <c r="AL570" s="738"/>
    </row>
    <row r="571" spans="1:38" ht="25.5" customHeight="1">
      <c r="A571" s="465"/>
      <c r="B571" s="1244"/>
      <c r="C571" s="1248"/>
      <c r="D571" s="1248"/>
      <c r="E571" s="1249"/>
      <c r="F571" s="1167" t="s">
        <v>1258</v>
      </c>
      <c r="G571" s="1167"/>
      <c r="H571" s="1167"/>
      <c r="I571" s="1167"/>
      <c r="J571" s="1167"/>
      <c r="K571" s="1168"/>
      <c r="L571" s="920"/>
      <c r="M571" s="921"/>
      <c r="N571" s="921"/>
      <c r="O571" s="921"/>
      <c r="P571" s="1257"/>
      <c r="Q571" s="1258"/>
      <c r="R571" s="1258"/>
      <c r="S571" s="1258"/>
      <c r="T571" s="1258"/>
      <c r="U571" s="1258"/>
      <c r="V571" s="1258"/>
      <c r="W571" s="1258"/>
      <c r="X571" s="1258"/>
      <c r="Y571" s="1258"/>
      <c r="Z571" s="1258"/>
      <c r="AA571" s="1258"/>
      <c r="AB571" s="1258"/>
      <c r="AC571" s="1258"/>
      <c r="AD571" s="1258"/>
      <c r="AE571" s="1258"/>
      <c r="AF571" s="1258"/>
      <c r="AG571" s="1258"/>
      <c r="AH571" s="1258"/>
      <c r="AI571" s="1258"/>
      <c r="AJ571" s="1258"/>
      <c r="AK571" s="1258"/>
      <c r="AL571" s="1259"/>
    </row>
    <row r="572" spans="1:38" ht="25.5" customHeight="1">
      <c r="A572" s="465"/>
      <c r="B572" s="1244"/>
      <c r="C572" s="1248"/>
      <c r="D572" s="1248"/>
      <c r="E572" s="1249"/>
      <c r="F572" s="1167" t="s">
        <v>1132</v>
      </c>
      <c r="G572" s="1167"/>
      <c r="H572" s="1167"/>
      <c r="I572" s="1167"/>
      <c r="J572" s="1167"/>
      <c r="K572" s="1168"/>
      <c r="L572" s="928" t="s">
        <v>1201</v>
      </c>
      <c r="M572" s="929"/>
      <c r="N572" s="929"/>
      <c r="O572" s="1075"/>
      <c r="P572" s="1257"/>
      <c r="Q572" s="1258"/>
      <c r="R572" s="1258"/>
      <c r="S572" s="1258"/>
      <c r="T572" s="1258"/>
      <c r="U572" s="1258"/>
      <c r="V572" s="1258"/>
      <c r="W572" s="1258"/>
      <c r="X572" s="1258"/>
      <c r="Y572" s="1258"/>
      <c r="Z572" s="1258"/>
      <c r="AA572" s="1258"/>
      <c r="AB572" s="1258"/>
      <c r="AC572" s="1258"/>
      <c r="AD572" s="1258"/>
      <c r="AE572" s="1258"/>
      <c r="AF572" s="1258"/>
      <c r="AG572" s="1258"/>
      <c r="AH572" s="1258"/>
      <c r="AI572" s="1258"/>
      <c r="AJ572" s="1258"/>
      <c r="AK572" s="1258"/>
      <c r="AL572" s="1259"/>
    </row>
    <row r="573" spans="1:38" ht="25.5" customHeight="1">
      <c r="A573" s="465"/>
      <c r="B573" s="1244"/>
      <c r="C573" s="1248"/>
      <c r="D573" s="1248"/>
      <c r="E573" s="1249"/>
      <c r="F573" s="896" t="s">
        <v>1321</v>
      </c>
      <c r="G573" s="896"/>
      <c r="H573" s="896"/>
      <c r="I573" s="896"/>
      <c r="J573" s="896"/>
      <c r="K573" s="897"/>
      <c r="L573" s="1052" t="s">
        <v>409</v>
      </c>
      <c r="M573" s="861"/>
      <c r="N573" s="861"/>
      <c r="O573" s="861"/>
      <c r="P573" s="861"/>
      <c r="Q573" s="861"/>
      <c r="R573" s="861"/>
      <c r="S573" s="861"/>
      <c r="T573" s="861"/>
      <c r="U573" s="861"/>
      <c r="V573" s="862"/>
      <c r="W573" s="866" t="s">
        <v>1368</v>
      </c>
      <c r="X573" s="867"/>
      <c r="Y573" s="867"/>
      <c r="Z573" s="867"/>
      <c r="AA573" s="867"/>
      <c r="AB573" s="867"/>
      <c r="AC573" s="867"/>
      <c r="AD573" s="867"/>
      <c r="AE573" s="867"/>
      <c r="AF573" s="867"/>
      <c r="AG573" s="867"/>
      <c r="AH573" s="867"/>
      <c r="AI573" s="867"/>
      <c r="AJ573" s="867"/>
      <c r="AK573" s="867"/>
      <c r="AL573" s="868"/>
    </row>
    <row r="574" spans="1:38" ht="25.5" customHeight="1" thickBot="1">
      <c r="A574" s="465"/>
      <c r="B574" s="1244"/>
      <c r="C574" s="1250"/>
      <c r="D574" s="1250"/>
      <c r="E574" s="1251"/>
      <c r="F574" s="1136"/>
      <c r="G574" s="1136"/>
      <c r="H574" s="1136"/>
      <c r="I574" s="1136"/>
      <c r="J574" s="1136"/>
      <c r="K574" s="1137"/>
      <c r="L574" s="774" t="s">
        <v>1395</v>
      </c>
      <c r="M574" s="768"/>
      <c r="N574" s="768"/>
      <c r="O574" s="769"/>
      <c r="P574" s="464" t="s">
        <v>301</v>
      </c>
      <c r="Q574" s="1252"/>
      <c r="R574" s="1252"/>
      <c r="S574" s="1252"/>
      <c r="T574" s="1252"/>
      <c r="U574" s="1253" t="s">
        <v>208</v>
      </c>
      <c r="V574" s="1146"/>
      <c r="W574" s="1254" t="s">
        <v>1369</v>
      </c>
      <c r="X574" s="1255"/>
      <c r="Y574" s="1255"/>
      <c r="Z574" s="1255"/>
      <c r="AA574" s="1255"/>
      <c r="AB574" s="1255"/>
      <c r="AC574" s="1255"/>
      <c r="AD574" s="1255"/>
      <c r="AE574" s="1255"/>
      <c r="AF574" s="1255"/>
      <c r="AG574" s="1255"/>
      <c r="AH574" s="1255"/>
      <c r="AI574" s="1255"/>
      <c r="AJ574" s="1255"/>
      <c r="AK574" s="1255"/>
      <c r="AL574" s="1256"/>
    </row>
    <row r="575" spans="1:38" ht="25.5" customHeight="1" thickTop="1">
      <c r="A575" s="465"/>
      <c r="B575" s="1244"/>
      <c r="C575" s="1262" t="s">
        <v>1390</v>
      </c>
      <c r="D575" s="1262"/>
      <c r="E575" s="1263"/>
      <c r="F575" s="1186" t="s">
        <v>1324</v>
      </c>
      <c r="G575" s="1186"/>
      <c r="H575" s="1186"/>
      <c r="I575" s="1186"/>
      <c r="J575" s="1186"/>
      <c r="K575" s="1187"/>
      <c r="L575" s="1266"/>
      <c r="M575" s="1267"/>
      <c r="N575" s="1267"/>
      <c r="O575" s="1267"/>
      <c r="P575" s="1267"/>
      <c r="Q575" s="1267"/>
      <c r="R575" s="1267"/>
      <c r="S575" s="1268"/>
      <c r="T575" s="746" t="s">
        <v>1367</v>
      </c>
      <c r="U575" s="746"/>
      <c r="V575" s="746"/>
      <c r="W575" s="746"/>
      <c r="X575" s="746"/>
      <c r="Y575" s="746"/>
      <c r="Z575" s="746"/>
      <c r="AA575" s="746"/>
      <c r="AB575" s="746"/>
      <c r="AC575" s="746"/>
      <c r="AD575" s="746"/>
      <c r="AE575" s="746"/>
      <c r="AF575" s="746"/>
      <c r="AG575" s="746"/>
      <c r="AH575" s="746"/>
      <c r="AI575" s="746"/>
      <c r="AJ575" s="746"/>
      <c r="AK575" s="746"/>
      <c r="AL575" s="747"/>
    </row>
    <row r="576" spans="1:38" ht="25.5" hidden="1" customHeight="1">
      <c r="A576" s="465"/>
      <c r="B576" s="1244"/>
      <c r="C576" s="1262"/>
      <c r="D576" s="1262"/>
      <c r="E576" s="1263"/>
      <c r="F576" s="1184"/>
      <c r="G576" s="1184"/>
      <c r="H576" s="1184"/>
      <c r="I576" s="1184"/>
      <c r="J576" s="1184"/>
      <c r="K576" s="1185"/>
      <c r="L576" s="751" t="s">
        <v>1186</v>
      </c>
      <c r="M576" s="752"/>
      <c r="N576" s="753"/>
      <c r="O576" s="415" t="s">
        <v>1187</v>
      </c>
      <c r="P576" s="415" t="s">
        <v>1187</v>
      </c>
      <c r="Q576" s="415" t="s">
        <v>1187</v>
      </c>
      <c r="R576" s="415" t="s">
        <v>1187</v>
      </c>
      <c r="S576" s="415" t="s">
        <v>1187</v>
      </c>
      <c r="T576" s="415" t="s">
        <v>1187</v>
      </c>
      <c r="U576" s="415" t="s">
        <v>1187</v>
      </c>
      <c r="V576" s="415" t="s">
        <v>1187</v>
      </c>
      <c r="W576" s="415" t="s">
        <v>1187</v>
      </c>
      <c r="X576" s="415" t="s">
        <v>1187</v>
      </c>
      <c r="Y576" s="736"/>
      <c r="Z576" s="737"/>
      <c r="AA576" s="737"/>
      <c r="AB576" s="737"/>
      <c r="AC576" s="737"/>
      <c r="AD576" s="737"/>
      <c r="AE576" s="737"/>
      <c r="AF576" s="737"/>
      <c r="AG576" s="737"/>
      <c r="AH576" s="737"/>
      <c r="AI576" s="737"/>
      <c r="AJ576" s="737"/>
      <c r="AK576" s="737"/>
      <c r="AL576" s="738"/>
    </row>
    <row r="577" spans="1:38" ht="25.5" customHeight="1">
      <c r="A577" s="465"/>
      <c r="B577" s="1244"/>
      <c r="C577" s="1262"/>
      <c r="D577" s="1262"/>
      <c r="E577" s="1263"/>
      <c r="F577" s="1167" t="s">
        <v>209</v>
      </c>
      <c r="G577" s="1167"/>
      <c r="H577" s="1167"/>
      <c r="I577" s="1167"/>
      <c r="J577" s="1167"/>
      <c r="K577" s="1168"/>
      <c r="L577" s="928" t="s">
        <v>1201</v>
      </c>
      <c r="M577" s="929"/>
      <c r="N577" s="1075"/>
      <c r="O577" s="733"/>
      <c r="P577" s="734"/>
      <c r="Q577" s="424" t="s">
        <v>1179</v>
      </c>
      <c r="R577" s="733"/>
      <c r="S577" s="734"/>
      <c r="T577" s="425" t="s">
        <v>1180</v>
      </c>
      <c r="U577" s="733"/>
      <c r="V577" s="734"/>
      <c r="W577" s="425" t="s">
        <v>1181</v>
      </c>
      <c r="X577" s="737"/>
      <c r="Y577" s="737"/>
      <c r="Z577" s="737"/>
      <c r="AA577" s="737"/>
      <c r="AB577" s="737"/>
      <c r="AC577" s="737"/>
      <c r="AD577" s="737"/>
      <c r="AE577" s="737"/>
      <c r="AF577" s="737"/>
      <c r="AG577" s="737"/>
      <c r="AH577" s="737"/>
      <c r="AI577" s="737"/>
      <c r="AJ577" s="737"/>
      <c r="AK577" s="737"/>
      <c r="AL577" s="738"/>
    </row>
    <row r="578" spans="1:38" ht="25.5" customHeight="1">
      <c r="A578" s="465"/>
      <c r="B578" s="1244"/>
      <c r="C578" s="1262"/>
      <c r="D578" s="1262"/>
      <c r="E578" s="1263"/>
      <c r="F578" s="1167" t="s">
        <v>1242</v>
      </c>
      <c r="G578" s="1167"/>
      <c r="H578" s="1167"/>
      <c r="I578" s="1167"/>
      <c r="J578" s="1167"/>
      <c r="K578" s="1168"/>
      <c r="L578" s="928" t="s">
        <v>1201</v>
      </c>
      <c r="M578" s="929"/>
      <c r="N578" s="929"/>
      <c r="O578" s="1075"/>
      <c r="P578" s="736"/>
      <c r="Q578" s="737"/>
      <c r="R578" s="737"/>
      <c r="S578" s="737"/>
      <c r="T578" s="737"/>
      <c r="U578" s="737"/>
      <c r="V578" s="737"/>
      <c r="W578" s="737"/>
      <c r="X578" s="737"/>
      <c r="Y578" s="737"/>
      <c r="Z578" s="737"/>
      <c r="AA578" s="737"/>
      <c r="AB578" s="737"/>
      <c r="AC578" s="737"/>
      <c r="AD578" s="737"/>
      <c r="AE578" s="737"/>
      <c r="AF578" s="737"/>
      <c r="AG578" s="737"/>
      <c r="AH578" s="737"/>
      <c r="AI578" s="737"/>
      <c r="AJ578" s="737"/>
      <c r="AK578" s="737"/>
      <c r="AL578" s="738"/>
    </row>
    <row r="579" spans="1:38" ht="25.5" customHeight="1">
      <c r="A579" s="465"/>
      <c r="B579" s="1244"/>
      <c r="C579" s="1262"/>
      <c r="D579" s="1262"/>
      <c r="E579" s="1263"/>
      <c r="F579" s="1167" t="s">
        <v>1258</v>
      </c>
      <c r="G579" s="1167"/>
      <c r="H579" s="1167"/>
      <c r="I579" s="1167"/>
      <c r="J579" s="1167"/>
      <c r="K579" s="1168"/>
      <c r="L579" s="920"/>
      <c r="M579" s="921"/>
      <c r="N579" s="921"/>
      <c r="O579" s="921"/>
      <c r="P579" s="1257"/>
      <c r="Q579" s="1258"/>
      <c r="R579" s="1258"/>
      <c r="S579" s="1258"/>
      <c r="T579" s="1258"/>
      <c r="U579" s="1258"/>
      <c r="V579" s="1258"/>
      <c r="W579" s="1258"/>
      <c r="X579" s="1258"/>
      <c r="Y579" s="1258"/>
      <c r="Z579" s="1258"/>
      <c r="AA579" s="1258"/>
      <c r="AB579" s="1258"/>
      <c r="AC579" s="1258"/>
      <c r="AD579" s="1258"/>
      <c r="AE579" s="1258"/>
      <c r="AF579" s="1258"/>
      <c r="AG579" s="1258"/>
      <c r="AH579" s="1258"/>
      <c r="AI579" s="1258"/>
      <c r="AJ579" s="1258"/>
      <c r="AK579" s="1258"/>
      <c r="AL579" s="1259"/>
    </row>
    <row r="580" spans="1:38" ht="25.5" customHeight="1">
      <c r="A580" s="465"/>
      <c r="B580" s="1244"/>
      <c r="C580" s="1262"/>
      <c r="D580" s="1262"/>
      <c r="E580" s="1263"/>
      <c r="F580" s="1167" t="s">
        <v>1132</v>
      </c>
      <c r="G580" s="1167"/>
      <c r="H580" s="1167"/>
      <c r="I580" s="1167"/>
      <c r="J580" s="1167"/>
      <c r="K580" s="1168"/>
      <c r="L580" s="928" t="s">
        <v>1201</v>
      </c>
      <c r="M580" s="929"/>
      <c r="N580" s="929"/>
      <c r="O580" s="1075"/>
      <c r="P580" s="1257"/>
      <c r="Q580" s="1258"/>
      <c r="R580" s="1258"/>
      <c r="S580" s="1258"/>
      <c r="T580" s="1258"/>
      <c r="U580" s="1258"/>
      <c r="V580" s="1258"/>
      <c r="W580" s="1258"/>
      <c r="X580" s="1258"/>
      <c r="Y580" s="1258"/>
      <c r="Z580" s="1258"/>
      <c r="AA580" s="1258"/>
      <c r="AB580" s="1258"/>
      <c r="AC580" s="1258"/>
      <c r="AD580" s="1258"/>
      <c r="AE580" s="1258"/>
      <c r="AF580" s="1258"/>
      <c r="AG580" s="1258"/>
      <c r="AH580" s="1258"/>
      <c r="AI580" s="1258"/>
      <c r="AJ580" s="1258"/>
      <c r="AK580" s="1258"/>
      <c r="AL580" s="1259"/>
    </row>
    <row r="581" spans="1:38" ht="25.5" customHeight="1">
      <c r="A581" s="465"/>
      <c r="B581" s="1244"/>
      <c r="C581" s="1262"/>
      <c r="D581" s="1262"/>
      <c r="E581" s="1263"/>
      <c r="F581" s="896" t="s">
        <v>1321</v>
      </c>
      <c r="G581" s="896"/>
      <c r="H581" s="896"/>
      <c r="I581" s="896"/>
      <c r="J581" s="896"/>
      <c r="K581" s="897"/>
      <c r="L581" s="1052" t="s">
        <v>409</v>
      </c>
      <c r="M581" s="861"/>
      <c r="N581" s="861"/>
      <c r="O581" s="861"/>
      <c r="P581" s="861"/>
      <c r="Q581" s="861"/>
      <c r="R581" s="861"/>
      <c r="S581" s="861"/>
      <c r="T581" s="861"/>
      <c r="U581" s="861"/>
      <c r="V581" s="862"/>
      <c r="W581" s="866" t="s">
        <v>1368</v>
      </c>
      <c r="X581" s="867"/>
      <c r="Y581" s="867"/>
      <c r="Z581" s="867"/>
      <c r="AA581" s="867"/>
      <c r="AB581" s="867"/>
      <c r="AC581" s="867"/>
      <c r="AD581" s="867"/>
      <c r="AE581" s="867"/>
      <c r="AF581" s="867"/>
      <c r="AG581" s="867"/>
      <c r="AH581" s="867"/>
      <c r="AI581" s="867"/>
      <c r="AJ581" s="867"/>
      <c r="AK581" s="867"/>
      <c r="AL581" s="868"/>
    </row>
    <row r="582" spans="1:38" ht="25.5" customHeight="1" thickBot="1">
      <c r="A582" s="465"/>
      <c r="B582" s="1244"/>
      <c r="C582" s="1264"/>
      <c r="D582" s="1264"/>
      <c r="E582" s="1265"/>
      <c r="F582" s="1136"/>
      <c r="G582" s="1136"/>
      <c r="H582" s="1136"/>
      <c r="I582" s="1136"/>
      <c r="J582" s="1136"/>
      <c r="K582" s="1137"/>
      <c r="L582" s="774" t="s">
        <v>1395</v>
      </c>
      <c r="M582" s="768"/>
      <c r="N582" s="768"/>
      <c r="O582" s="769"/>
      <c r="P582" s="464" t="s">
        <v>301</v>
      </c>
      <c r="Q582" s="1252"/>
      <c r="R582" s="1252"/>
      <c r="S582" s="1252"/>
      <c r="T582" s="1252"/>
      <c r="U582" s="1253" t="s">
        <v>208</v>
      </c>
      <c r="V582" s="1146"/>
      <c r="W582" s="1254" t="s">
        <v>1369</v>
      </c>
      <c r="X582" s="1255"/>
      <c r="Y582" s="1255"/>
      <c r="Z582" s="1255"/>
      <c r="AA582" s="1255"/>
      <c r="AB582" s="1255"/>
      <c r="AC582" s="1255"/>
      <c r="AD582" s="1255"/>
      <c r="AE582" s="1255"/>
      <c r="AF582" s="1255"/>
      <c r="AG582" s="1255"/>
      <c r="AH582" s="1255"/>
      <c r="AI582" s="1255"/>
      <c r="AJ582" s="1255"/>
      <c r="AK582" s="1255"/>
      <c r="AL582" s="1256"/>
    </row>
    <row r="583" spans="1:38" ht="25.5" customHeight="1" thickTop="1">
      <c r="A583" s="465"/>
      <c r="B583" s="1244"/>
      <c r="C583" s="1248" t="s">
        <v>1391</v>
      </c>
      <c r="D583" s="1248"/>
      <c r="E583" s="1249"/>
      <c r="F583" s="1186" t="s">
        <v>1324</v>
      </c>
      <c r="G583" s="1186"/>
      <c r="H583" s="1186"/>
      <c r="I583" s="1186"/>
      <c r="J583" s="1186"/>
      <c r="K583" s="1187"/>
      <c r="L583" s="1266"/>
      <c r="M583" s="1267"/>
      <c r="N583" s="1267"/>
      <c r="O583" s="1267"/>
      <c r="P583" s="1267"/>
      <c r="Q583" s="1267"/>
      <c r="R583" s="1267"/>
      <c r="S583" s="1268"/>
      <c r="T583" s="746" t="s">
        <v>1367</v>
      </c>
      <c r="U583" s="746"/>
      <c r="V583" s="746"/>
      <c r="W583" s="746"/>
      <c r="X583" s="746"/>
      <c r="Y583" s="746"/>
      <c r="Z583" s="746"/>
      <c r="AA583" s="746"/>
      <c r="AB583" s="746"/>
      <c r="AC583" s="746"/>
      <c r="AD583" s="746"/>
      <c r="AE583" s="746"/>
      <c r="AF583" s="746"/>
      <c r="AG583" s="746"/>
      <c r="AH583" s="746"/>
      <c r="AI583" s="746"/>
      <c r="AJ583" s="746"/>
      <c r="AK583" s="746"/>
      <c r="AL583" s="747"/>
    </row>
    <row r="584" spans="1:38" ht="25.5" hidden="1" customHeight="1">
      <c r="A584" s="465"/>
      <c r="B584" s="1244"/>
      <c r="C584" s="1248"/>
      <c r="D584" s="1248"/>
      <c r="E584" s="1249"/>
      <c r="F584" s="1184"/>
      <c r="G584" s="1184"/>
      <c r="H584" s="1184"/>
      <c r="I584" s="1184"/>
      <c r="J584" s="1184"/>
      <c r="K584" s="1185"/>
      <c r="L584" s="751" t="s">
        <v>1186</v>
      </c>
      <c r="M584" s="752"/>
      <c r="N584" s="753"/>
      <c r="O584" s="415" t="s">
        <v>1187</v>
      </c>
      <c r="P584" s="415" t="s">
        <v>1187</v>
      </c>
      <c r="Q584" s="415" t="s">
        <v>1187</v>
      </c>
      <c r="R584" s="415" t="s">
        <v>1187</v>
      </c>
      <c r="S584" s="415" t="s">
        <v>1187</v>
      </c>
      <c r="T584" s="415" t="s">
        <v>1187</v>
      </c>
      <c r="U584" s="415" t="s">
        <v>1187</v>
      </c>
      <c r="V584" s="415" t="s">
        <v>1187</v>
      </c>
      <c r="W584" s="415" t="s">
        <v>1187</v>
      </c>
      <c r="X584" s="415" t="s">
        <v>1187</v>
      </c>
      <c r="Y584" s="736"/>
      <c r="Z584" s="737"/>
      <c r="AA584" s="737"/>
      <c r="AB584" s="737"/>
      <c r="AC584" s="737"/>
      <c r="AD584" s="737"/>
      <c r="AE584" s="737"/>
      <c r="AF584" s="737"/>
      <c r="AG584" s="737"/>
      <c r="AH584" s="737"/>
      <c r="AI584" s="737"/>
      <c r="AJ584" s="737"/>
      <c r="AK584" s="737"/>
      <c r="AL584" s="738"/>
    </row>
    <row r="585" spans="1:38" ht="25.5" customHeight="1">
      <c r="A585" s="465"/>
      <c r="B585" s="1244"/>
      <c r="C585" s="1248"/>
      <c r="D585" s="1248"/>
      <c r="E585" s="1249"/>
      <c r="F585" s="1167" t="s">
        <v>209</v>
      </c>
      <c r="G585" s="1167"/>
      <c r="H585" s="1167"/>
      <c r="I585" s="1167"/>
      <c r="J585" s="1167"/>
      <c r="K585" s="1168"/>
      <c r="L585" s="928" t="s">
        <v>1201</v>
      </c>
      <c r="M585" s="929"/>
      <c r="N585" s="1075"/>
      <c r="O585" s="733"/>
      <c r="P585" s="734"/>
      <c r="Q585" s="424" t="s">
        <v>1179</v>
      </c>
      <c r="R585" s="733"/>
      <c r="S585" s="734"/>
      <c r="T585" s="425" t="s">
        <v>1180</v>
      </c>
      <c r="U585" s="733"/>
      <c r="V585" s="734"/>
      <c r="W585" s="425" t="s">
        <v>1181</v>
      </c>
      <c r="X585" s="737"/>
      <c r="Y585" s="737"/>
      <c r="Z585" s="737"/>
      <c r="AA585" s="737"/>
      <c r="AB585" s="737"/>
      <c r="AC585" s="737"/>
      <c r="AD585" s="737"/>
      <c r="AE585" s="737"/>
      <c r="AF585" s="737"/>
      <c r="AG585" s="737"/>
      <c r="AH585" s="737"/>
      <c r="AI585" s="737"/>
      <c r="AJ585" s="737"/>
      <c r="AK585" s="737"/>
      <c r="AL585" s="738"/>
    </row>
    <row r="586" spans="1:38" ht="25.5" customHeight="1">
      <c r="A586" s="465"/>
      <c r="B586" s="1244"/>
      <c r="C586" s="1248"/>
      <c r="D586" s="1248"/>
      <c r="E586" s="1249"/>
      <c r="F586" s="1167" t="s">
        <v>1242</v>
      </c>
      <c r="G586" s="1167"/>
      <c r="H586" s="1167"/>
      <c r="I586" s="1167"/>
      <c r="J586" s="1167"/>
      <c r="K586" s="1168"/>
      <c r="L586" s="928" t="s">
        <v>1201</v>
      </c>
      <c r="M586" s="929"/>
      <c r="N586" s="929"/>
      <c r="O586" s="1075"/>
      <c r="P586" s="736"/>
      <c r="Q586" s="737"/>
      <c r="R586" s="737"/>
      <c r="S586" s="737"/>
      <c r="T586" s="737"/>
      <c r="U586" s="737"/>
      <c r="V586" s="737"/>
      <c r="W586" s="737"/>
      <c r="X586" s="737"/>
      <c r="Y586" s="737"/>
      <c r="Z586" s="737"/>
      <c r="AA586" s="737"/>
      <c r="AB586" s="737"/>
      <c r="AC586" s="737"/>
      <c r="AD586" s="737"/>
      <c r="AE586" s="737"/>
      <c r="AF586" s="737"/>
      <c r="AG586" s="737"/>
      <c r="AH586" s="737"/>
      <c r="AI586" s="737"/>
      <c r="AJ586" s="737"/>
      <c r="AK586" s="737"/>
      <c r="AL586" s="738"/>
    </row>
    <row r="587" spans="1:38" ht="25.5" customHeight="1">
      <c r="A587" s="465"/>
      <c r="B587" s="1244"/>
      <c r="C587" s="1248"/>
      <c r="D587" s="1248"/>
      <c r="E587" s="1249"/>
      <c r="F587" s="1167" t="s">
        <v>1258</v>
      </c>
      <c r="G587" s="1167"/>
      <c r="H587" s="1167"/>
      <c r="I587" s="1167"/>
      <c r="J587" s="1167"/>
      <c r="K587" s="1168"/>
      <c r="L587" s="920"/>
      <c r="M587" s="921"/>
      <c r="N587" s="921"/>
      <c r="O587" s="921"/>
      <c r="P587" s="1257"/>
      <c r="Q587" s="1258"/>
      <c r="R587" s="1258"/>
      <c r="S587" s="1258"/>
      <c r="T587" s="1258"/>
      <c r="U587" s="1258"/>
      <c r="V587" s="1258"/>
      <c r="W587" s="1258"/>
      <c r="X587" s="1258"/>
      <c r="Y587" s="1258"/>
      <c r="Z587" s="1258"/>
      <c r="AA587" s="1258"/>
      <c r="AB587" s="1258"/>
      <c r="AC587" s="1258"/>
      <c r="AD587" s="1258"/>
      <c r="AE587" s="1258"/>
      <c r="AF587" s="1258"/>
      <c r="AG587" s="1258"/>
      <c r="AH587" s="1258"/>
      <c r="AI587" s="1258"/>
      <c r="AJ587" s="1258"/>
      <c r="AK587" s="1258"/>
      <c r="AL587" s="1259"/>
    </row>
    <row r="588" spans="1:38" ht="25.5" customHeight="1">
      <c r="A588" s="465"/>
      <c r="B588" s="1244"/>
      <c r="C588" s="1248"/>
      <c r="D588" s="1248"/>
      <c r="E588" s="1249"/>
      <c r="F588" s="1167" t="s">
        <v>1132</v>
      </c>
      <c r="G588" s="1167"/>
      <c r="H588" s="1167"/>
      <c r="I588" s="1167"/>
      <c r="J588" s="1167"/>
      <c r="K588" s="1168"/>
      <c r="L588" s="928" t="s">
        <v>1201</v>
      </c>
      <c r="M588" s="929"/>
      <c r="N588" s="929"/>
      <c r="O588" s="1075"/>
      <c r="P588" s="1257"/>
      <c r="Q588" s="1258"/>
      <c r="R588" s="1258"/>
      <c r="S588" s="1258"/>
      <c r="T588" s="1258"/>
      <c r="U588" s="1258"/>
      <c r="V588" s="1258"/>
      <c r="W588" s="1258"/>
      <c r="X588" s="1258"/>
      <c r="Y588" s="1258"/>
      <c r="Z588" s="1258"/>
      <c r="AA588" s="1258"/>
      <c r="AB588" s="1258"/>
      <c r="AC588" s="1258"/>
      <c r="AD588" s="1258"/>
      <c r="AE588" s="1258"/>
      <c r="AF588" s="1258"/>
      <c r="AG588" s="1258"/>
      <c r="AH588" s="1258"/>
      <c r="AI588" s="1258"/>
      <c r="AJ588" s="1258"/>
      <c r="AK588" s="1258"/>
      <c r="AL588" s="1259"/>
    </row>
    <row r="589" spans="1:38" ht="25.5" customHeight="1">
      <c r="A589" s="465"/>
      <c r="B589" s="1244"/>
      <c r="C589" s="1248"/>
      <c r="D589" s="1248"/>
      <c r="E589" s="1249"/>
      <c r="F589" s="896" t="s">
        <v>1321</v>
      </c>
      <c r="G589" s="896"/>
      <c r="H589" s="896"/>
      <c r="I589" s="896"/>
      <c r="J589" s="896"/>
      <c r="K589" s="897"/>
      <c r="L589" s="1052" t="s">
        <v>409</v>
      </c>
      <c r="M589" s="861"/>
      <c r="N589" s="861"/>
      <c r="O589" s="861"/>
      <c r="P589" s="861"/>
      <c r="Q589" s="861"/>
      <c r="R589" s="861"/>
      <c r="S589" s="861"/>
      <c r="T589" s="861"/>
      <c r="U589" s="861"/>
      <c r="V589" s="862"/>
      <c r="W589" s="866" t="s">
        <v>1368</v>
      </c>
      <c r="X589" s="867"/>
      <c r="Y589" s="867"/>
      <c r="Z589" s="867"/>
      <c r="AA589" s="867"/>
      <c r="AB589" s="867"/>
      <c r="AC589" s="867"/>
      <c r="AD589" s="867"/>
      <c r="AE589" s="867"/>
      <c r="AF589" s="867"/>
      <c r="AG589" s="867"/>
      <c r="AH589" s="867"/>
      <c r="AI589" s="867"/>
      <c r="AJ589" s="867"/>
      <c r="AK589" s="867"/>
      <c r="AL589" s="868"/>
    </row>
    <row r="590" spans="1:38" ht="25.5" customHeight="1" thickBot="1">
      <c r="A590" s="465"/>
      <c r="B590" s="1244"/>
      <c r="C590" s="1250"/>
      <c r="D590" s="1250"/>
      <c r="E590" s="1251"/>
      <c r="F590" s="1136"/>
      <c r="G590" s="1136"/>
      <c r="H590" s="1136"/>
      <c r="I590" s="1136"/>
      <c r="J590" s="1136"/>
      <c r="K590" s="1137"/>
      <c r="L590" s="774" t="s">
        <v>1395</v>
      </c>
      <c r="M590" s="768"/>
      <c r="N590" s="768"/>
      <c r="O590" s="769"/>
      <c r="P590" s="464" t="s">
        <v>301</v>
      </c>
      <c r="Q590" s="1252"/>
      <c r="R590" s="1252"/>
      <c r="S590" s="1252"/>
      <c r="T590" s="1252"/>
      <c r="U590" s="1253" t="s">
        <v>208</v>
      </c>
      <c r="V590" s="1146"/>
      <c r="W590" s="1254" t="s">
        <v>1369</v>
      </c>
      <c r="X590" s="1255"/>
      <c r="Y590" s="1255"/>
      <c r="Z590" s="1255"/>
      <c r="AA590" s="1255"/>
      <c r="AB590" s="1255"/>
      <c r="AC590" s="1255"/>
      <c r="AD590" s="1255"/>
      <c r="AE590" s="1255"/>
      <c r="AF590" s="1255"/>
      <c r="AG590" s="1255"/>
      <c r="AH590" s="1255"/>
      <c r="AI590" s="1255"/>
      <c r="AJ590" s="1255"/>
      <c r="AK590" s="1255"/>
      <c r="AL590" s="1256"/>
    </row>
    <row r="591" spans="1:38" ht="25.5" customHeight="1" thickTop="1">
      <c r="A591" s="465"/>
      <c r="B591" s="1244"/>
      <c r="C591" s="1269" t="s">
        <v>1392</v>
      </c>
      <c r="D591" s="1270"/>
      <c r="E591" s="1271"/>
      <c r="F591" s="1276" t="s">
        <v>1324</v>
      </c>
      <c r="G591" s="1276"/>
      <c r="H591" s="1276"/>
      <c r="I591" s="1276"/>
      <c r="J591" s="1276"/>
      <c r="K591" s="1277"/>
      <c r="L591" s="1278"/>
      <c r="M591" s="1279"/>
      <c r="N591" s="1279"/>
      <c r="O591" s="1279"/>
      <c r="P591" s="1279"/>
      <c r="Q591" s="1279"/>
      <c r="R591" s="1279"/>
      <c r="S591" s="1280"/>
      <c r="T591" s="1241" t="s">
        <v>1367</v>
      </c>
      <c r="U591" s="1241"/>
      <c r="V591" s="1241"/>
      <c r="W591" s="1241"/>
      <c r="X591" s="1241"/>
      <c r="Y591" s="1241"/>
      <c r="Z591" s="1241"/>
      <c r="AA591" s="1241"/>
      <c r="AB591" s="1241"/>
      <c r="AC591" s="1241"/>
      <c r="AD591" s="1241"/>
      <c r="AE591" s="1241"/>
      <c r="AF591" s="1241"/>
      <c r="AG591" s="1241"/>
      <c r="AH591" s="1241"/>
      <c r="AI591" s="1241"/>
      <c r="AJ591" s="1241"/>
      <c r="AK591" s="1241"/>
      <c r="AL591" s="1242"/>
    </row>
    <row r="592" spans="1:38" ht="25.5" hidden="1" customHeight="1">
      <c r="A592" s="465"/>
      <c r="B592" s="1244"/>
      <c r="C592" s="1272"/>
      <c r="D592" s="1262"/>
      <c r="E592" s="1263"/>
      <c r="F592" s="1184"/>
      <c r="G592" s="1184"/>
      <c r="H592" s="1184"/>
      <c r="I592" s="1184"/>
      <c r="J592" s="1184"/>
      <c r="K592" s="1185"/>
      <c r="L592" s="751" t="s">
        <v>1186</v>
      </c>
      <c r="M592" s="752"/>
      <c r="N592" s="753"/>
      <c r="O592" s="415" t="s">
        <v>1187</v>
      </c>
      <c r="P592" s="415" t="s">
        <v>1187</v>
      </c>
      <c r="Q592" s="415" t="s">
        <v>1187</v>
      </c>
      <c r="R592" s="415" t="s">
        <v>1187</v>
      </c>
      <c r="S592" s="415" t="s">
        <v>1187</v>
      </c>
      <c r="T592" s="415" t="s">
        <v>1187</v>
      </c>
      <c r="U592" s="415" t="s">
        <v>1187</v>
      </c>
      <c r="V592" s="415" t="s">
        <v>1187</v>
      </c>
      <c r="W592" s="415" t="s">
        <v>1187</v>
      </c>
      <c r="X592" s="415" t="s">
        <v>1187</v>
      </c>
      <c r="Y592" s="736"/>
      <c r="Z592" s="737"/>
      <c r="AA592" s="737"/>
      <c r="AB592" s="737"/>
      <c r="AC592" s="737"/>
      <c r="AD592" s="737"/>
      <c r="AE592" s="737"/>
      <c r="AF592" s="737"/>
      <c r="AG592" s="737"/>
      <c r="AH592" s="737"/>
      <c r="AI592" s="737"/>
      <c r="AJ592" s="737"/>
      <c r="AK592" s="737"/>
      <c r="AL592" s="738"/>
    </row>
    <row r="593" spans="1:56" ht="25.5" customHeight="1">
      <c r="A593" s="465"/>
      <c r="B593" s="1244"/>
      <c r="C593" s="1272"/>
      <c r="D593" s="1262"/>
      <c r="E593" s="1263"/>
      <c r="F593" s="1167" t="s">
        <v>209</v>
      </c>
      <c r="G593" s="1167"/>
      <c r="H593" s="1167"/>
      <c r="I593" s="1167"/>
      <c r="J593" s="1167"/>
      <c r="K593" s="1168"/>
      <c r="L593" s="928" t="s">
        <v>1201</v>
      </c>
      <c r="M593" s="929"/>
      <c r="N593" s="1075"/>
      <c r="O593" s="733"/>
      <c r="P593" s="734"/>
      <c r="Q593" s="424" t="s">
        <v>1179</v>
      </c>
      <c r="R593" s="733"/>
      <c r="S593" s="734"/>
      <c r="T593" s="425" t="s">
        <v>1180</v>
      </c>
      <c r="U593" s="733"/>
      <c r="V593" s="734"/>
      <c r="W593" s="425" t="s">
        <v>1181</v>
      </c>
      <c r="X593" s="737"/>
      <c r="Y593" s="737"/>
      <c r="Z593" s="737"/>
      <c r="AA593" s="737"/>
      <c r="AB593" s="737"/>
      <c r="AC593" s="737"/>
      <c r="AD593" s="737"/>
      <c r="AE593" s="737"/>
      <c r="AF593" s="737"/>
      <c r="AG593" s="737"/>
      <c r="AH593" s="737"/>
      <c r="AI593" s="737"/>
      <c r="AJ593" s="737"/>
      <c r="AK593" s="737"/>
      <c r="AL593" s="738"/>
    </row>
    <row r="594" spans="1:56" ht="25.5" customHeight="1">
      <c r="A594" s="465"/>
      <c r="B594" s="1244"/>
      <c r="C594" s="1272"/>
      <c r="D594" s="1262"/>
      <c r="E594" s="1263"/>
      <c r="F594" s="1167" t="s">
        <v>1242</v>
      </c>
      <c r="G594" s="1167"/>
      <c r="H594" s="1167"/>
      <c r="I594" s="1167"/>
      <c r="J594" s="1167"/>
      <c r="K594" s="1168"/>
      <c r="L594" s="928" t="s">
        <v>1201</v>
      </c>
      <c r="M594" s="929"/>
      <c r="N594" s="929"/>
      <c r="O594" s="1075"/>
      <c r="P594" s="736"/>
      <c r="Q594" s="737"/>
      <c r="R594" s="737"/>
      <c r="S594" s="737"/>
      <c r="T594" s="737"/>
      <c r="U594" s="737"/>
      <c r="V594" s="737"/>
      <c r="W594" s="737"/>
      <c r="X594" s="737"/>
      <c r="Y594" s="737"/>
      <c r="Z594" s="737"/>
      <c r="AA594" s="737"/>
      <c r="AB594" s="737"/>
      <c r="AC594" s="737"/>
      <c r="AD594" s="737"/>
      <c r="AE594" s="737"/>
      <c r="AF594" s="737"/>
      <c r="AG594" s="737"/>
      <c r="AH594" s="737"/>
      <c r="AI594" s="737"/>
      <c r="AJ594" s="737"/>
      <c r="AK594" s="737"/>
      <c r="AL594" s="738"/>
    </row>
    <row r="595" spans="1:56" ht="25.5" customHeight="1">
      <c r="A595" s="465"/>
      <c r="B595" s="1244"/>
      <c r="C595" s="1272"/>
      <c r="D595" s="1262"/>
      <c r="E595" s="1263"/>
      <c r="F595" s="1167" t="s">
        <v>1258</v>
      </c>
      <c r="G595" s="1167"/>
      <c r="H595" s="1167"/>
      <c r="I595" s="1167"/>
      <c r="J595" s="1167"/>
      <c r="K595" s="1168"/>
      <c r="L595" s="920"/>
      <c r="M595" s="921"/>
      <c r="N595" s="921"/>
      <c r="O595" s="921"/>
      <c r="P595" s="1257"/>
      <c r="Q595" s="1258"/>
      <c r="R595" s="1258"/>
      <c r="S595" s="1258"/>
      <c r="T595" s="1258"/>
      <c r="U595" s="1258"/>
      <c r="V595" s="1258"/>
      <c r="W595" s="1258"/>
      <c r="X595" s="1258"/>
      <c r="Y595" s="1258"/>
      <c r="Z595" s="1258"/>
      <c r="AA595" s="1258"/>
      <c r="AB595" s="1258"/>
      <c r="AC595" s="1258"/>
      <c r="AD595" s="1258"/>
      <c r="AE595" s="1258"/>
      <c r="AF595" s="1258"/>
      <c r="AG595" s="1258"/>
      <c r="AH595" s="1258"/>
      <c r="AI595" s="1258"/>
      <c r="AJ595" s="1258"/>
      <c r="AK595" s="1258"/>
      <c r="AL595" s="1259"/>
    </row>
    <row r="596" spans="1:56" ht="25.5" customHeight="1">
      <c r="A596" s="465"/>
      <c r="B596" s="1244"/>
      <c r="C596" s="1272"/>
      <c r="D596" s="1262"/>
      <c r="E596" s="1263"/>
      <c r="F596" s="1167" t="s">
        <v>1132</v>
      </c>
      <c r="G596" s="1167"/>
      <c r="H596" s="1167"/>
      <c r="I596" s="1167"/>
      <c r="J596" s="1167"/>
      <c r="K596" s="1168"/>
      <c r="L596" s="928" t="s">
        <v>1201</v>
      </c>
      <c r="M596" s="929"/>
      <c r="N596" s="929"/>
      <c r="O596" s="1075"/>
      <c r="P596" s="1257"/>
      <c r="Q596" s="1258"/>
      <c r="R596" s="1258"/>
      <c r="S596" s="1258"/>
      <c r="T596" s="1258"/>
      <c r="U596" s="1258"/>
      <c r="V596" s="1258"/>
      <c r="W596" s="1258"/>
      <c r="X596" s="1258"/>
      <c r="Y596" s="1258"/>
      <c r="Z596" s="1258"/>
      <c r="AA596" s="1258"/>
      <c r="AB596" s="1258"/>
      <c r="AC596" s="1258"/>
      <c r="AD596" s="1258"/>
      <c r="AE596" s="1258"/>
      <c r="AF596" s="1258"/>
      <c r="AG596" s="1258"/>
      <c r="AH596" s="1258"/>
      <c r="AI596" s="1258"/>
      <c r="AJ596" s="1258"/>
      <c r="AK596" s="1258"/>
      <c r="AL596" s="1259"/>
    </row>
    <row r="597" spans="1:56" ht="25.5" customHeight="1">
      <c r="A597" s="465"/>
      <c r="B597" s="1244"/>
      <c r="C597" s="1272"/>
      <c r="D597" s="1262"/>
      <c r="E597" s="1263"/>
      <c r="F597" s="896" t="s">
        <v>1321</v>
      </c>
      <c r="G597" s="896"/>
      <c r="H597" s="896"/>
      <c r="I597" s="896"/>
      <c r="J597" s="896"/>
      <c r="K597" s="897"/>
      <c r="L597" s="1052" t="s">
        <v>409</v>
      </c>
      <c r="M597" s="861"/>
      <c r="N597" s="861"/>
      <c r="O597" s="861"/>
      <c r="P597" s="861"/>
      <c r="Q597" s="861"/>
      <c r="R597" s="861"/>
      <c r="S597" s="861"/>
      <c r="T597" s="861"/>
      <c r="U597" s="861"/>
      <c r="V597" s="862"/>
      <c r="W597" s="866" t="s">
        <v>1368</v>
      </c>
      <c r="X597" s="867"/>
      <c r="Y597" s="867"/>
      <c r="Z597" s="867"/>
      <c r="AA597" s="867"/>
      <c r="AB597" s="867"/>
      <c r="AC597" s="867"/>
      <c r="AD597" s="867"/>
      <c r="AE597" s="867"/>
      <c r="AF597" s="867"/>
      <c r="AG597" s="867"/>
      <c r="AH597" s="867"/>
      <c r="AI597" s="867"/>
      <c r="AJ597" s="867"/>
      <c r="AK597" s="867"/>
      <c r="AL597" s="868"/>
    </row>
    <row r="598" spans="1:56" ht="25.5" customHeight="1">
      <c r="A598" s="465"/>
      <c r="B598" s="1245"/>
      <c r="C598" s="1273"/>
      <c r="D598" s="1274"/>
      <c r="E598" s="1275"/>
      <c r="F598" s="902"/>
      <c r="G598" s="902"/>
      <c r="H598" s="902"/>
      <c r="I598" s="902"/>
      <c r="J598" s="902"/>
      <c r="K598" s="903"/>
      <c r="L598" s="928" t="s">
        <v>1395</v>
      </c>
      <c r="M598" s="929"/>
      <c r="N598" s="929"/>
      <c r="O598" s="1075"/>
      <c r="P598" s="452" t="s">
        <v>301</v>
      </c>
      <c r="Q598" s="735"/>
      <c r="R598" s="735"/>
      <c r="S598" s="735"/>
      <c r="T598" s="735"/>
      <c r="U598" s="736" t="s">
        <v>208</v>
      </c>
      <c r="V598" s="738"/>
      <c r="W598" s="866" t="s">
        <v>1369</v>
      </c>
      <c r="X598" s="867"/>
      <c r="Y598" s="867"/>
      <c r="Z598" s="867"/>
      <c r="AA598" s="867"/>
      <c r="AB598" s="867"/>
      <c r="AC598" s="867"/>
      <c r="AD598" s="867"/>
      <c r="AE598" s="867"/>
      <c r="AF598" s="867"/>
      <c r="AG598" s="867"/>
      <c r="AH598" s="867"/>
      <c r="AI598" s="867"/>
      <c r="AJ598" s="867"/>
      <c r="AK598" s="867"/>
      <c r="AL598" s="868"/>
    </row>
    <row r="599" spans="1:56">
      <c r="B599" s="451"/>
      <c r="C599" s="451"/>
      <c r="D599" s="451"/>
      <c r="E599" s="451"/>
      <c r="F599" s="451"/>
      <c r="G599" s="451"/>
      <c r="H599" s="451"/>
      <c r="I599" s="451"/>
      <c r="J599" s="451"/>
      <c r="K599" s="451"/>
      <c r="AH599" s="1281" t="s">
        <v>1230</v>
      </c>
      <c r="AI599" s="1281"/>
      <c r="AJ599" s="1281"/>
      <c r="AK599" s="1281"/>
      <c r="AL599" s="1281"/>
    </row>
    <row r="602" spans="1:56" hidden="1">
      <c r="C602" s="411" t="s">
        <v>5620</v>
      </c>
      <c r="G602" s="411" t="s">
        <v>5649</v>
      </c>
      <c r="N602" s="411" t="s">
        <v>145</v>
      </c>
      <c r="Q602" s="411" t="s">
        <v>5621</v>
      </c>
      <c r="V602" s="411" t="s">
        <v>5622</v>
      </c>
      <c r="Y602" s="411" t="s">
        <v>5650</v>
      </c>
    </row>
    <row r="603" spans="1:56" hidden="1">
      <c r="N603" s="411" t="s">
        <v>146</v>
      </c>
    </row>
    <row r="604" spans="1:56" hidden="1">
      <c r="Y604" s="411" t="s">
        <v>1512</v>
      </c>
      <c r="AW604" s="411" t="s">
        <v>1515</v>
      </c>
      <c r="AY604" s="411" t="s">
        <v>1516</v>
      </c>
    </row>
    <row r="605" spans="1:56" hidden="1">
      <c r="C605" s="411" t="s">
        <v>1395</v>
      </c>
      <c r="I605" s="411" t="s">
        <v>1395</v>
      </c>
      <c r="Y605" s="411" t="s">
        <v>1511</v>
      </c>
      <c r="AP605" s="411" t="s">
        <v>1479</v>
      </c>
      <c r="AR605" s="411" t="s">
        <v>1396</v>
      </c>
      <c r="AT605" s="411" t="s">
        <v>1510</v>
      </c>
      <c r="AW605" s="411" t="s">
        <v>1396</v>
      </c>
      <c r="AY605" s="411" t="s">
        <v>1396</v>
      </c>
      <c r="BA605" s="411" t="s">
        <v>1395</v>
      </c>
      <c r="BC605" s="411" t="s">
        <v>1510</v>
      </c>
    </row>
    <row r="606" spans="1:56" hidden="1">
      <c r="C606" s="411" t="s">
        <v>1393</v>
      </c>
      <c r="D606" s="411" t="s">
        <v>5464</v>
      </c>
      <c r="I606" s="411" t="s">
        <v>1394</v>
      </c>
      <c r="O606" s="411" t="s">
        <v>1395</v>
      </c>
      <c r="P606" s="411" t="s">
        <v>1396</v>
      </c>
      <c r="U606" s="411" t="s">
        <v>1396</v>
      </c>
      <c r="Y606" s="411" t="s">
        <v>1396</v>
      </c>
      <c r="AB606" s="411" t="s">
        <v>1396</v>
      </c>
      <c r="AF606" s="411" t="s">
        <v>1396</v>
      </c>
      <c r="AK606" s="411" t="s">
        <v>1396</v>
      </c>
      <c r="AN606" s="411" t="s">
        <v>1245</v>
      </c>
      <c r="AO606" s="411" t="s">
        <v>1396</v>
      </c>
      <c r="AP606" s="411" t="s">
        <v>1396</v>
      </c>
      <c r="AQ606" s="411" t="s">
        <v>1396</v>
      </c>
      <c r="AR606" s="411" t="s">
        <v>1398</v>
      </c>
      <c r="AS606" s="466" t="s">
        <v>1482</v>
      </c>
      <c r="AT606" s="411" t="s">
        <v>1396</v>
      </c>
      <c r="AU606" s="466" t="s">
        <v>5461</v>
      </c>
      <c r="AV606" s="466" t="s">
        <v>1482</v>
      </c>
      <c r="AW606" t="s">
        <v>1517</v>
      </c>
      <c r="AX606" s="481" t="s">
        <v>1563</v>
      </c>
      <c r="AY606" s="481" t="s">
        <v>1564</v>
      </c>
      <c r="AZ606" s="481" t="s">
        <v>1563</v>
      </c>
      <c r="BA606" s="466" t="s">
        <v>5391</v>
      </c>
      <c r="BB606" s="466"/>
      <c r="BC606" s="411" t="s">
        <v>1396</v>
      </c>
      <c r="BD606" s="466" t="s">
        <v>5545</v>
      </c>
    </row>
    <row r="607" spans="1:56" hidden="1">
      <c r="C607" s="411" t="s">
        <v>215</v>
      </c>
      <c r="D607" s="466" t="s">
        <v>1482</v>
      </c>
      <c r="I607" s="411" t="s">
        <v>1397</v>
      </c>
      <c r="O607" s="411" t="s">
        <v>773</v>
      </c>
      <c r="P607" s="411" t="s">
        <v>774</v>
      </c>
      <c r="Q607" s="411" t="s">
        <v>775</v>
      </c>
      <c r="U607" s="411" t="s">
        <v>1398</v>
      </c>
      <c r="Y607" s="411" t="s">
        <v>1399</v>
      </c>
      <c r="AB607" s="411" t="s">
        <v>1400</v>
      </c>
      <c r="AF607" s="411" t="s">
        <v>1401</v>
      </c>
      <c r="AK607" s="411" t="s">
        <v>1402</v>
      </c>
      <c r="AN607" s="411" t="s">
        <v>1403</v>
      </c>
      <c r="AO607" s="411" t="s">
        <v>1282</v>
      </c>
      <c r="AP607" s="411" t="s">
        <v>1477</v>
      </c>
      <c r="AQ607" s="411" t="s">
        <v>1480</v>
      </c>
      <c r="AR607" s="411" t="s">
        <v>1405</v>
      </c>
      <c r="AS607" s="466" t="s">
        <v>1484</v>
      </c>
      <c r="AT607" s="411" t="s">
        <v>1442</v>
      </c>
      <c r="AU607" s="466" t="s">
        <v>1487</v>
      </c>
      <c r="AV607" s="466" t="s">
        <v>1483</v>
      </c>
      <c r="AW607" t="s">
        <v>1518</v>
      </c>
      <c r="AX607" s="482" t="s">
        <v>1565</v>
      </c>
      <c r="AY607" s="483" t="s">
        <v>1566</v>
      </c>
      <c r="AZ607" s="482" t="s">
        <v>1565</v>
      </c>
      <c r="BA607" s="411" t="s">
        <v>5392</v>
      </c>
      <c r="BB607" s="466"/>
      <c r="BC607" s="411" t="s">
        <v>1442</v>
      </c>
      <c r="BD607" s="466" t="s">
        <v>5484</v>
      </c>
    </row>
    <row r="608" spans="1:56" hidden="1">
      <c r="C608" s="411" t="s">
        <v>216</v>
      </c>
      <c r="D608" s="466" t="s">
        <v>1483</v>
      </c>
      <c r="I608" s="411" t="s">
        <v>1404</v>
      </c>
      <c r="O608" s="411" t="s">
        <v>778</v>
      </c>
      <c r="P608" s="411" t="s">
        <v>779</v>
      </c>
      <c r="Q608" s="411" t="s">
        <v>780</v>
      </c>
      <c r="U608" s="411" t="s">
        <v>1405</v>
      </c>
      <c r="Y608" s="411" t="s">
        <v>1406</v>
      </c>
      <c r="AB608" s="411" t="s">
        <v>1407</v>
      </c>
      <c r="AF608" s="411" t="s">
        <v>1408</v>
      </c>
      <c r="AK608" s="411" t="s">
        <v>1409</v>
      </c>
      <c r="AO608" s="411" t="s">
        <v>1284</v>
      </c>
      <c r="AP608" s="411" t="s">
        <v>1478</v>
      </c>
      <c r="AQ608" s="411" t="s">
        <v>1481</v>
      </c>
      <c r="AR608" s="411" t="s">
        <v>1411</v>
      </c>
      <c r="AS608" s="466" t="s">
        <v>1485</v>
      </c>
      <c r="AT608" s="466" t="s">
        <v>1492</v>
      </c>
      <c r="AU608" s="466" t="s">
        <v>5462</v>
      </c>
      <c r="AV608" s="466" t="s">
        <v>855</v>
      </c>
      <c r="AW608" t="s">
        <v>1519</v>
      </c>
      <c r="AX608" s="482" t="s">
        <v>1567</v>
      </c>
      <c r="AY608" s="482" t="s">
        <v>1568</v>
      </c>
      <c r="AZ608" s="482" t="s">
        <v>1567</v>
      </c>
      <c r="BA608" s="411" t="s">
        <v>5393</v>
      </c>
      <c r="BB608" s="466"/>
      <c r="BC608" s="466" t="s">
        <v>1492</v>
      </c>
      <c r="BD608" s="466" t="s">
        <v>1492</v>
      </c>
    </row>
    <row r="609" spans="3:56" hidden="1">
      <c r="C609" s="411" t="s">
        <v>217</v>
      </c>
      <c r="D609" s="466" t="s">
        <v>855</v>
      </c>
      <c r="I609" s="411" t="s">
        <v>1410</v>
      </c>
      <c r="O609" s="411" t="s">
        <v>786</v>
      </c>
      <c r="P609" s="411" t="s">
        <v>787</v>
      </c>
      <c r="Q609" s="411" t="s">
        <v>788</v>
      </c>
      <c r="U609" s="411" t="s">
        <v>1411</v>
      </c>
      <c r="Y609" s="411" t="s">
        <v>1412</v>
      </c>
      <c r="AF609" s="411" t="s">
        <v>1413</v>
      </c>
      <c r="AK609" s="411" t="s">
        <v>1414</v>
      </c>
      <c r="AP609" s="411" t="s">
        <v>5454</v>
      </c>
      <c r="AR609" s="411" t="s">
        <v>1489</v>
      </c>
      <c r="AS609" s="466" t="s">
        <v>1486</v>
      </c>
      <c r="AT609" s="411" t="s">
        <v>1394</v>
      </c>
      <c r="AU609" s="466" t="s">
        <v>1495</v>
      </c>
      <c r="AV609" s="466" t="s">
        <v>859</v>
      </c>
      <c r="AW609" t="s">
        <v>1520</v>
      </c>
      <c r="AX609" s="482" t="s">
        <v>1569</v>
      </c>
      <c r="AY609" s="482" t="s">
        <v>1570</v>
      </c>
      <c r="AZ609" s="482" t="s">
        <v>1569</v>
      </c>
      <c r="BA609" s="411" t="s">
        <v>5394</v>
      </c>
      <c r="BB609" s="466"/>
      <c r="BC609" s="411" t="s">
        <v>1394</v>
      </c>
      <c r="BD609" s="466" t="s">
        <v>5485</v>
      </c>
    </row>
    <row r="610" spans="3:56" hidden="1">
      <c r="C610" s="411" t="s">
        <v>218</v>
      </c>
      <c r="D610" s="466" t="s">
        <v>859</v>
      </c>
      <c r="I610" s="411" t="s">
        <v>1415</v>
      </c>
      <c r="O610" s="411" t="s">
        <v>793</v>
      </c>
      <c r="P610" s="411" t="s">
        <v>794</v>
      </c>
      <c r="Q610" s="411" t="s">
        <v>795</v>
      </c>
      <c r="U610" s="411" t="s">
        <v>1416</v>
      </c>
      <c r="AK610" s="411" t="s">
        <v>1417</v>
      </c>
      <c r="AP610" s="411" t="s">
        <v>5453</v>
      </c>
      <c r="AR610" s="411" t="s">
        <v>1490</v>
      </c>
      <c r="AS610" s="466" t="s">
        <v>1487</v>
      </c>
      <c r="AT610" s="411" t="s">
        <v>1397</v>
      </c>
      <c r="AU610" s="466" t="s">
        <v>1496</v>
      </c>
      <c r="AV610" s="466" t="s">
        <v>863</v>
      </c>
      <c r="AW610" t="s">
        <v>1521</v>
      </c>
      <c r="AX610" s="482" t="s">
        <v>1571</v>
      </c>
      <c r="AY610" s="482" t="s">
        <v>1572</v>
      </c>
      <c r="AZ610" s="482" t="s">
        <v>1571</v>
      </c>
      <c r="BA610" s="411" t="s">
        <v>5395</v>
      </c>
      <c r="BB610" s="466"/>
      <c r="BC610" s="411" t="s">
        <v>1397</v>
      </c>
      <c r="BD610" s="466" t="s">
        <v>5486</v>
      </c>
    </row>
    <row r="611" spans="3:56" hidden="1">
      <c r="C611" s="411" t="s">
        <v>219</v>
      </c>
      <c r="D611" s="466" t="s">
        <v>863</v>
      </c>
      <c r="I611" s="411" t="s">
        <v>1418</v>
      </c>
      <c r="O611" s="411" t="s">
        <v>798</v>
      </c>
      <c r="P611" s="411" t="s">
        <v>799</v>
      </c>
      <c r="Q611" s="411" t="s">
        <v>800</v>
      </c>
      <c r="AK611" s="411" t="s">
        <v>1419</v>
      </c>
      <c r="AR611" s="411" t="s">
        <v>1491</v>
      </c>
      <c r="AS611" s="466" t="s">
        <v>1488</v>
      </c>
      <c r="AT611" s="411" t="s">
        <v>1404</v>
      </c>
      <c r="AU611" s="466" t="s">
        <v>1497</v>
      </c>
      <c r="AV611" s="466" t="s">
        <v>867</v>
      </c>
      <c r="AW611" t="s">
        <v>1522</v>
      </c>
      <c r="AX611" s="482" t="s">
        <v>1573</v>
      </c>
      <c r="AY611" s="482" t="s">
        <v>1574</v>
      </c>
      <c r="AZ611" s="482" t="s">
        <v>1573</v>
      </c>
      <c r="BA611" s="411" t="s">
        <v>5396</v>
      </c>
      <c r="BB611" s="466"/>
      <c r="BC611" s="411" t="s">
        <v>1404</v>
      </c>
      <c r="BD611" s="466" t="s">
        <v>5487</v>
      </c>
    </row>
    <row r="612" spans="3:56" hidden="1">
      <c r="C612" s="411" t="s">
        <v>220</v>
      </c>
      <c r="D612" s="466" t="s">
        <v>867</v>
      </c>
      <c r="I612" s="411" t="s">
        <v>1420</v>
      </c>
      <c r="O612" s="411" t="s">
        <v>803</v>
      </c>
      <c r="P612" s="411" t="s">
        <v>804</v>
      </c>
      <c r="Q612" s="411" t="s">
        <v>805</v>
      </c>
      <c r="AK612" s="411" t="s">
        <v>1421</v>
      </c>
      <c r="AR612" s="411" t="s">
        <v>1396</v>
      </c>
      <c r="AS612" s="466" t="s">
        <v>5461</v>
      </c>
      <c r="AT612" s="411" t="s">
        <v>1410</v>
      </c>
      <c r="AU612" s="466" t="s">
        <v>1498</v>
      </c>
      <c r="AV612" s="466" t="s">
        <v>871</v>
      </c>
      <c r="AW612" t="s">
        <v>1523</v>
      </c>
      <c r="AX612" s="482" t="s">
        <v>1575</v>
      </c>
      <c r="AY612" s="482" t="s">
        <v>1576</v>
      </c>
      <c r="AZ612" s="482" t="s">
        <v>1575</v>
      </c>
      <c r="BA612" s="411" t="s">
        <v>5397</v>
      </c>
      <c r="BB612" s="466"/>
      <c r="BC612" s="411" t="s">
        <v>1410</v>
      </c>
      <c r="BD612" s="466" t="s">
        <v>5488</v>
      </c>
    </row>
    <row r="613" spans="3:56" hidden="1">
      <c r="C613" s="411" t="s">
        <v>221</v>
      </c>
      <c r="D613" s="466" t="s">
        <v>871</v>
      </c>
      <c r="I613" s="411" t="s">
        <v>1422</v>
      </c>
      <c r="O613" s="411" t="s">
        <v>809</v>
      </c>
      <c r="P613" s="411" t="s">
        <v>810</v>
      </c>
      <c r="Q613" s="411" t="s">
        <v>811</v>
      </c>
      <c r="AR613" s="411" t="s">
        <v>1491</v>
      </c>
      <c r="AS613" s="466" t="s">
        <v>1488</v>
      </c>
      <c r="AT613" s="411" t="s">
        <v>1415</v>
      </c>
      <c r="AU613" s="466" t="s">
        <v>1499</v>
      </c>
      <c r="AV613" s="466" t="s">
        <v>875</v>
      </c>
      <c r="AW613" t="s">
        <v>1524</v>
      </c>
      <c r="AX613" s="482" t="s">
        <v>1577</v>
      </c>
      <c r="AY613" s="482" t="s">
        <v>1578</v>
      </c>
      <c r="AZ613" s="482" t="s">
        <v>1577</v>
      </c>
      <c r="BA613" s="411" t="s">
        <v>5398</v>
      </c>
      <c r="BB613" s="466"/>
      <c r="BC613" s="411" t="s">
        <v>1415</v>
      </c>
      <c r="BD613" s="466" t="s">
        <v>5489</v>
      </c>
    </row>
    <row r="614" spans="3:56" hidden="1">
      <c r="C614" s="411" t="s">
        <v>222</v>
      </c>
      <c r="D614" s="466" t="s">
        <v>875</v>
      </c>
      <c r="I614" s="411" t="s">
        <v>1423</v>
      </c>
      <c r="O614" s="411" t="s">
        <v>814</v>
      </c>
      <c r="P614" s="411" t="s">
        <v>815</v>
      </c>
      <c r="Q614" s="411" t="s">
        <v>816</v>
      </c>
      <c r="AR614" s="411" t="s">
        <v>1490</v>
      </c>
      <c r="AS614" s="466" t="s">
        <v>1487</v>
      </c>
      <c r="AT614" s="411" t="s">
        <v>1418</v>
      </c>
      <c r="AU614" s="466" t="s">
        <v>1500</v>
      </c>
      <c r="AV614" s="466" t="s">
        <v>879</v>
      </c>
      <c r="AW614" t="s">
        <v>1525</v>
      </c>
      <c r="AX614" s="482" t="s">
        <v>1579</v>
      </c>
      <c r="AY614" s="482" t="s">
        <v>1580</v>
      </c>
      <c r="AZ614" s="482" t="s">
        <v>1579</v>
      </c>
      <c r="BA614" s="411" t="s">
        <v>5399</v>
      </c>
      <c r="BB614" s="466"/>
      <c r="BC614" s="411" t="s">
        <v>1418</v>
      </c>
      <c r="BD614" s="466" t="s">
        <v>5490</v>
      </c>
    </row>
    <row r="615" spans="3:56" hidden="1">
      <c r="C615" s="411" t="s">
        <v>223</v>
      </c>
      <c r="D615" s="466" t="s">
        <v>879</v>
      </c>
      <c r="I615" s="411" t="s">
        <v>1424</v>
      </c>
      <c r="O615" s="411" t="s">
        <v>822</v>
      </c>
      <c r="P615" s="411" t="s">
        <v>823</v>
      </c>
      <c r="Q615" s="411" t="s">
        <v>824</v>
      </c>
      <c r="AR615" s="411" t="s">
        <v>1411</v>
      </c>
      <c r="AS615" s="466" t="s">
        <v>1485</v>
      </c>
      <c r="AT615" s="411" t="s">
        <v>1420</v>
      </c>
      <c r="AU615" s="466" t="s">
        <v>1501</v>
      </c>
      <c r="AV615" s="466" t="s">
        <v>884</v>
      </c>
      <c r="AW615" t="s">
        <v>1526</v>
      </c>
      <c r="AX615" s="482" t="s">
        <v>1581</v>
      </c>
      <c r="AY615" s="482" t="s">
        <v>1582</v>
      </c>
      <c r="AZ615" s="482" t="s">
        <v>1581</v>
      </c>
      <c r="BA615" s="411" t="s">
        <v>5400</v>
      </c>
      <c r="BB615" s="466"/>
      <c r="BC615" s="411" t="s">
        <v>1420</v>
      </c>
      <c r="BD615" s="466" t="s">
        <v>5491</v>
      </c>
    </row>
    <row r="616" spans="3:56" hidden="1">
      <c r="C616" s="411" t="s">
        <v>224</v>
      </c>
      <c r="D616" s="466" t="s">
        <v>884</v>
      </c>
      <c r="I616" s="411" t="s">
        <v>1425</v>
      </c>
      <c r="O616" s="411" t="s">
        <v>827</v>
      </c>
      <c r="P616" s="411" t="s">
        <v>828</v>
      </c>
      <c r="Q616" s="411" t="s">
        <v>829</v>
      </c>
      <c r="AL616" s="411" t="s">
        <v>5379</v>
      </c>
      <c r="AR616" s="411" t="s">
        <v>1398</v>
      </c>
      <c r="AS616" s="466" t="s">
        <v>1482</v>
      </c>
      <c r="AT616" s="411" t="s">
        <v>1422</v>
      </c>
      <c r="AU616" s="466" t="s">
        <v>1502</v>
      </c>
      <c r="AV616" s="466" t="s">
        <v>888</v>
      </c>
      <c r="AW616" t="s">
        <v>1527</v>
      </c>
      <c r="AX616" s="482" t="s">
        <v>1583</v>
      </c>
      <c r="AY616" s="482" t="s">
        <v>1584</v>
      </c>
      <c r="AZ616" s="482" t="s">
        <v>1583</v>
      </c>
      <c r="BA616" s="411" t="s">
        <v>5401</v>
      </c>
      <c r="BB616" s="466"/>
      <c r="BC616" s="411" t="s">
        <v>1422</v>
      </c>
      <c r="BD616" s="466" t="s">
        <v>5492</v>
      </c>
    </row>
    <row r="617" spans="3:56" hidden="1">
      <c r="C617" s="411" t="s">
        <v>225</v>
      </c>
      <c r="D617" s="466" t="s">
        <v>888</v>
      </c>
      <c r="I617" s="411" t="s">
        <v>1426</v>
      </c>
      <c r="O617" s="411" t="s">
        <v>832</v>
      </c>
      <c r="P617" s="411" t="s">
        <v>833</v>
      </c>
      <c r="Q617" s="411" t="s">
        <v>834</v>
      </c>
      <c r="U617" s="411" t="s">
        <v>1396</v>
      </c>
      <c r="V617" s="466" t="s">
        <v>5463</v>
      </c>
      <c r="Y617" s="411" t="s">
        <v>1396</v>
      </c>
      <c r="Z617" s="466" t="s">
        <v>5463</v>
      </c>
      <c r="AC617" s="466" t="s">
        <v>5345</v>
      </c>
      <c r="AF617" s="466" t="s">
        <v>5463</v>
      </c>
      <c r="AG617" s="411" t="s">
        <v>1396</v>
      </c>
      <c r="AH617" s="466" t="s">
        <v>5463</v>
      </c>
      <c r="AL617" s="411" t="s">
        <v>1396</v>
      </c>
      <c r="AR617" s="411" t="s">
        <v>1405</v>
      </c>
      <c r="AS617" s="466" t="s">
        <v>1484</v>
      </c>
      <c r="AT617" s="411" t="s">
        <v>1423</v>
      </c>
      <c r="AU617" s="466" t="s">
        <v>1503</v>
      </c>
      <c r="AV617" s="466" t="s">
        <v>892</v>
      </c>
      <c r="AW617" t="s">
        <v>1528</v>
      </c>
      <c r="AX617" s="482" t="s">
        <v>1585</v>
      </c>
      <c r="AY617" s="482" t="s">
        <v>1586</v>
      </c>
      <c r="AZ617" s="482" t="s">
        <v>1585</v>
      </c>
      <c r="BA617" s="411" t="s">
        <v>5402</v>
      </c>
      <c r="BB617" s="466"/>
      <c r="BC617" s="411" t="s">
        <v>1423</v>
      </c>
      <c r="BD617" s="466" t="s">
        <v>5493</v>
      </c>
    </row>
    <row r="618" spans="3:56" hidden="1">
      <c r="C618" s="411" t="s">
        <v>226</v>
      </c>
      <c r="D618" s="466" t="s">
        <v>892</v>
      </c>
      <c r="I618" s="411" t="s">
        <v>1427</v>
      </c>
      <c r="O618" s="411" t="s">
        <v>837</v>
      </c>
      <c r="P618" s="411" t="s">
        <v>838</v>
      </c>
      <c r="Q618" s="411" t="s">
        <v>839</v>
      </c>
      <c r="U618" s="275" t="s">
        <v>734</v>
      </c>
      <c r="V618" s="301" t="s">
        <v>735</v>
      </c>
      <c r="Y618" s="275" t="s">
        <v>723</v>
      </c>
      <c r="Z618" s="301" t="s">
        <v>733</v>
      </c>
      <c r="AC618" s="466" t="s">
        <v>5346</v>
      </c>
      <c r="AF618" s="466" t="s">
        <v>1482</v>
      </c>
      <c r="AG618" s="411" t="s">
        <v>5366</v>
      </c>
      <c r="AH618" s="466" t="s">
        <v>1482</v>
      </c>
      <c r="AL618" s="411" t="s">
        <v>5380</v>
      </c>
      <c r="AR618" s="411" t="s">
        <v>1489</v>
      </c>
      <c r="AS618" s="466" t="s">
        <v>1486</v>
      </c>
      <c r="AT618" s="411" t="s">
        <v>1424</v>
      </c>
      <c r="AU618" s="466" t="s">
        <v>1504</v>
      </c>
      <c r="AV618" s="466" t="s">
        <v>896</v>
      </c>
      <c r="AW618" t="s">
        <v>1529</v>
      </c>
      <c r="AX618" s="482" t="s">
        <v>1587</v>
      </c>
      <c r="AY618" s="483" t="s">
        <v>1588</v>
      </c>
      <c r="AZ618" s="482" t="s">
        <v>1587</v>
      </c>
      <c r="BA618" s="411" t="s">
        <v>5403</v>
      </c>
      <c r="BB618" s="466"/>
      <c r="BC618" s="411" t="s">
        <v>1424</v>
      </c>
      <c r="BD618" s="466" t="s">
        <v>5494</v>
      </c>
    </row>
    <row r="619" spans="3:56" hidden="1">
      <c r="C619" s="411" t="s">
        <v>227</v>
      </c>
      <c r="D619" s="466" t="s">
        <v>896</v>
      </c>
      <c r="I619" s="411" t="s">
        <v>1428</v>
      </c>
      <c r="O619" s="411" t="s">
        <v>843</v>
      </c>
      <c r="P619" s="411" t="s">
        <v>844</v>
      </c>
      <c r="Q619" s="411" t="s">
        <v>845</v>
      </c>
      <c r="U619" s="275" t="s">
        <v>737</v>
      </c>
      <c r="V619" s="301" t="s">
        <v>733</v>
      </c>
      <c r="Y619" s="275" t="s">
        <v>727</v>
      </c>
      <c r="Z619" s="301" t="s">
        <v>736</v>
      </c>
      <c r="AC619" s="466" t="s">
        <v>5347</v>
      </c>
      <c r="AF619" s="466" t="s">
        <v>1483</v>
      </c>
      <c r="AG619" s="411" t="s">
        <v>5367</v>
      </c>
      <c r="AH619" s="466" t="s">
        <v>1483</v>
      </c>
      <c r="AL619" s="411" t="s">
        <v>5381</v>
      </c>
      <c r="AT619" s="411" t="s">
        <v>1425</v>
      </c>
      <c r="AU619" s="466" t="s">
        <v>1505</v>
      </c>
      <c r="AV619" s="466" t="s">
        <v>900</v>
      </c>
      <c r="AW619" t="s">
        <v>1493</v>
      </c>
      <c r="AX619" s="482" t="s">
        <v>1589</v>
      </c>
      <c r="AY619" s="483" t="s">
        <v>1590</v>
      </c>
      <c r="AZ619" s="482" t="s">
        <v>1589</v>
      </c>
      <c r="BA619" s="411" t="s">
        <v>5404</v>
      </c>
      <c r="BB619" s="466"/>
      <c r="BC619" s="411" t="s">
        <v>1425</v>
      </c>
      <c r="BD619" s="466" t="s">
        <v>5495</v>
      </c>
    </row>
    <row r="620" spans="3:56" hidden="1">
      <c r="C620" s="411" t="s">
        <v>228</v>
      </c>
      <c r="D620" s="466" t="s">
        <v>900</v>
      </c>
      <c r="I620" s="411" t="s">
        <v>1429</v>
      </c>
      <c r="O620" s="411" t="s">
        <v>848</v>
      </c>
      <c r="P620" s="411" t="s">
        <v>849</v>
      </c>
      <c r="Q620" s="411" t="s">
        <v>850</v>
      </c>
      <c r="U620" s="275" t="s">
        <v>739</v>
      </c>
      <c r="V620" s="301" t="s">
        <v>740</v>
      </c>
      <c r="Y620" s="275" t="s">
        <v>729</v>
      </c>
      <c r="Z620" s="301" t="s">
        <v>738</v>
      </c>
      <c r="AC620" s="466" t="s">
        <v>5348</v>
      </c>
      <c r="AF620" s="466" t="s">
        <v>855</v>
      </c>
      <c r="AG620" s="411" t="s">
        <v>5368</v>
      </c>
      <c r="AH620" s="466" t="s">
        <v>855</v>
      </c>
      <c r="AL620" s="411" t="s">
        <v>5382</v>
      </c>
      <c r="AT620" s="411" t="s">
        <v>1426</v>
      </c>
      <c r="AU620" s="466" t="s">
        <v>1506</v>
      </c>
      <c r="AV620" s="466" t="s">
        <v>904</v>
      </c>
      <c r="AW620" t="s">
        <v>1530</v>
      </c>
      <c r="AX620" s="482" t="s">
        <v>1591</v>
      </c>
      <c r="AY620" s="483" t="s">
        <v>1592</v>
      </c>
      <c r="AZ620" s="482" t="s">
        <v>1591</v>
      </c>
      <c r="BA620" s="411" t="s">
        <v>5405</v>
      </c>
      <c r="BB620" s="466"/>
      <c r="BC620" s="411" t="s">
        <v>1426</v>
      </c>
      <c r="BD620" s="466" t="s">
        <v>5496</v>
      </c>
    </row>
    <row r="621" spans="3:56" hidden="1">
      <c r="C621" s="411" t="s">
        <v>230</v>
      </c>
      <c r="D621" s="466" t="s">
        <v>904</v>
      </c>
      <c r="I621" s="411" t="s">
        <v>1430</v>
      </c>
      <c r="O621" s="411" t="s">
        <v>851</v>
      </c>
      <c r="P621" s="411" t="s">
        <v>852</v>
      </c>
      <c r="Q621" s="411" t="s">
        <v>853</v>
      </c>
      <c r="U621" s="275" t="s">
        <v>743</v>
      </c>
      <c r="V621" s="301" t="s">
        <v>744</v>
      </c>
      <c r="Y621" s="275" t="s">
        <v>730</v>
      </c>
      <c r="Z621" s="301" t="s">
        <v>742</v>
      </c>
      <c r="AC621" s="466" t="s">
        <v>5349</v>
      </c>
      <c r="AF621" s="466" t="s">
        <v>859</v>
      </c>
      <c r="AG621" s="411" t="s">
        <v>5369</v>
      </c>
      <c r="AH621" s="466" t="s">
        <v>859</v>
      </c>
      <c r="AL621" s="411" t="s">
        <v>5383</v>
      </c>
      <c r="AT621" s="411" t="s">
        <v>1427</v>
      </c>
      <c r="AU621" s="466" t="s">
        <v>1507</v>
      </c>
      <c r="AV621" s="466" t="s">
        <v>908</v>
      </c>
      <c r="AW621" t="s">
        <v>1531</v>
      </c>
      <c r="AX621" s="482" t="s">
        <v>1593</v>
      </c>
      <c r="AY621" s="483" t="s">
        <v>1594</v>
      </c>
      <c r="AZ621" s="482" t="s">
        <v>1593</v>
      </c>
      <c r="BA621" s="411" t="s">
        <v>5406</v>
      </c>
      <c r="BB621" s="466"/>
      <c r="BC621" s="411" t="s">
        <v>1427</v>
      </c>
      <c r="BD621" s="466" t="s">
        <v>5497</v>
      </c>
    </row>
    <row r="622" spans="3:56" hidden="1">
      <c r="C622" s="411" t="s">
        <v>1432</v>
      </c>
      <c r="D622" s="466" t="s">
        <v>908</v>
      </c>
      <c r="I622" s="411" t="s">
        <v>1431</v>
      </c>
      <c r="O622" s="411" t="s">
        <v>856</v>
      </c>
      <c r="P622" s="411" t="s">
        <v>857</v>
      </c>
      <c r="Q622" s="411" t="s">
        <v>858</v>
      </c>
      <c r="U622" s="275" t="s">
        <v>747</v>
      </c>
      <c r="V622" s="301" t="s">
        <v>736</v>
      </c>
      <c r="Y622" s="275" t="s">
        <v>745</v>
      </c>
      <c r="Z622" s="301" t="s">
        <v>746</v>
      </c>
      <c r="AC622" s="466" t="s">
        <v>5350</v>
      </c>
      <c r="AF622" s="466" t="s">
        <v>863</v>
      </c>
      <c r="AG622" s="411" t="s">
        <v>5370</v>
      </c>
      <c r="AH622" s="466" t="s">
        <v>863</v>
      </c>
      <c r="AL622" s="411" t="s">
        <v>5384</v>
      </c>
      <c r="AT622" s="411" t="s">
        <v>1428</v>
      </c>
      <c r="AU622" s="466" t="s">
        <v>1508</v>
      </c>
      <c r="AV622" s="466" t="s">
        <v>912</v>
      </c>
      <c r="AW622" t="s">
        <v>1532</v>
      </c>
      <c r="AX622" s="482" t="s">
        <v>1595</v>
      </c>
      <c r="AY622" s="483" t="s">
        <v>1596</v>
      </c>
      <c r="AZ622" s="482" t="s">
        <v>1595</v>
      </c>
      <c r="BA622" s="411" t="s">
        <v>5407</v>
      </c>
      <c r="BB622" s="466"/>
      <c r="BC622" s="411" t="s">
        <v>1428</v>
      </c>
      <c r="BD622" s="466" t="s">
        <v>5498</v>
      </c>
    </row>
    <row r="623" spans="3:56" hidden="1">
      <c r="C623" s="411" t="s">
        <v>232</v>
      </c>
      <c r="D623" s="466" t="s">
        <v>912</v>
      </c>
      <c r="I623" s="411" t="s">
        <v>1433</v>
      </c>
      <c r="O623" s="411" t="s">
        <v>860</v>
      </c>
      <c r="P623" s="411" t="s">
        <v>861</v>
      </c>
      <c r="Q623" s="411" t="s">
        <v>862</v>
      </c>
      <c r="U623" s="275" t="s">
        <v>748</v>
      </c>
      <c r="V623" s="301" t="s">
        <v>738</v>
      </c>
      <c r="Y623" s="275" t="s">
        <v>731</v>
      </c>
      <c r="Z623" s="301" t="s">
        <v>611</v>
      </c>
      <c r="AC623" s="466" t="s">
        <v>5351</v>
      </c>
      <c r="AF623" s="466" t="s">
        <v>871</v>
      </c>
      <c r="AG623" s="411" t="s">
        <v>1489</v>
      </c>
      <c r="AH623" s="466" t="s">
        <v>871</v>
      </c>
      <c r="AL623" s="411" t="s">
        <v>5385</v>
      </c>
      <c r="AT623" s="411" t="s">
        <v>1429</v>
      </c>
      <c r="AU623" s="466" t="s">
        <v>1509</v>
      </c>
      <c r="AV623" s="466" t="s">
        <v>916</v>
      </c>
      <c r="AW623" t="s">
        <v>1533</v>
      </c>
      <c r="AX623" s="482" t="s">
        <v>1597</v>
      </c>
      <c r="AY623" s="483" t="s">
        <v>1598</v>
      </c>
      <c r="AZ623" s="482" t="s">
        <v>1597</v>
      </c>
      <c r="BA623" s="411" t="s">
        <v>5408</v>
      </c>
      <c r="BB623" s="466"/>
      <c r="BC623" s="411" t="s">
        <v>1429</v>
      </c>
      <c r="BD623" s="466" t="s">
        <v>5499</v>
      </c>
    </row>
    <row r="624" spans="3:56" hidden="1">
      <c r="C624" s="411" t="s">
        <v>233</v>
      </c>
      <c r="D624" s="466" t="s">
        <v>916</v>
      </c>
      <c r="I624" s="411" t="s">
        <v>1434</v>
      </c>
      <c r="O624" s="411" t="s">
        <v>864</v>
      </c>
      <c r="P624" s="411" t="s">
        <v>865</v>
      </c>
      <c r="Q624" s="411" t="s">
        <v>866</v>
      </c>
      <c r="U624" s="275" t="s">
        <v>728</v>
      </c>
      <c r="V624" s="301" t="s">
        <v>751</v>
      </c>
      <c r="Y624" s="275" t="s">
        <v>749</v>
      </c>
      <c r="Z624" s="301" t="s">
        <v>750</v>
      </c>
      <c r="AC624" s="466" t="s">
        <v>5352</v>
      </c>
      <c r="AF624" s="466" t="s">
        <v>875</v>
      </c>
      <c r="AG624" s="411" t="s">
        <v>5371</v>
      </c>
      <c r="AH624" s="466" t="s">
        <v>875</v>
      </c>
      <c r="AL624" s="411" t="s">
        <v>5386</v>
      </c>
      <c r="AT624" s="411" t="s">
        <v>1430</v>
      </c>
      <c r="AU624" s="466" t="s">
        <v>1484</v>
      </c>
      <c r="AV624" s="466" t="s">
        <v>920</v>
      </c>
      <c r="AW624" t="s">
        <v>1534</v>
      </c>
      <c r="AX624" s="482" t="s">
        <v>1599</v>
      </c>
      <c r="AY624" s="483" t="s">
        <v>1600</v>
      </c>
      <c r="AZ624" s="482" t="s">
        <v>1599</v>
      </c>
      <c r="BA624" s="411" t="s">
        <v>5409</v>
      </c>
      <c r="BB624" s="466"/>
      <c r="BC624" s="411" t="s">
        <v>1430</v>
      </c>
      <c r="BD624" s="466" t="s">
        <v>5500</v>
      </c>
    </row>
    <row r="625" spans="3:56" hidden="1">
      <c r="C625" s="411" t="s">
        <v>229</v>
      </c>
      <c r="D625" s="466" t="s">
        <v>920</v>
      </c>
      <c r="I625" s="411" t="s">
        <v>1435</v>
      </c>
      <c r="O625" s="411" t="s">
        <v>868</v>
      </c>
      <c r="P625" s="411" t="s">
        <v>869</v>
      </c>
      <c r="Q625" s="411" t="s">
        <v>870</v>
      </c>
      <c r="U625" s="275" t="s">
        <v>726</v>
      </c>
      <c r="V625" s="301" t="s">
        <v>754</v>
      </c>
      <c r="Y625" s="275" t="s">
        <v>752</v>
      </c>
      <c r="Z625" s="301" t="s">
        <v>753</v>
      </c>
      <c r="AC625" s="466" t="s">
        <v>5353</v>
      </c>
      <c r="AF625" s="466" t="s">
        <v>1487</v>
      </c>
      <c r="AG625" s="411" t="s">
        <v>1490</v>
      </c>
      <c r="AH625" s="466" t="s">
        <v>1487</v>
      </c>
      <c r="AL625" s="411" t="s">
        <v>5387</v>
      </c>
      <c r="AT625" s="411" t="s">
        <v>1431</v>
      </c>
      <c r="AU625" s="466" t="s">
        <v>855</v>
      </c>
      <c r="AV625" s="466" t="s">
        <v>924</v>
      </c>
      <c r="AW625" t="s">
        <v>1535</v>
      </c>
      <c r="AX625" s="482" t="s">
        <v>1601</v>
      </c>
      <c r="AY625" s="483" t="s">
        <v>1602</v>
      </c>
      <c r="AZ625" s="482" t="s">
        <v>1601</v>
      </c>
      <c r="BA625" s="411" t="s">
        <v>5410</v>
      </c>
      <c r="BB625" s="466"/>
      <c r="BC625" s="411" t="s">
        <v>1431</v>
      </c>
      <c r="BD625" s="466" t="s">
        <v>5501</v>
      </c>
    </row>
    <row r="626" spans="3:56" hidden="1">
      <c r="C626" s="411" t="s">
        <v>231</v>
      </c>
      <c r="D626" s="466" t="s">
        <v>924</v>
      </c>
      <c r="I626" s="411" t="s">
        <v>1436</v>
      </c>
      <c r="O626" s="411" t="s">
        <v>872</v>
      </c>
      <c r="P626" s="411" t="s">
        <v>873</v>
      </c>
      <c r="Q626" s="411" t="s">
        <v>874</v>
      </c>
      <c r="U626" s="275" t="s">
        <v>755</v>
      </c>
      <c r="V626" s="301" t="s">
        <v>756</v>
      </c>
      <c r="AC626" s="466" t="s">
        <v>5354</v>
      </c>
      <c r="AF626" s="466" t="s">
        <v>900</v>
      </c>
      <c r="AG626" s="411" t="s">
        <v>1491</v>
      </c>
      <c r="AH626" s="466" t="s">
        <v>900</v>
      </c>
      <c r="AL626" s="411" t="s">
        <v>5388</v>
      </c>
      <c r="AT626" s="411" t="s">
        <v>1433</v>
      </c>
      <c r="AU626" s="466" t="s">
        <v>859</v>
      </c>
      <c r="AV626" s="466" t="s">
        <v>928</v>
      </c>
      <c r="AW626" t="s">
        <v>1536</v>
      </c>
      <c r="AX626" s="482" t="s">
        <v>1603</v>
      </c>
      <c r="AY626" s="483" t="s">
        <v>1604</v>
      </c>
      <c r="AZ626" s="482" t="s">
        <v>1603</v>
      </c>
      <c r="BA626" s="411" t="s">
        <v>5411</v>
      </c>
      <c r="BB626" s="466"/>
      <c r="BC626" s="411" t="s">
        <v>1433</v>
      </c>
      <c r="BD626" s="466" t="s">
        <v>5502</v>
      </c>
    </row>
    <row r="627" spans="3:56" hidden="1">
      <c r="C627" s="411" t="s">
        <v>234</v>
      </c>
      <c r="D627" s="466" t="s">
        <v>928</v>
      </c>
      <c r="I627" s="411" t="s">
        <v>1437</v>
      </c>
      <c r="O627" s="411" t="s">
        <v>876</v>
      </c>
      <c r="P627" s="411" t="s">
        <v>877</v>
      </c>
      <c r="Q627" s="411" t="s">
        <v>878</v>
      </c>
      <c r="U627" s="275" t="s">
        <v>757</v>
      </c>
      <c r="V627" s="301" t="s">
        <v>742</v>
      </c>
      <c r="AC627" s="466" t="s">
        <v>5355</v>
      </c>
      <c r="AF627" s="466" t="s">
        <v>904</v>
      </c>
      <c r="AG627" s="411" t="s">
        <v>5372</v>
      </c>
      <c r="AH627" s="466" t="s">
        <v>904</v>
      </c>
      <c r="AL627" s="411" t="s">
        <v>5389</v>
      </c>
      <c r="AT627" s="411" t="s">
        <v>1434</v>
      </c>
      <c r="AU627" s="466" t="s">
        <v>863</v>
      </c>
      <c r="AV627" s="466" t="s">
        <v>932</v>
      </c>
      <c r="AW627" t="s">
        <v>1537</v>
      </c>
      <c r="AX627" s="482" t="s">
        <v>1605</v>
      </c>
      <c r="AY627" s="483" t="s">
        <v>1606</v>
      </c>
      <c r="AZ627" s="482" t="s">
        <v>1605</v>
      </c>
      <c r="BA627" s="411" t="s">
        <v>5412</v>
      </c>
      <c r="BB627" s="466"/>
      <c r="BC627" s="411" t="s">
        <v>1434</v>
      </c>
      <c r="BD627" s="466" t="s">
        <v>5503</v>
      </c>
    </row>
    <row r="628" spans="3:56" hidden="1">
      <c r="C628" s="411" t="s">
        <v>235</v>
      </c>
      <c r="D628" s="466" t="s">
        <v>932</v>
      </c>
      <c r="I628" s="411" t="s">
        <v>1438</v>
      </c>
      <c r="O628" s="411" t="s">
        <v>880</v>
      </c>
      <c r="P628" s="411" t="s">
        <v>881</v>
      </c>
      <c r="Q628" s="411" t="s">
        <v>882</v>
      </c>
      <c r="U628" s="275" t="s">
        <v>758</v>
      </c>
      <c r="V628" s="301" t="s">
        <v>746</v>
      </c>
      <c r="AC628" s="466" t="s">
        <v>5356</v>
      </c>
      <c r="AF628" s="466" t="s">
        <v>5374</v>
      </c>
      <c r="AG628" s="411" t="s">
        <v>5373</v>
      </c>
      <c r="AH628" s="466" t="s">
        <v>5374</v>
      </c>
      <c r="AL628" s="411" t="s">
        <v>5390</v>
      </c>
      <c r="AT628" s="411" t="s">
        <v>1435</v>
      </c>
      <c r="AU628" s="466" t="s">
        <v>867</v>
      </c>
      <c r="AV628" s="466" t="s">
        <v>936</v>
      </c>
      <c r="AW628" t="s">
        <v>1538</v>
      </c>
      <c r="AX628" s="482" t="s">
        <v>1607</v>
      </c>
      <c r="AY628" s="483" t="s">
        <v>1608</v>
      </c>
      <c r="AZ628" s="482" t="s">
        <v>1607</v>
      </c>
      <c r="BA628" s="411" t="s">
        <v>5413</v>
      </c>
      <c r="BB628" s="466"/>
      <c r="BC628" s="411" t="s">
        <v>1435</v>
      </c>
      <c r="BD628" s="466" t="s">
        <v>5504</v>
      </c>
    </row>
    <row r="629" spans="3:56" hidden="1">
      <c r="C629" s="411" t="s">
        <v>236</v>
      </c>
      <c r="D629" s="466" t="s">
        <v>936</v>
      </c>
      <c r="I629" s="411" t="s">
        <v>1439</v>
      </c>
      <c r="O629" s="411" t="s">
        <v>885</v>
      </c>
      <c r="P629" s="411" t="s">
        <v>886</v>
      </c>
      <c r="Q629" s="411" t="s">
        <v>887</v>
      </c>
      <c r="U629" s="275" t="s">
        <v>721</v>
      </c>
      <c r="V629" s="301" t="s">
        <v>611</v>
      </c>
      <c r="AC629" s="466" t="s">
        <v>5357</v>
      </c>
      <c r="AL629" s="411" t="s">
        <v>5373</v>
      </c>
      <c r="AT629" s="411" t="s">
        <v>1436</v>
      </c>
      <c r="AU629" s="466" t="s">
        <v>871</v>
      </c>
      <c r="AV629" s="466" t="s">
        <v>940</v>
      </c>
      <c r="AW629" t="s">
        <v>1539</v>
      </c>
      <c r="AX629" s="482" t="s">
        <v>1609</v>
      </c>
      <c r="AY629" s="483" t="s">
        <v>1610</v>
      </c>
      <c r="AZ629" s="482" t="s">
        <v>1609</v>
      </c>
      <c r="BA629" s="411" t="s">
        <v>5414</v>
      </c>
      <c r="BB629" s="466"/>
      <c r="BC629" s="411" t="s">
        <v>1436</v>
      </c>
      <c r="BD629" s="466" t="s">
        <v>5505</v>
      </c>
    </row>
    <row r="630" spans="3:56" hidden="1">
      <c r="C630" s="411" t="s">
        <v>237</v>
      </c>
      <c r="D630" s="466" t="s">
        <v>940</v>
      </c>
      <c r="I630" s="411" t="s">
        <v>1440</v>
      </c>
      <c r="O630" s="411" t="s">
        <v>889</v>
      </c>
      <c r="P630" s="411" t="s">
        <v>890</v>
      </c>
      <c r="Q630" s="411" t="s">
        <v>891</v>
      </c>
      <c r="U630" s="275" t="s">
        <v>759</v>
      </c>
      <c r="V630" s="301" t="s">
        <v>750</v>
      </c>
      <c r="AC630" s="466" t="s">
        <v>5358</v>
      </c>
      <c r="AT630" s="411" t="s">
        <v>1437</v>
      </c>
      <c r="AU630" s="466" t="s">
        <v>875</v>
      </c>
      <c r="AV630" s="466" t="s">
        <v>944</v>
      </c>
      <c r="AW630" t="s">
        <v>1540</v>
      </c>
      <c r="AX630" s="482" t="s">
        <v>1611</v>
      </c>
      <c r="AY630" s="483" t="s">
        <v>1612</v>
      </c>
      <c r="AZ630" s="482" t="s">
        <v>1611</v>
      </c>
      <c r="BA630" s="411" t="s">
        <v>5415</v>
      </c>
      <c r="BB630" s="466"/>
      <c r="BC630" s="411" t="s">
        <v>1437</v>
      </c>
      <c r="BD630" s="466" t="s">
        <v>5506</v>
      </c>
    </row>
    <row r="631" spans="3:56" hidden="1">
      <c r="C631" s="411" t="s">
        <v>238</v>
      </c>
      <c r="D631" s="466" t="s">
        <v>944</v>
      </c>
      <c r="I631" s="411" t="s">
        <v>1441</v>
      </c>
      <c r="O631" s="411" t="s">
        <v>893</v>
      </c>
      <c r="P631" s="411" t="s">
        <v>894</v>
      </c>
      <c r="Q631" s="411" t="s">
        <v>895</v>
      </c>
      <c r="U631" s="275" t="s">
        <v>760</v>
      </c>
      <c r="V631" s="301" t="s">
        <v>753</v>
      </c>
      <c r="AC631" s="466" t="s">
        <v>5359</v>
      </c>
      <c r="AT631" s="411" t="s">
        <v>1438</v>
      </c>
      <c r="AU631" s="466" t="s">
        <v>879</v>
      </c>
      <c r="AV631" s="466" t="s">
        <v>948</v>
      </c>
      <c r="AW631" t="s">
        <v>1541</v>
      </c>
      <c r="AX631" s="482" t="s">
        <v>1613</v>
      </c>
      <c r="AY631" s="483" t="s">
        <v>1614</v>
      </c>
      <c r="AZ631" s="482" t="s">
        <v>1613</v>
      </c>
      <c r="BA631" s="411" t="s">
        <v>5416</v>
      </c>
      <c r="BB631" s="466"/>
      <c r="BC631" s="411" t="s">
        <v>1438</v>
      </c>
      <c r="BD631" s="466" t="s">
        <v>5507</v>
      </c>
    </row>
    <row r="632" spans="3:56" hidden="1">
      <c r="C632" s="411" t="s">
        <v>239</v>
      </c>
      <c r="D632" s="466" t="s">
        <v>948</v>
      </c>
      <c r="I632" s="411" t="s">
        <v>1442</v>
      </c>
      <c r="O632" s="411" t="s">
        <v>897</v>
      </c>
      <c r="P632" s="411" t="s">
        <v>898</v>
      </c>
      <c r="Q632" s="411" t="s">
        <v>899</v>
      </c>
      <c r="U632" s="275" t="s">
        <v>761</v>
      </c>
      <c r="V632" s="301" t="s">
        <v>762</v>
      </c>
      <c r="AC632" s="466" t="s">
        <v>5360</v>
      </c>
      <c r="AT632" s="411" t="s">
        <v>1439</v>
      </c>
      <c r="AU632" s="466" t="s">
        <v>884</v>
      </c>
      <c r="AV632" s="466" t="s">
        <v>952</v>
      </c>
      <c r="AW632" t="s">
        <v>1542</v>
      </c>
      <c r="AX632" s="482" t="s">
        <v>1615</v>
      </c>
      <c r="AY632" s="483" t="s">
        <v>1616</v>
      </c>
      <c r="AZ632" s="482" t="s">
        <v>1615</v>
      </c>
      <c r="BA632" s="411" t="s">
        <v>5417</v>
      </c>
      <c r="BB632" s="466"/>
      <c r="BC632" s="411" t="s">
        <v>1439</v>
      </c>
      <c r="BD632" s="466" t="s">
        <v>5508</v>
      </c>
    </row>
    <row r="633" spans="3:56" hidden="1">
      <c r="C633" s="411" t="s">
        <v>5465</v>
      </c>
      <c r="D633" s="466" t="s">
        <v>952</v>
      </c>
      <c r="I633" s="411" t="s">
        <v>1494</v>
      </c>
      <c r="O633" s="411" t="s">
        <v>905</v>
      </c>
      <c r="P633" s="411" t="s">
        <v>906</v>
      </c>
      <c r="Q633" s="411" t="s">
        <v>907</v>
      </c>
      <c r="AC633" s="466" t="s">
        <v>5361</v>
      </c>
      <c r="AG633" s="411" t="s">
        <v>1396</v>
      </c>
      <c r="AH633" s="466" t="s">
        <v>5463</v>
      </c>
      <c r="AT633" s="411" t="s">
        <v>1440</v>
      </c>
      <c r="AU633" s="466" t="s">
        <v>888</v>
      </c>
      <c r="AV633" s="466" t="s">
        <v>956</v>
      </c>
      <c r="AW633" t="s">
        <v>1543</v>
      </c>
      <c r="AX633" s="482" t="s">
        <v>1617</v>
      </c>
      <c r="AY633" s="483" t="s">
        <v>1618</v>
      </c>
      <c r="AZ633" s="482" t="s">
        <v>1617</v>
      </c>
      <c r="BA633" s="411" t="s">
        <v>5418</v>
      </c>
      <c r="BB633" s="466"/>
      <c r="BC633" s="411" t="s">
        <v>1440</v>
      </c>
      <c r="BD633" s="466" t="s">
        <v>5509</v>
      </c>
    </row>
    <row r="634" spans="3:56" hidden="1">
      <c r="C634" s="411" t="s">
        <v>241</v>
      </c>
      <c r="D634" s="466" t="s">
        <v>956</v>
      </c>
      <c r="I634" s="411" t="s">
        <v>1444</v>
      </c>
      <c r="O634" s="411" t="s">
        <v>909</v>
      </c>
      <c r="P634" s="411" t="s">
        <v>910</v>
      </c>
      <c r="Q634" s="411" t="s">
        <v>911</v>
      </c>
      <c r="AC634" s="466" t="s">
        <v>5362</v>
      </c>
      <c r="AF634" s="466" t="s">
        <v>5377</v>
      </c>
      <c r="AG634" s="411" t="s">
        <v>5375</v>
      </c>
      <c r="AH634" s="466" t="s">
        <v>5377</v>
      </c>
      <c r="AT634" s="411" t="s">
        <v>1441</v>
      </c>
      <c r="AU634" s="466" t="s">
        <v>892</v>
      </c>
      <c r="AV634" s="466" t="s">
        <v>960</v>
      </c>
      <c r="AW634" t="s">
        <v>1544</v>
      </c>
      <c r="AX634" s="482" t="s">
        <v>1619</v>
      </c>
      <c r="AY634" s="483" t="s">
        <v>1620</v>
      </c>
      <c r="AZ634" s="482" t="s">
        <v>1619</v>
      </c>
      <c r="BA634" s="411" t="s">
        <v>5419</v>
      </c>
      <c r="BB634" s="466"/>
      <c r="BC634" s="411" t="s">
        <v>1441</v>
      </c>
      <c r="BD634" s="466" t="s">
        <v>5510</v>
      </c>
    </row>
    <row r="635" spans="3:56" hidden="1">
      <c r="C635" s="411" t="s">
        <v>242</v>
      </c>
      <c r="D635" s="466" t="s">
        <v>960</v>
      </c>
      <c r="I635" s="411" t="s">
        <v>1445</v>
      </c>
      <c r="O635" s="411" t="s">
        <v>913</v>
      </c>
      <c r="P635" s="411" t="s">
        <v>914</v>
      </c>
      <c r="Q635" s="411" t="s">
        <v>915</v>
      </c>
      <c r="AC635" s="466" t="s">
        <v>5363</v>
      </c>
      <c r="AF635" s="466" t="s">
        <v>5378</v>
      </c>
      <c r="AG635" s="411" t="s">
        <v>5376</v>
      </c>
      <c r="AH635" s="466" t="s">
        <v>5378</v>
      </c>
      <c r="AT635" s="411" t="s">
        <v>1442</v>
      </c>
      <c r="AU635" s="466" t="s">
        <v>896</v>
      </c>
      <c r="AV635" s="466" t="s">
        <v>964</v>
      </c>
      <c r="AW635" t="s">
        <v>1545</v>
      </c>
      <c r="AX635" s="482" t="s">
        <v>1621</v>
      </c>
      <c r="AY635" s="483" t="s">
        <v>1622</v>
      </c>
      <c r="AZ635" s="482" t="s">
        <v>1621</v>
      </c>
      <c r="BA635" s="411" t="s">
        <v>5420</v>
      </c>
      <c r="BB635" s="466"/>
      <c r="BC635" s="411" t="s">
        <v>1442</v>
      </c>
      <c r="BD635" s="466" t="s">
        <v>5484</v>
      </c>
    </row>
    <row r="636" spans="3:56" hidden="1">
      <c r="C636" s="411" t="s">
        <v>243</v>
      </c>
      <c r="D636" s="466" t="s">
        <v>964</v>
      </c>
      <c r="I636" s="411" t="s">
        <v>1447</v>
      </c>
      <c r="O636" s="411" t="s">
        <v>917</v>
      </c>
      <c r="P636" s="411" t="s">
        <v>918</v>
      </c>
      <c r="Q636" s="411" t="s">
        <v>919</v>
      </c>
      <c r="AC636" s="466" t="s">
        <v>5364</v>
      </c>
      <c r="AT636" s="411" t="s">
        <v>1494</v>
      </c>
      <c r="AU636" s="466" t="s">
        <v>900</v>
      </c>
      <c r="AV636" s="466" t="s">
        <v>968</v>
      </c>
      <c r="AW636" t="s">
        <v>1546</v>
      </c>
      <c r="AX636" s="482" t="s">
        <v>1623</v>
      </c>
      <c r="AY636" s="483" t="s">
        <v>1624</v>
      </c>
      <c r="AZ636" s="482" t="s">
        <v>1623</v>
      </c>
      <c r="BA636" s="411" t="s">
        <v>5421</v>
      </c>
      <c r="BB636" s="466"/>
      <c r="BC636" s="411" t="s">
        <v>1494</v>
      </c>
      <c r="BD636" s="466" t="s">
        <v>5511</v>
      </c>
    </row>
    <row r="637" spans="3:56" hidden="1">
      <c r="C637" s="411" t="s">
        <v>244</v>
      </c>
      <c r="D637" s="466" t="s">
        <v>968</v>
      </c>
      <c r="I637" s="411" t="s">
        <v>1448</v>
      </c>
      <c r="O637" s="411" t="s">
        <v>921</v>
      </c>
      <c r="P637" s="411" t="s">
        <v>922</v>
      </c>
      <c r="Q637" s="411" t="s">
        <v>923</v>
      </c>
      <c r="AC637" s="466" t="s">
        <v>5365</v>
      </c>
      <c r="AT637" s="411" t="s">
        <v>1444</v>
      </c>
      <c r="AU637" s="466" t="s">
        <v>904</v>
      </c>
      <c r="AV637" s="466" t="s">
        <v>972</v>
      </c>
      <c r="AW637" t="s">
        <v>1547</v>
      </c>
      <c r="AX637" s="482" t="s">
        <v>1625</v>
      </c>
      <c r="AY637" s="483" t="s">
        <v>1626</v>
      </c>
      <c r="AZ637" s="482" t="s">
        <v>1625</v>
      </c>
      <c r="BA637" s="411" t="s">
        <v>5422</v>
      </c>
      <c r="BB637" s="466"/>
      <c r="BC637" s="411" t="s">
        <v>1444</v>
      </c>
      <c r="BD637" s="466" t="s">
        <v>5512</v>
      </c>
    </row>
    <row r="638" spans="3:56" hidden="1">
      <c r="C638" s="411" t="s">
        <v>245</v>
      </c>
      <c r="D638" s="466" t="s">
        <v>972</v>
      </c>
      <c r="I638" s="411" t="s">
        <v>1443</v>
      </c>
      <c r="O638" s="411" t="s">
        <v>925</v>
      </c>
      <c r="P638" s="411" t="s">
        <v>926</v>
      </c>
      <c r="Q638" s="411" t="s">
        <v>927</v>
      </c>
      <c r="AT638" s="411" t="s">
        <v>1445</v>
      </c>
      <c r="AU638" s="466" t="s">
        <v>908</v>
      </c>
      <c r="AV638" s="466" t="s">
        <v>976</v>
      </c>
      <c r="AW638" t="s">
        <v>1548</v>
      </c>
      <c r="AX638" s="482" t="s">
        <v>1627</v>
      </c>
      <c r="AY638" s="483" t="s">
        <v>1628</v>
      </c>
      <c r="AZ638" s="482" t="s">
        <v>1627</v>
      </c>
      <c r="BA638" s="411" t="s">
        <v>5423</v>
      </c>
      <c r="BB638" s="466"/>
      <c r="BC638" s="411" t="s">
        <v>1445</v>
      </c>
      <c r="BD638" s="466" t="s">
        <v>5513</v>
      </c>
    </row>
    <row r="639" spans="3:56" hidden="1">
      <c r="C639" s="411" t="s">
        <v>246</v>
      </c>
      <c r="D639" s="466" t="s">
        <v>976</v>
      </c>
      <c r="I639" s="411" t="s">
        <v>1446</v>
      </c>
      <c r="O639" s="411" t="s">
        <v>929</v>
      </c>
      <c r="P639" s="411" t="s">
        <v>930</v>
      </c>
      <c r="Q639" s="411" t="s">
        <v>931</v>
      </c>
      <c r="AT639" s="411" t="s">
        <v>1447</v>
      </c>
      <c r="AU639" s="466" t="s">
        <v>912</v>
      </c>
      <c r="AV639" s="466" t="s">
        <v>980</v>
      </c>
      <c r="AW639" t="s">
        <v>1549</v>
      </c>
      <c r="AX639" s="482" t="s">
        <v>1629</v>
      </c>
      <c r="AY639" s="483" t="s">
        <v>1630</v>
      </c>
      <c r="AZ639" s="482" t="s">
        <v>1629</v>
      </c>
      <c r="BA639" s="411" t="s">
        <v>5424</v>
      </c>
      <c r="BB639" s="466"/>
      <c r="BC639" s="411" t="s">
        <v>1447</v>
      </c>
      <c r="BD639" s="466" t="s">
        <v>5514</v>
      </c>
    </row>
    <row r="640" spans="3:56" hidden="1">
      <c r="C640" s="411" t="s">
        <v>247</v>
      </c>
      <c r="D640" s="466" t="s">
        <v>980</v>
      </c>
      <c r="I640" s="411" t="s">
        <v>1449</v>
      </c>
      <c r="O640" s="411" t="s">
        <v>933</v>
      </c>
      <c r="P640" s="411" t="s">
        <v>934</v>
      </c>
      <c r="Q640" s="411" t="s">
        <v>935</v>
      </c>
      <c r="AT640" s="411" t="s">
        <v>1448</v>
      </c>
      <c r="AU640" s="466" t="s">
        <v>916</v>
      </c>
      <c r="AV640" s="466" t="s">
        <v>984</v>
      </c>
      <c r="AW640" t="s">
        <v>1550</v>
      </c>
      <c r="AX640" s="482" t="s">
        <v>1631</v>
      </c>
      <c r="AY640" s="483" t="s">
        <v>1632</v>
      </c>
      <c r="AZ640" s="482" t="s">
        <v>1631</v>
      </c>
      <c r="BA640" s="411" t="s">
        <v>5425</v>
      </c>
      <c r="BB640" s="466"/>
      <c r="BC640" s="411" t="s">
        <v>1448</v>
      </c>
      <c r="BD640" s="466" t="s">
        <v>5515</v>
      </c>
    </row>
    <row r="641" spans="3:56" hidden="1">
      <c r="C641" s="411" t="s">
        <v>248</v>
      </c>
      <c r="D641" s="466" t="s">
        <v>984</v>
      </c>
      <c r="I641" s="411" t="s">
        <v>1450</v>
      </c>
      <c r="O641" s="411" t="s">
        <v>937</v>
      </c>
      <c r="P641" s="411" t="s">
        <v>938</v>
      </c>
      <c r="Q641" s="411" t="s">
        <v>939</v>
      </c>
      <c r="AT641" s="411" t="s">
        <v>1443</v>
      </c>
      <c r="AU641" s="466" t="s">
        <v>920</v>
      </c>
      <c r="AV641" s="466" t="s">
        <v>988</v>
      </c>
      <c r="AW641" t="s">
        <v>1551</v>
      </c>
      <c r="AX641" s="482" t="s">
        <v>1633</v>
      </c>
      <c r="AY641" s="483" t="s">
        <v>1634</v>
      </c>
      <c r="AZ641" s="482" t="s">
        <v>1633</v>
      </c>
      <c r="BA641" s="411" t="s">
        <v>5426</v>
      </c>
      <c r="BB641" s="466"/>
      <c r="BC641" s="411" t="s">
        <v>1443</v>
      </c>
      <c r="BD641" s="466" t="s">
        <v>5516</v>
      </c>
    </row>
    <row r="642" spans="3:56" hidden="1">
      <c r="C642" s="411" t="s">
        <v>249</v>
      </c>
      <c r="D642" s="466" t="s">
        <v>988</v>
      </c>
      <c r="I642" s="411" t="s">
        <v>1451</v>
      </c>
      <c r="O642" s="411" t="s">
        <v>941</v>
      </c>
      <c r="P642" s="411" t="s">
        <v>942</v>
      </c>
      <c r="Q642" s="411" t="s">
        <v>943</v>
      </c>
      <c r="AT642" s="411" t="s">
        <v>1446</v>
      </c>
      <c r="AU642" s="466" t="s">
        <v>924</v>
      </c>
      <c r="AV642" s="466" t="s">
        <v>992</v>
      </c>
      <c r="AW642" t="s">
        <v>1552</v>
      </c>
      <c r="AX642" s="482" t="s">
        <v>1635</v>
      </c>
      <c r="AY642" s="483" t="s">
        <v>1636</v>
      </c>
      <c r="AZ642" s="482" t="s">
        <v>1635</v>
      </c>
      <c r="BA642" s="411" t="s">
        <v>5427</v>
      </c>
      <c r="BB642" s="466"/>
      <c r="BC642" s="411" t="s">
        <v>1446</v>
      </c>
      <c r="BD642" s="466" t="s">
        <v>5517</v>
      </c>
    </row>
    <row r="643" spans="3:56" hidden="1">
      <c r="C643" s="411" t="s">
        <v>250</v>
      </c>
      <c r="D643" s="466" t="s">
        <v>992</v>
      </c>
      <c r="I643" s="411" t="s">
        <v>1452</v>
      </c>
      <c r="O643" s="411" t="s">
        <v>945</v>
      </c>
      <c r="P643" s="411" t="s">
        <v>946</v>
      </c>
      <c r="Q643" s="411" t="s">
        <v>947</v>
      </c>
      <c r="AT643" s="411" t="s">
        <v>1449</v>
      </c>
      <c r="AU643" s="466" t="s">
        <v>928</v>
      </c>
      <c r="AV643" s="466" t="s">
        <v>996</v>
      </c>
      <c r="AW643" t="s">
        <v>1553</v>
      </c>
      <c r="AX643" s="482" t="s">
        <v>1637</v>
      </c>
      <c r="AY643" s="483" t="s">
        <v>1638</v>
      </c>
      <c r="AZ643" s="482" t="s">
        <v>1637</v>
      </c>
      <c r="BA643" s="411" t="s">
        <v>5428</v>
      </c>
      <c r="BB643" s="466"/>
      <c r="BC643" s="411" t="s">
        <v>1449</v>
      </c>
      <c r="BD643" s="466" t="s">
        <v>5518</v>
      </c>
    </row>
    <row r="644" spans="3:56" hidden="1">
      <c r="C644" s="411" t="s">
        <v>251</v>
      </c>
      <c r="D644" s="466" t="s">
        <v>996</v>
      </c>
      <c r="I644" s="411" t="s">
        <v>1453</v>
      </c>
      <c r="O644" s="411" t="s">
        <v>949</v>
      </c>
      <c r="P644" s="411" t="s">
        <v>950</v>
      </c>
      <c r="Q644" s="411" t="s">
        <v>951</v>
      </c>
      <c r="AT644" s="411" t="s">
        <v>1450</v>
      </c>
      <c r="AU644" s="466" t="s">
        <v>932</v>
      </c>
      <c r="AV644" s="466" t="s">
        <v>1000</v>
      </c>
      <c r="AW644" t="s">
        <v>1554</v>
      </c>
      <c r="AX644" s="482" t="s">
        <v>1639</v>
      </c>
      <c r="AY644" s="483" t="s">
        <v>1640</v>
      </c>
      <c r="AZ644" s="482" t="s">
        <v>1639</v>
      </c>
      <c r="BA644" s="411" t="s">
        <v>5429</v>
      </c>
      <c r="BB644" s="466"/>
      <c r="BC644" s="411" t="s">
        <v>1450</v>
      </c>
      <c r="BD644" s="466" t="s">
        <v>5519</v>
      </c>
    </row>
    <row r="645" spans="3:56" hidden="1">
      <c r="C645" s="411" t="s">
        <v>252</v>
      </c>
      <c r="D645" s="466" t="s">
        <v>1000</v>
      </c>
      <c r="I645" s="411" t="s">
        <v>1454</v>
      </c>
      <c r="O645" s="411" t="s">
        <v>953</v>
      </c>
      <c r="P645" s="411" t="s">
        <v>954</v>
      </c>
      <c r="Q645" s="411" t="s">
        <v>955</v>
      </c>
      <c r="AT645" s="411" t="s">
        <v>1451</v>
      </c>
      <c r="AU645" s="466" t="s">
        <v>936</v>
      </c>
      <c r="AV645" s="466" t="s">
        <v>1004</v>
      </c>
      <c r="AW645" t="s">
        <v>1555</v>
      </c>
      <c r="AX645" s="482" t="s">
        <v>1641</v>
      </c>
      <c r="AY645" s="483" t="s">
        <v>1642</v>
      </c>
      <c r="AZ645" s="482" t="s">
        <v>1641</v>
      </c>
      <c r="BA645" s="411" t="s">
        <v>5430</v>
      </c>
      <c r="BB645" s="466"/>
      <c r="BC645" s="411" t="s">
        <v>1451</v>
      </c>
      <c r="BD645" s="466" t="s">
        <v>5520</v>
      </c>
    </row>
    <row r="646" spans="3:56" hidden="1">
      <c r="C646" s="411" t="s">
        <v>253</v>
      </c>
      <c r="D646" s="466" t="s">
        <v>1004</v>
      </c>
      <c r="I646" s="411" t="s">
        <v>1455</v>
      </c>
      <c r="O646" s="411" t="s">
        <v>957</v>
      </c>
      <c r="P646" s="411" t="s">
        <v>958</v>
      </c>
      <c r="Q646" s="411" t="s">
        <v>959</v>
      </c>
      <c r="AT646" s="411" t="s">
        <v>1452</v>
      </c>
      <c r="AU646" s="466" t="s">
        <v>940</v>
      </c>
      <c r="AV646" s="466" t="s">
        <v>1008</v>
      </c>
      <c r="AW646" t="s">
        <v>1556</v>
      </c>
      <c r="AX646" s="482" t="s">
        <v>1643</v>
      </c>
      <c r="AY646" s="483" t="s">
        <v>1644</v>
      </c>
      <c r="AZ646" s="482" t="s">
        <v>1643</v>
      </c>
      <c r="BA646" s="411" t="s">
        <v>5431</v>
      </c>
      <c r="BB646" s="466"/>
      <c r="BC646" s="411" t="s">
        <v>1452</v>
      </c>
      <c r="BD646" s="466" t="s">
        <v>5521</v>
      </c>
    </row>
    <row r="647" spans="3:56" hidden="1">
      <c r="C647" s="411" t="s">
        <v>254</v>
      </c>
      <c r="D647" s="466" t="s">
        <v>1008</v>
      </c>
      <c r="I647" s="411" t="s">
        <v>1456</v>
      </c>
      <c r="O647" s="411" t="s">
        <v>961</v>
      </c>
      <c r="P647" s="411" t="s">
        <v>962</v>
      </c>
      <c r="Q647" s="411" t="s">
        <v>963</v>
      </c>
      <c r="AT647" s="411" t="s">
        <v>1453</v>
      </c>
      <c r="AU647" s="466" t="s">
        <v>944</v>
      </c>
      <c r="AV647" s="466" t="s">
        <v>1012</v>
      </c>
      <c r="AW647" t="s">
        <v>1557</v>
      </c>
      <c r="AX647" s="482" t="s">
        <v>1645</v>
      </c>
      <c r="AY647" s="483" t="s">
        <v>1646</v>
      </c>
      <c r="AZ647" s="482" t="s">
        <v>1645</v>
      </c>
      <c r="BA647" s="411" t="s">
        <v>5432</v>
      </c>
      <c r="BB647" s="466"/>
      <c r="BC647" s="411" t="s">
        <v>1453</v>
      </c>
      <c r="BD647" s="466" t="s">
        <v>5522</v>
      </c>
    </row>
    <row r="648" spans="3:56" hidden="1">
      <c r="C648" s="411" t="s">
        <v>255</v>
      </c>
      <c r="D648" s="466" t="s">
        <v>1012</v>
      </c>
      <c r="I648" s="411" t="s">
        <v>1457</v>
      </c>
      <c r="O648" s="411" t="s">
        <v>965</v>
      </c>
      <c r="P648" s="411" t="s">
        <v>966</v>
      </c>
      <c r="Q648" s="411" t="s">
        <v>967</v>
      </c>
      <c r="AT648" s="411" t="s">
        <v>1454</v>
      </c>
      <c r="AU648" s="466" t="s">
        <v>948</v>
      </c>
      <c r="AV648" s="466" t="s">
        <v>1016</v>
      </c>
      <c r="AW648" t="s">
        <v>1558</v>
      </c>
      <c r="AX648" s="482" t="s">
        <v>1647</v>
      </c>
      <c r="AY648" s="483" t="s">
        <v>1648</v>
      </c>
      <c r="AZ648" s="482" t="s">
        <v>1647</v>
      </c>
      <c r="BA648" s="411" t="s">
        <v>5433</v>
      </c>
      <c r="BB648" s="466"/>
      <c r="BC648" s="411" t="s">
        <v>1454</v>
      </c>
      <c r="BD648" s="466" t="s">
        <v>5523</v>
      </c>
    </row>
    <row r="649" spans="3:56" hidden="1">
      <c r="C649" s="411" t="s">
        <v>256</v>
      </c>
      <c r="D649" s="466" t="s">
        <v>1016</v>
      </c>
      <c r="I649" s="411" t="s">
        <v>1458</v>
      </c>
      <c r="O649" s="411" t="s">
        <v>969</v>
      </c>
      <c r="P649" s="411" t="s">
        <v>970</v>
      </c>
      <c r="Q649" s="411" t="s">
        <v>971</v>
      </c>
      <c r="AT649" s="411" t="s">
        <v>1455</v>
      </c>
      <c r="AU649" s="466" t="s">
        <v>952</v>
      </c>
      <c r="AV649" s="466" t="s">
        <v>1020</v>
      </c>
      <c r="AW649" t="s">
        <v>1559</v>
      </c>
      <c r="AX649" s="482" t="s">
        <v>1649</v>
      </c>
      <c r="AY649" s="483" t="s">
        <v>1650</v>
      </c>
      <c r="AZ649" s="482" t="s">
        <v>1649</v>
      </c>
      <c r="BA649" s="411" t="s">
        <v>5434</v>
      </c>
      <c r="BB649" s="466"/>
      <c r="BC649" s="411" t="s">
        <v>1455</v>
      </c>
      <c r="BD649" s="466" t="s">
        <v>5524</v>
      </c>
    </row>
    <row r="650" spans="3:56" hidden="1">
      <c r="C650" s="411" t="s">
        <v>257</v>
      </c>
      <c r="D650" s="466" t="s">
        <v>1020</v>
      </c>
      <c r="I650" s="411" t="s">
        <v>1459</v>
      </c>
      <c r="O650" s="411" t="s">
        <v>973</v>
      </c>
      <c r="P650" s="411" t="s">
        <v>974</v>
      </c>
      <c r="Q650" s="411" t="s">
        <v>975</v>
      </c>
      <c r="AT650" s="411" t="s">
        <v>1456</v>
      </c>
      <c r="AU650" s="466" t="s">
        <v>956</v>
      </c>
      <c r="AV650" s="466" t="s">
        <v>1024</v>
      </c>
      <c r="AW650" t="s">
        <v>1560</v>
      </c>
      <c r="AX650" s="482" t="s">
        <v>1651</v>
      </c>
      <c r="AY650" s="483" t="s">
        <v>1652</v>
      </c>
      <c r="AZ650" s="482" t="s">
        <v>1651</v>
      </c>
      <c r="BA650" s="411" t="s">
        <v>5435</v>
      </c>
      <c r="BB650" s="466"/>
      <c r="BC650" s="411" t="s">
        <v>1456</v>
      </c>
      <c r="BD650" s="466" t="s">
        <v>5525</v>
      </c>
    </row>
    <row r="651" spans="3:56" hidden="1">
      <c r="C651" s="411" t="s">
        <v>1460</v>
      </c>
      <c r="D651" s="466" t="s">
        <v>1024</v>
      </c>
      <c r="I651" s="411" t="s">
        <v>1461</v>
      </c>
      <c r="O651" s="411" t="s">
        <v>977</v>
      </c>
      <c r="P651" s="411" t="s">
        <v>978</v>
      </c>
      <c r="Q651" s="411" t="s">
        <v>979</v>
      </c>
      <c r="AT651" s="411" t="s">
        <v>1457</v>
      </c>
      <c r="AU651" s="466" t="s">
        <v>960</v>
      </c>
      <c r="AV651" s="466" t="s">
        <v>1028</v>
      </c>
      <c r="AW651" t="s">
        <v>1561</v>
      </c>
      <c r="AX651" s="482" t="s">
        <v>1653</v>
      </c>
      <c r="AY651" s="483" t="s">
        <v>1654</v>
      </c>
      <c r="AZ651" s="482" t="s">
        <v>1653</v>
      </c>
      <c r="BA651" s="411" t="s">
        <v>5436</v>
      </c>
      <c r="BB651" s="466"/>
      <c r="BC651" s="411" t="s">
        <v>1457</v>
      </c>
      <c r="BD651" s="466" t="s">
        <v>5526</v>
      </c>
    </row>
    <row r="652" spans="3:56" hidden="1">
      <c r="C652" s="411" t="s">
        <v>258</v>
      </c>
      <c r="D652" s="466" t="s">
        <v>1028</v>
      </c>
      <c r="I652" s="411" t="s">
        <v>1462</v>
      </c>
      <c r="O652" s="411" t="s">
        <v>981</v>
      </c>
      <c r="P652" s="411" t="s">
        <v>982</v>
      </c>
      <c r="Q652" s="411" t="s">
        <v>983</v>
      </c>
      <c r="AT652" s="411" t="s">
        <v>1458</v>
      </c>
      <c r="AU652" s="466" t="s">
        <v>964</v>
      </c>
      <c r="AV652" s="466" t="s">
        <v>1032</v>
      </c>
      <c r="AW652" t="s">
        <v>1562</v>
      </c>
      <c r="AX652" s="482" t="s">
        <v>1655</v>
      </c>
      <c r="AY652" s="483" t="s">
        <v>1656</v>
      </c>
      <c r="AZ652" s="482" t="s">
        <v>1655</v>
      </c>
      <c r="BA652" s="411" t="s">
        <v>5437</v>
      </c>
      <c r="BB652" s="466"/>
      <c r="BC652" s="411" t="s">
        <v>1458</v>
      </c>
      <c r="BD652" s="466" t="s">
        <v>5527</v>
      </c>
    </row>
    <row r="653" spans="3:56" hidden="1">
      <c r="C653" s="411" t="s">
        <v>259</v>
      </c>
      <c r="D653" s="466" t="s">
        <v>1032</v>
      </c>
      <c r="I653" s="411" t="s">
        <v>1463</v>
      </c>
      <c r="O653" s="411" t="s">
        <v>985</v>
      </c>
      <c r="P653" s="411" t="s">
        <v>986</v>
      </c>
      <c r="Q653" s="411" t="s">
        <v>987</v>
      </c>
      <c r="AT653" s="411" t="s">
        <v>1459</v>
      </c>
      <c r="AU653" s="466" t="s">
        <v>968</v>
      </c>
      <c r="AX653" s="482" t="s">
        <v>1657</v>
      </c>
      <c r="AY653" s="483" t="s">
        <v>1658</v>
      </c>
      <c r="AZ653" s="482" t="s">
        <v>1657</v>
      </c>
      <c r="BA653" s="411" t="s">
        <v>5438</v>
      </c>
      <c r="BB653" s="466"/>
      <c r="BC653" s="411" t="s">
        <v>1459</v>
      </c>
      <c r="BD653" s="466" t="s">
        <v>5528</v>
      </c>
    </row>
    <row r="654" spans="3:56" hidden="1">
      <c r="I654" s="411" t="s">
        <v>1464</v>
      </c>
      <c r="O654" s="411" t="s">
        <v>989</v>
      </c>
      <c r="P654" s="411" t="s">
        <v>990</v>
      </c>
      <c r="Q654" s="411" t="s">
        <v>991</v>
      </c>
      <c r="AT654" s="411" t="s">
        <v>1461</v>
      </c>
      <c r="AU654" s="466" t="s">
        <v>972</v>
      </c>
      <c r="AX654" s="482" t="s">
        <v>1659</v>
      </c>
      <c r="AY654" s="483" t="s">
        <v>1660</v>
      </c>
      <c r="AZ654" s="482" t="s">
        <v>1659</v>
      </c>
      <c r="BA654" s="411" t="s">
        <v>5439</v>
      </c>
      <c r="BB654" s="466"/>
      <c r="BC654" s="411" t="s">
        <v>1461</v>
      </c>
      <c r="BD654" s="466" t="s">
        <v>5529</v>
      </c>
    </row>
    <row r="655" spans="3:56" hidden="1">
      <c r="I655" s="411" t="s">
        <v>1465</v>
      </c>
      <c r="O655" s="411" t="s">
        <v>993</v>
      </c>
      <c r="P655" s="411" t="s">
        <v>994</v>
      </c>
      <c r="Q655" s="411" t="s">
        <v>995</v>
      </c>
      <c r="AT655" s="411" t="s">
        <v>1462</v>
      </c>
      <c r="AU655" s="466" t="s">
        <v>976</v>
      </c>
      <c r="AX655" s="482" t="s">
        <v>1661</v>
      </c>
      <c r="AY655" s="483" t="s">
        <v>1662</v>
      </c>
      <c r="AZ655" s="482" t="s">
        <v>1661</v>
      </c>
      <c r="BA655" s="411" t="s">
        <v>5440</v>
      </c>
      <c r="BB655" s="466"/>
      <c r="BC655" s="411" t="s">
        <v>1462</v>
      </c>
      <c r="BD655" s="466" t="s">
        <v>5530</v>
      </c>
    </row>
    <row r="656" spans="3:56" hidden="1">
      <c r="I656" s="411" t="s">
        <v>1466</v>
      </c>
      <c r="O656" s="411" t="s">
        <v>997</v>
      </c>
      <c r="P656" s="411" t="s">
        <v>998</v>
      </c>
      <c r="Q656" s="411" t="s">
        <v>999</v>
      </c>
      <c r="AT656" s="411" t="s">
        <v>1463</v>
      </c>
      <c r="AU656" s="466" t="s">
        <v>980</v>
      </c>
      <c r="AX656" s="482" t="s">
        <v>1663</v>
      </c>
      <c r="AY656" s="483" t="s">
        <v>1664</v>
      </c>
      <c r="AZ656" s="482" t="s">
        <v>1663</v>
      </c>
      <c r="BA656" s="411" t="s">
        <v>5441</v>
      </c>
      <c r="BB656" s="466"/>
      <c r="BC656" s="411" t="s">
        <v>1463</v>
      </c>
      <c r="BD656" s="466" t="s">
        <v>5531</v>
      </c>
    </row>
    <row r="657" spans="9:56" hidden="1">
      <c r="I657" s="411" t="s">
        <v>1467</v>
      </c>
      <c r="O657" s="411" t="s">
        <v>1001</v>
      </c>
      <c r="P657" s="411" t="s">
        <v>1002</v>
      </c>
      <c r="Q657" s="411" t="s">
        <v>1003</v>
      </c>
      <c r="AT657" s="411" t="s">
        <v>1464</v>
      </c>
      <c r="AU657" s="466" t="s">
        <v>984</v>
      </c>
      <c r="AX657" s="482" t="s">
        <v>1665</v>
      </c>
      <c r="AY657" s="483" t="s">
        <v>1666</v>
      </c>
      <c r="AZ657" s="482" t="s">
        <v>1665</v>
      </c>
      <c r="BA657" s="411" t="s">
        <v>5442</v>
      </c>
      <c r="BB657" s="466"/>
      <c r="BC657" s="411" t="s">
        <v>1464</v>
      </c>
      <c r="BD657" s="466" t="s">
        <v>5532</v>
      </c>
    </row>
    <row r="658" spans="9:56" hidden="1">
      <c r="I658" s="411" t="s">
        <v>1468</v>
      </c>
      <c r="O658" s="411" t="s">
        <v>1005</v>
      </c>
      <c r="P658" s="411" t="s">
        <v>1006</v>
      </c>
      <c r="Q658" s="411" t="s">
        <v>1007</v>
      </c>
      <c r="AT658" s="411" t="s">
        <v>1465</v>
      </c>
      <c r="AU658" s="466" t="s">
        <v>988</v>
      </c>
      <c r="AX658" s="482" t="s">
        <v>1667</v>
      </c>
      <c r="AY658" s="483" t="s">
        <v>1668</v>
      </c>
      <c r="AZ658" s="482" t="s">
        <v>1667</v>
      </c>
      <c r="BA658" s="411" t="s">
        <v>5443</v>
      </c>
      <c r="BB658" s="466"/>
      <c r="BC658" s="411" t="s">
        <v>1465</v>
      </c>
      <c r="BD658" s="466" t="s">
        <v>5533</v>
      </c>
    </row>
    <row r="659" spans="9:56" hidden="1">
      <c r="I659" s="411" t="s">
        <v>1469</v>
      </c>
      <c r="O659" s="411" t="s">
        <v>1009</v>
      </c>
      <c r="P659" s="411" t="s">
        <v>1010</v>
      </c>
      <c r="Q659" s="411" t="s">
        <v>1011</v>
      </c>
      <c r="AT659" s="411" t="s">
        <v>1466</v>
      </c>
      <c r="AU659" s="466" t="s">
        <v>992</v>
      </c>
      <c r="AX659" s="482" t="s">
        <v>1669</v>
      </c>
      <c r="AY659" s="483" t="s">
        <v>1670</v>
      </c>
      <c r="AZ659" s="482" t="s">
        <v>1669</v>
      </c>
      <c r="BA659" s="411" t="s">
        <v>5444</v>
      </c>
      <c r="BB659" s="466"/>
      <c r="BC659" s="411" t="s">
        <v>1466</v>
      </c>
      <c r="BD659" s="466" t="s">
        <v>5534</v>
      </c>
    </row>
    <row r="660" spans="9:56" hidden="1">
      <c r="I660" s="411" t="s">
        <v>1470</v>
      </c>
      <c r="O660" s="411" t="s">
        <v>1013</v>
      </c>
      <c r="P660" s="411" t="s">
        <v>1014</v>
      </c>
      <c r="Q660" s="411" t="s">
        <v>1015</v>
      </c>
      <c r="AT660" s="411" t="s">
        <v>1467</v>
      </c>
      <c r="AU660" s="466" t="s">
        <v>996</v>
      </c>
      <c r="AX660" s="482" t="s">
        <v>1671</v>
      </c>
      <c r="AY660" s="483" t="s">
        <v>1672</v>
      </c>
      <c r="AZ660" s="482" t="s">
        <v>1671</v>
      </c>
      <c r="BA660" s="411" t="s">
        <v>5445</v>
      </c>
      <c r="BB660" s="466"/>
      <c r="BC660" s="411" t="s">
        <v>1467</v>
      </c>
      <c r="BD660" s="466" t="s">
        <v>5535</v>
      </c>
    </row>
    <row r="661" spans="9:56" hidden="1">
      <c r="I661" s="411" t="s">
        <v>1471</v>
      </c>
      <c r="O661" s="411" t="s">
        <v>1017</v>
      </c>
      <c r="P661" s="411" t="s">
        <v>1018</v>
      </c>
      <c r="Q661" s="411" t="s">
        <v>1019</v>
      </c>
      <c r="AT661" s="411" t="s">
        <v>1468</v>
      </c>
      <c r="AU661" s="466" t="s">
        <v>1000</v>
      </c>
      <c r="AX661" s="482" t="s">
        <v>1673</v>
      </c>
      <c r="AY661" s="483" t="s">
        <v>1674</v>
      </c>
      <c r="AZ661" s="482" t="s">
        <v>1673</v>
      </c>
      <c r="BA661" s="411" t="s">
        <v>5446</v>
      </c>
      <c r="BB661" s="466"/>
      <c r="BC661" s="411" t="s">
        <v>1468</v>
      </c>
      <c r="BD661" s="466" t="s">
        <v>5536</v>
      </c>
    </row>
    <row r="662" spans="9:56" hidden="1">
      <c r="I662" s="411" t="s">
        <v>1472</v>
      </c>
      <c r="O662" s="411" t="s">
        <v>1021</v>
      </c>
      <c r="P662" s="411" t="s">
        <v>1022</v>
      </c>
      <c r="Q662" s="411" t="s">
        <v>1023</v>
      </c>
      <c r="AT662" s="411" t="s">
        <v>1469</v>
      </c>
      <c r="AU662" s="466" t="s">
        <v>1004</v>
      </c>
      <c r="AX662" s="482" t="s">
        <v>1675</v>
      </c>
      <c r="AY662" s="483" t="s">
        <v>1676</v>
      </c>
      <c r="AZ662" s="482" t="s">
        <v>1675</v>
      </c>
      <c r="BA662" s="411" t="s">
        <v>5447</v>
      </c>
      <c r="BB662" s="466"/>
      <c r="BC662" s="411" t="s">
        <v>1469</v>
      </c>
      <c r="BD662" s="466" t="s">
        <v>5537</v>
      </c>
    </row>
    <row r="663" spans="9:56" hidden="1">
      <c r="I663" s="411" t="s">
        <v>1473</v>
      </c>
      <c r="O663" s="411" t="s">
        <v>1025</v>
      </c>
      <c r="P663" s="411" t="s">
        <v>1026</v>
      </c>
      <c r="Q663" s="411" t="s">
        <v>1027</v>
      </c>
      <c r="AT663" s="411" t="s">
        <v>1470</v>
      </c>
      <c r="AU663" s="466" t="s">
        <v>1008</v>
      </c>
      <c r="AX663" s="482" t="s">
        <v>1677</v>
      </c>
      <c r="AY663" s="483" t="s">
        <v>1678</v>
      </c>
      <c r="AZ663" s="482" t="s">
        <v>1677</v>
      </c>
      <c r="BA663" s="411" t="s">
        <v>5448</v>
      </c>
      <c r="BB663" s="466"/>
      <c r="BC663" s="411" t="s">
        <v>1470</v>
      </c>
      <c r="BD663" s="466" t="s">
        <v>5538</v>
      </c>
    </row>
    <row r="664" spans="9:56" hidden="1">
      <c r="I664" s="411" t="s">
        <v>1474</v>
      </c>
      <c r="O664" s="411" t="s">
        <v>1029</v>
      </c>
      <c r="P664" s="411" t="s">
        <v>1030</v>
      </c>
      <c r="Q664" s="411" t="s">
        <v>1031</v>
      </c>
      <c r="AT664" s="411" t="s">
        <v>1471</v>
      </c>
      <c r="AU664" s="466" t="s">
        <v>1012</v>
      </c>
      <c r="AX664" s="482" t="s">
        <v>1679</v>
      </c>
      <c r="AY664" s="483" t="s">
        <v>1680</v>
      </c>
      <c r="AZ664" s="482" t="s">
        <v>1679</v>
      </c>
      <c r="BA664" s="411" t="s">
        <v>5449</v>
      </c>
      <c r="BB664" s="466"/>
      <c r="BC664" s="411" t="s">
        <v>1471</v>
      </c>
      <c r="BD664" s="466" t="s">
        <v>5539</v>
      </c>
    </row>
    <row r="665" spans="9:56" hidden="1">
      <c r="I665" s="411" t="s">
        <v>1475</v>
      </c>
      <c r="O665" s="411" t="s">
        <v>1033</v>
      </c>
      <c r="P665" s="411" t="s">
        <v>1034</v>
      </c>
      <c r="Q665" s="411" t="s">
        <v>1035</v>
      </c>
      <c r="AT665" s="411" t="s">
        <v>1472</v>
      </c>
      <c r="AU665" s="466" t="s">
        <v>1016</v>
      </c>
      <c r="AX665" s="482" t="s">
        <v>1681</v>
      </c>
      <c r="AY665" s="483" t="s">
        <v>1682</v>
      </c>
      <c r="AZ665" s="482" t="s">
        <v>1681</v>
      </c>
      <c r="BA665" s="411" t="s">
        <v>5450</v>
      </c>
      <c r="BB665" s="466"/>
      <c r="BC665" s="411" t="s">
        <v>1472</v>
      </c>
      <c r="BD665" s="466" t="s">
        <v>5540</v>
      </c>
    </row>
    <row r="666" spans="9:56" hidden="1">
      <c r="I666" s="411" t="s">
        <v>1476</v>
      </c>
      <c r="O666" s="411" t="s">
        <v>1036</v>
      </c>
      <c r="P666" s="411" t="s">
        <v>1037</v>
      </c>
      <c r="Q666" s="411" t="s">
        <v>1038</v>
      </c>
      <c r="AT666" s="411" t="s">
        <v>1473</v>
      </c>
      <c r="AU666" s="466" t="s">
        <v>1020</v>
      </c>
      <c r="AX666" s="482" t="s">
        <v>1683</v>
      </c>
      <c r="AY666" s="483" t="s">
        <v>1684</v>
      </c>
      <c r="AZ666" s="482" t="s">
        <v>1683</v>
      </c>
      <c r="BA666" s="411" t="s">
        <v>5451</v>
      </c>
      <c r="BB666" s="466"/>
      <c r="BC666" s="411" t="s">
        <v>1473</v>
      </c>
      <c r="BD666" s="466" t="s">
        <v>5541</v>
      </c>
    </row>
    <row r="667" spans="9:56" hidden="1">
      <c r="O667" s="411" t="s">
        <v>1039</v>
      </c>
      <c r="P667" s="411" t="s">
        <v>1040</v>
      </c>
      <c r="Q667" s="411" t="s">
        <v>1041</v>
      </c>
      <c r="AT667" s="411" t="s">
        <v>1474</v>
      </c>
      <c r="AU667" s="466" t="s">
        <v>1024</v>
      </c>
      <c r="AX667" s="482" t="s">
        <v>1685</v>
      </c>
      <c r="AY667" s="483" t="s">
        <v>1686</v>
      </c>
      <c r="AZ667" s="482" t="s">
        <v>1685</v>
      </c>
      <c r="BA667" s="411" t="s">
        <v>5452</v>
      </c>
      <c r="BC667" s="411" t="s">
        <v>1474</v>
      </c>
      <c r="BD667" s="466" t="s">
        <v>5542</v>
      </c>
    </row>
    <row r="668" spans="9:56" hidden="1">
      <c r="AT668" s="411" t="s">
        <v>1475</v>
      </c>
      <c r="AU668" s="466" t="s">
        <v>1028</v>
      </c>
      <c r="AX668" s="482" t="s">
        <v>1687</v>
      </c>
      <c r="AY668" s="483" t="s">
        <v>1688</v>
      </c>
      <c r="AZ668" s="482" t="s">
        <v>1687</v>
      </c>
      <c r="BC668" s="411" t="s">
        <v>1475</v>
      </c>
      <c r="BD668" s="466" t="s">
        <v>5543</v>
      </c>
    </row>
    <row r="669" spans="9:56" hidden="1">
      <c r="AT669" s="411" t="s">
        <v>1476</v>
      </c>
      <c r="AU669" s="466" t="s">
        <v>1032</v>
      </c>
      <c r="AX669" s="482" t="s">
        <v>1689</v>
      </c>
      <c r="AY669" s="483" t="s">
        <v>1690</v>
      </c>
      <c r="AZ669" s="482" t="s">
        <v>1689</v>
      </c>
      <c r="BC669" s="411" t="s">
        <v>1476</v>
      </c>
      <c r="BD669" s="466" t="s">
        <v>5544</v>
      </c>
    </row>
    <row r="670" spans="9:56" hidden="1">
      <c r="AX670" s="482" t="s">
        <v>1691</v>
      </c>
      <c r="AY670" s="483" t="s">
        <v>1692</v>
      </c>
      <c r="AZ670" s="482" t="s">
        <v>1691</v>
      </c>
    </row>
    <row r="671" spans="9:56" hidden="1">
      <c r="AX671" s="482" t="s">
        <v>1693</v>
      </c>
      <c r="AY671" s="483" t="s">
        <v>1694</v>
      </c>
      <c r="AZ671" s="482" t="s">
        <v>1693</v>
      </c>
    </row>
    <row r="672" spans="9:56" hidden="1">
      <c r="AX672" s="482" t="s">
        <v>1695</v>
      </c>
      <c r="AY672" s="483" t="s">
        <v>1696</v>
      </c>
      <c r="AZ672" s="482" t="s">
        <v>1695</v>
      </c>
    </row>
    <row r="673" spans="50:52" hidden="1">
      <c r="AX673" s="482" t="s">
        <v>1697</v>
      </c>
      <c r="AY673" s="483" t="s">
        <v>1698</v>
      </c>
      <c r="AZ673" s="482" t="s">
        <v>1697</v>
      </c>
    </row>
    <row r="674" spans="50:52" hidden="1">
      <c r="AX674" s="482" t="s">
        <v>1699</v>
      </c>
      <c r="AY674" s="483" t="s">
        <v>1700</v>
      </c>
      <c r="AZ674" s="482" t="s">
        <v>1699</v>
      </c>
    </row>
    <row r="675" spans="50:52" hidden="1">
      <c r="AX675" s="482" t="s">
        <v>1701</v>
      </c>
      <c r="AY675" s="483" t="s">
        <v>1702</v>
      </c>
      <c r="AZ675" s="482" t="s">
        <v>1701</v>
      </c>
    </row>
    <row r="676" spans="50:52" hidden="1">
      <c r="AX676" s="482" t="s">
        <v>1703</v>
      </c>
      <c r="AY676" s="483" t="s">
        <v>1704</v>
      </c>
      <c r="AZ676" s="482" t="s">
        <v>1703</v>
      </c>
    </row>
    <row r="677" spans="50:52" hidden="1">
      <c r="AX677" s="482" t="s">
        <v>1705</v>
      </c>
      <c r="AY677" s="483" t="s">
        <v>1706</v>
      </c>
      <c r="AZ677" s="482" t="s">
        <v>1705</v>
      </c>
    </row>
    <row r="678" spans="50:52" hidden="1">
      <c r="AX678" s="482" t="s">
        <v>1707</v>
      </c>
      <c r="AY678" s="483" t="s">
        <v>1708</v>
      </c>
      <c r="AZ678" s="482" t="s">
        <v>1707</v>
      </c>
    </row>
    <row r="679" spans="50:52" hidden="1">
      <c r="AX679" s="482" t="s">
        <v>1709</v>
      </c>
      <c r="AY679" s="483" t="s">
        <v>1710</v>
      </c>
      <c r="AZ679" s="482" t="s">
        <v>1709</v>
      </c>
    </row>
    <row r="680" spans="50:52" hidden="1">
      <c r="AX680" s="482" t="s">
        <v>1711</v>
      </c>
      <c r="AY680" s="483" t="s">
        <v>1712</v>
      </c>
      <c r="AZ680" s="482" t="s">
        <v>1711</v>
      </c>
    </row>
    <row r="681" spans="50:52" hidden="1">
      <c r="AX681" s="482" t="s">
        <v>1713</v>
      </c>
      <c r="AY681" s="483" t="s">
        <v>1714</v>
      </c>
      <c r="AZ681" s="482" t="s">
        <v>1713</v>
      </c>
    </row>
    <row r="682" spans="50:52" hidden="1">
      <c r="AX682" s="482" t="s">
        <v>1715</v>
      </c>
      <c r="AY682" s="483" t="s">
        <v>1716</v>
      </c>
      <c r="AZ682" s="482" t="s">
        <v>1715</v>
      </c>
    </row>
    <row r="683" spans="50:52" hidden="1">
      <c r="AX683" s="482" t="s">
        <v>1717</v>
      </c>
      <c r="AY683" s="483" t="s">
        <v>1718</v>
      </c>
      <c r="AZ683" s="482" t="s">
        <v>1717</v>
      </c>
    </row>
    <row r="684" spans="50:52" hidden="1">
      <c r="AX684" s="482" t="s">
        <v>1719</v>
      </c>
      <c r="AY684" s="483" t="s">
        <v>1720</v>
      </c>
      <c r="AZ684" s="482" t="s">
        <v>1719</v>
      </c>
    </row>
    <row r="685" spans="50:52" hidden="1">
      <c r="AX685" s="482" t="s">
        <v>1721</v>
      </c>
      <c r="AY685" s="483" t="s">
        <v>1722</v>
      </c>
      <c r="AZ685" s="482" t="s">
        <v>1721</v>
      </c>
    </row>
    <row r="686" spans="50:52" hidden="1">
      <c r="AX686" s="482" t="s">
        <v>1723</v>
      </c>
      <c r="AY686" s="483" t="s">
        <v>1724</v>
      </c>
      <c r="AZ686" s="482" t="s">
        <v>1723</v>
      </c>
    </row>
    <row r="687" spans="50:52" hidden="1">
      <c r="AX687" s="482" t="s">
        <v>1725</v>
      </c>
      <c r="AY687" s="483" t="s">
        <v>1726</v>
      </c>
      <c r="AZ687" s="482" t="s">
        <v>1725</v>
      </c>
    </row>
    <row r="688" spans="50:52" hidden="1">
      <c r="AX688" s="482" t="s">
        <v>1727</v>
      </c>
      <c r="AY688" s="483" t="s">
        <v>1728</v>
      </c>
      <c r="AZ688" s="482" t="s">
        <v>1727</v>
      </c>
    </row>
    <row r="689" spans="50:52" hidden="1">
      <c r="AX689" s="482" t="s">
        <v>1729</v>
      </c>
      <c r="AY689" s="483" t="s">
        <v>1730</v>
      </c>
      <c r="AZ689" s="482" t="s">
        <v>1729</v>
      </c>
    </row>
    <row r="690" spans="50:52" hidden="1">
      <c r="AX690" s="482" t="s">
        <v>1731</v>
      </c>
      <c r="AY690" s="483" t="s">
        <v>1732</v>
      </c>
      <c r="AZ690" s="482" t="s">
        <v>1731</v>
      </c>
    </row>
    <row r="691" spans="50:52" hidden="1">
      <c r="AX691" s="482" t="s">
        <v>1733</v>
      </c>
      <c r="AY691" s="483" t="s">
        <v>1734</v>
      </c>
      <c r="AZ691" s="482" t="s">
        <v>1733</v>
      </c>
    </row>
    <row r="692" spans="50:52" hidden="1">
      <c r="AX692" s="482" t="s">
        <v>1735</v>
      </c>
      <c r="AY692" s="483" t="s">
        <v>1736</v>
      </c>
      <c r="AZ692" s="482" t="s">
        <v>1735</v>
      </c>
    </row>
    <row r="693" spans="50:52" hidden="1">
      <c r="AX693" s="482" t="s">
        <v>1737</v>
      </c>
      <c r="AY693" s="483" t="s">
        <v>1738</v>
      </c>
      <c r="AZ693" s="482" t="s">
        <v>1737</v>
      </c>
    </row>
    <row r="694" spans="50:52" hidden="1">
      <c r="AX694" s="482" t="s">
        <v>1739</v>
      </c>
      <c r="AY694" s="483" t="s">
        <v>1740</v>
      </c>
      <c r="AZ694" s="482" t="s">
        <v>1739</v>
      </c>
    </row>
    <row r="695" spans="50:52" hidden="1">
      <c r="AX695" s="482" t="s">
        <v>1741</v>
      </c>
      <c r="AY695" s="483" t="s">
        <v>1742</v>
      </c>
      <c r="AZ695" s="482" t="s">
        <v>1741</v>
      </c>
    </row>
    <row r="696" spans="50:52" hidden="1">
      <c r="AX696" s="482" t="s">
        <v>1743</v>
      </c>
      <c r="AY696" s="483" t="s">
        <v>1744</v>
      </c>
      <c r="AZ696" s="482" t="s">
        <v>1743</v>
      </c>
    </row>
    <row r="697" spans="50:52" hidden="1">
      <c r="AX697" s="482" t="s">
        <v>1745</v>
      </c>
      <c r="AY697" s="483" t="s">
        <v>1746</v>
      </c>
      <c r="AZ697" s="482" t="s">
        <v>1745</v>
      </c>
    </row>
    <row r="698" spans="50:52" hidden="1">
      <c r="AX698" s="482" t="s">
        <v>1747</v>
      </c>
      <c r="AY698" s="483" t="s">
        <v>1748</v>
      </c>
      <c r="AZ698" s="482" t="s">
        <v>1747</v>
      </c>
    </row>
    <row r="699" spans="50:52" hidden="1">
      <c r="AX699" s="482" t="s">
        <v>1749</v>
      </c>
      <c r="AY699" s="483" t="s">
        <v>1750</v>
      </c>
      <c r="AZ699" s="482" t="s">
        <v>1749</v>
      </c>
    </row>
    <row r="700" spans="50:52" hidden="1">
      <c r="AX700" s="482" t="s">
        <v>1751</v>
      </c>
      <c r="AY700" s="483" t="s">
        <v>1752</v>
      </c>
      <c r="AZ700" s="482" t="s">
        <v>1751</v>
      </c>
    </row>
    <row r="701" spans="50:52" hidden="1">
      <c r="AX701" s="482" t="s">
        <v>1753</v>
      </c>
      <c r="AY701" s="483" t="s">
        <v>1754</v>
      </c>
      <c r="AZ701" s="482" t="s">
        <v>1753</v>
      </c>
    </row>
    <row r="702" spans="50:52" hidden="1">
      <c r="AX702" s="482" t="s">
        <v>1755</v>
      </c>
      <c r="AY702" s="483" t="s">
        <v>1756</v>
      </c>
      <c r="AZ702" s="482" t="s">
        <v>1755</v>
      </c>
    </row>
    <row r="703" spans="50:52" hidden="1">
      <c r="AX703" s="482" t="s">
        <v>1757</v>
      </c>
      <c r="AY703" s="483" t="s">
        <v>1758</v>
      </c>
      <c r="AZ703" s="482" t="s">
        <v>1757</v>
      </c>
    </row>
    <row r="704" spans="50:52" hidden="1">
      <c r="AX704" s="482" t="s">
        <v>1759</v>
      </c>
      <c r="AY704" s="483" t="s">
        <v>1760</v>
      </c>
      <c r="AZ704" s="482" t="s">
        <v>1759</v>
      </c>
    </row>
    <row r="705" spans="50:52" hidden="1">
      <c r="AX705" s="482" t="s">
        <v>1761</v>
      </c>
      <c r="AY705" s="483" t="s">
        <v>1762</v>
      </c>
      <c r="AZ705" s="482" t="s">
        <v>1761</v>
      </c>
    </row>
    <row r="706" spans="50:52" hidden="1">
      <c r="AX706" s="482" t="s">
        <v>1763</v>
      </c>
      <c r="AY706" s="483" t="s">
        <v>1764</v>
      </c>
      <c r="AZ706" s="482" t="s">
        <v>1763</v>
      </c>
    </row>
    <row r="707" spans="50:52" hidden="1">
      <c r="AX707" s="482" t="s">
        <v>1765</v>
      </c>
      <c r="AY707" s="483" t="s">
        <v>1766</v>
      </c>
      <c r="AZ707" s="482" t="s">
        <v>1765</v>
      </c>
    </row>
    <row r="708" spans="50:52" hidden="1">
      <c r="AX708" s="482" t="s">
        <v>1767</v>
      </c>
      <c r="AY708" s="483" t="s">
        <v>1768</v>
      </c>
      <c r="AZ708" s="482" t="s">
        <v>1767</v>
      </c>
    </row>
    <row r="709" spans="50:52" hidden="1">
      <c r="AX709" s="482" t="s">
        <v>1769</v>
      </c>
      <c r="AY709" s="483" t="s">
        <v>1770</v>
      </c>
      <c r="AZ709" s="482" t="s">
        <v>1769</v>
      </c>
    </row>
    <row r="710" spans="50:52" hidden="1">
      <c r="AX710" s="482" t="s">
        <v>1771</v>
      </c>
      <c r="AY710" s="483" t="s">
        <v>1772</v>
      </c>
      <c r="AZ710" s="482" t="s">
        <v>1771</v>
      </c>
    </row>
    <row r="711" spans="50:52" hidden="1">
      <c r="AX711" s="482" t="s">
        <v>1773</v>
      </c>
      <c r="AY711" s="483" t="s">
        <v>1774</v>
      </c>
      <c r="AZ711" s="482" t="s">
        <v>1773</v>
      </c>
    </row>
    <row r="712" spans="50:52" hidden="1">
      <c r="AX712" s="482" t="s">
        <v>1775</v>
      </c>
      <c r="AY712" s="483" t="s">
        <v>1776</v>
      </c>
      <c r="AZ712" s="482" t="s">
        <v>1775</v>
      </c>
    </row>
    <row r="713" spans="50:52" hidden="1">
      <c r="AX713" s="482" t="s">
        <v>1777</v>
      </c>
      <c r="AY713" s="483" t="s">
        <v>1778</v>
      </c>
      <c r="AZ713" s="482" t="s">
        <v>1777</v>
      </c>
    </row>
    <row r="714" spans="50:52" hidden="1">
      <c r="AX714" s="482" t="s">
        <v>1779</v>
      </c>
      <c r="AY714" s="483" t="s">
        <v>1780</v>
      </c>
      <c r="AZ714" s="482" t="s">
        <v>1779</v>
      </c>
    </row>
    <row r="715" spans="50:52" hidden="1">
      <c r="AX715" s="482" t="s">
        <v>1781</v>
      </c>
      <c r="AY715" s="483" t="s">
        <v>1782</v>
      </c>
      <c r="AZ715" s="482" t="s">
        <v>1781</v>
      </c>
    </row>
    <row r="716" spans="50:52" hidden="1">
      <c r="AX716" s="482" t="s">
        <v>1783</v>
      </c>
      <c r="AY716" s="483" t="s">
        <v>1784</v>
      </c>
      <c r="AZ716" s="482" t="s">
        <v>1783</v>
      </c>
    </row>
    <row r="717" spans="50:52" hidden="1">
      <c r="AX717" s="482" t="s">
        <v>1785</v>
      </c>
      <c r="AY717" s="483" t="s">
        <v>1786</v>
      </c>
      <c r="AZ717" s="482" t="s">
        <v>1785</v>
      </c>
    </row>
    <row r="718" spans="50:52" hidden="1">
      <c r="AX718" s="482" t="s">
        <v>1787</v>
      </c>
      <c r="AY718" s="483" t="s">
        <v>1788</v>
      </c>
      <c r="AZ718" s="482" t="s">
        <v>1787</v>
      </c>
    </row>
    <row r="719" spans="50:52" hidden="1">
      <c r="AX719" s="482" t="s">
        <v>1789</v>
      </c>
      <c r="AY719" s="483" t="s">
        <v>1790</v>
      </c>
      <c r="AZ719" s="482" t="s">
        <v>1789</v>
      </c>
    </row>
    <row r="720" spans="50:52" hidden="1">
      <c r="AX720" s="482" t="s">
        <v>1791</v>
      </c>
      <c r="AY720" s="483" t="s">
        <v>1792</v>
      </c>
      <c r="AZ720" s="482" t="s">
        <v>1791</v>
      </c>
    </row>
    <row r="721" spans="50:52" hidden="1">
      <c r="AX721" s="482" t="s">
        <v>1793</v>
      </c>
      <c r="AY721" s="483" t="s">
        <v>1794</v>
      </c>
      <c r="AZ721" s="482" t="s">
        <v>1793</v>
      </c>
    </row>
    <row r="722" spans="50:52" hidden="1">
      <c r="AX722" s="482" t="s">
        <v>1795</v>
      </c>
      <c r="AY722" s="483" t="s">
        <v>1796</v>
      </c>
      <c r="AZ722" s="482" t="s">
        <v>1795</v>
      </c>
    </row>
    <row r="723" spans="50:52" hidden="1">
      <c r="AX723" s="482" t="s">
        <v>1797</v>
      </c>
      <c r="AY723" s="483" t="s">
        <v>1798</v>
      </c>
      <c r="AZ723" s="482" t="s">
        <v>1797</v>
      </c>
    </row>
    <row r="724" spans="50:52" hidden="1">
      <c r="AX724" s="482" t="s">
        <v>1799</v>
      </c>
      <c r="AY724" s="483" t="s">
        <v>1800</v>
      </c>
      <c r="AZ724" s="482" t="s">
        <v>1799</v>
      </c>
    </row>
    <row r="725" spans="50:52" hidden="1">
      <c r="AX725" s="482" t="s">
        <v>1801</v>
      </c>
      <c r="AY725" s="483" t="s">
        <v>1802</v>
      </c>
      <c r="AZ725" s="482" t="s">
        <v>1801</v>
      </c>
    </row>
    <row r="726" spans="50:52" hidden="1">
      <c r="AX726" s="482" t="s">
        <v>1803</v>
      </c>
      <c r="AY726" s="483" t="s">
        <v>1804</v>
      </c>
      <c r="AZ726" s="482" t="s">
        <v>1803</v>
      </c>
    </row>
    <row r="727" spans="50:52" hidden="1">
      <c r="AX727" s="482" t="s">
        <v>1805</v>
      </c>
      <c r="AY727" s="483" t="s">
        <v>1806</v>
      </c>
      <c r="AZ727" s="482" t="s">
        <v>1805</v>
      </c>
    </row>
    <row r="728" spans="50:52" hidden="1">
      <c r="AX728" s="482" t="s">
        <v>1807</v>
      </c>
      <c r="AY728" s="483" t="s">
        <v>1808</v>
      </c>
      <c r="AZ728" s="482" t="s">
        <v>1807</v>
      </c>
    </row>
    <row r="729" spans="50:52" hidden="1">
      <c r="AX729" s="482" t="s">
        <v>1809</v>
      </c>
      <c r="AY729" s="483" t="s">
        <v>1810</v>
      </c>
      <c r="AZ729" s="482" t="s">
        <v>1809</v>
      </c>
    </row>
    <row r="730" spans="50:52" hidden="1">
      <c r="AX730" s="482" t="s">
        <v>1811</v>
      </c>
      <c r="AY730" s="483" t="s">
        <v>1812</v>
      </c>
      <c r="AZ730" s="482" t="s">
        <v>1811</v>
      </c>
    </row>
    <row r="731" spans="50:52" hidden="1">
      <c r="AX731" s="482" t="s">
        <v>1813</v>
      </c>
      <c r="AY731" s="483" t="s">
        <v>1814</v>
      </c>
      <c r="AZ731" s="482" t="s">
        <v>1813</v>
      </c>
    </row>
    <row r="732" spans="50:52" hidden="1">
      <c r="AX732" s="482" t="s">
        <v>1815</v>
      </c>
      <c r="AY732" s="483" t="s">
        <v>1816</v>
      </c>
      <c r="AZ732" s="482" t="s">
        <v>1815</v>
      </c>
    </row>
    <row r="733" spans="50:52" hidden="1">
      <c r="AX733" s="482" t="s">
        <v>1817</v>
      </c>
      <c r="AY733" s="483" t="s">
        <v>1818</v>
      </c>
      <c r="AZ733" s="482" t="s">
        <v>1817</v>
      </c>
    </row>
    <row r="734" spans="50:52" hidden="1">
      <c r="AX734" s="482" t="s">
        <v>1819</v>
      </c>
      <c r="AY734" s="483" t="s">
        <v>1820</v>
      </c>
      <c r="AZ734" s="482" t="s">
        <v>1819</v>
      </c>
    </row>
    <row r="735" spans="50:52" hidden="1">
      <c r="AX735" s="482" t="s">
        <v>1821</v>
      </c>
      <c r="AY735" s="483" t="s">
        <v>1822</v>
      </c>
      <c r="AZ735" s="482" t="s">
        <v>1821</v>
      </c>
    </row>
    <row r="736" spans="50:52" hidden="1">
      <c r="AX736" s="482" t="s">
        <v>1823</v>
      </c>
      <c r="AY736" s="483" t="s">
        <v>1824</v>
      </c>
      <c r="AZ736" s="482" t="s">
        <v>1823</v>
      </c>
    </row>
    <row r="737" spans="50:52" hidden="1">
      <c r="AX737" s="482" t="s">
        <v>1825</v>
      </c>
      <c r="AY737" s="483" t="s">
        <v>1826</v>
      </c>
      <c r="AZ737" s="482" t="s">
        <v>1825</v>
      </c>
    </row>
    <row r="738" spans="50:52" hidden="1">
      <c r="AX738" s="482" t="s">
        <v>1827</v>
      </c>
      <c r="AY738" s="483" t="s">
        <v>1828</v>
      </c>
      <c r="AZ738" s="482" t="s">
        <v>1827</v>
      </c>
    </row>
    <row r="739" spans="50:52" hidden="1">
      <c r="AX739" s="482" t="s">
        <v>1829</v>
      </c>
      <c r="AY739" s="483" t="s">
        <v>1830</v>
      </c>
      <c r="AZ739" s="482" t="s">
        <v>1829</v>
      </c>
    </row>
    <row r="740" spans="50:52" hidden="1">
      <c r="AX740" s="482" t="s">
        <v>1831</v>
      </c>
      <c r="AY740" s="483" t="s">
        <v>1832</v>
      </c>
      <c r="AZ740" s="482" t="s">
        <v>1831</v>
      </c>
    </row>
    <row r="741" spans="50:52" hidden="1">
      <c r="AX741" s="482" t="s">
        <v>1833</v>
      </c>
      <c r="AY741" s="483" t="s">
        <v>1834</v>
      </c>
      <c r="AZ741" s="482" t="s">
        <v>1833</v>
      </c>
    </row>
    <row r="742" spans="50:52" hidden="1">
      <c r="AX742" s="482" t="s">
        <v>1835</v>
      </c>
      <c r="AY742" s="483" t="s">
        <v>1836</v>
      </c>
      <c r="AZ742" s="482" t="s">
        <v>1835</v>
      </c>
    </row>
    <row r="743" spans="50:52" hidden="1">
      <c r="AX743" s="482" t="s">
        <v>1837</v>
      </c>
      <c r="AY743" s="483" t="s">
        <v>1838</v>
      </c>
      <c r="AZ743" s="482" t="s">
        <v>1837</v>
      </c>
    </row>
    <row r="744" spans="50:52" hidden="1">
      <c r="AX744" s="482" t="s">
        <v>1839</v>
      </c>
      <c r="AY744" s="483" t="s">
        <v>1840</v>
      </c>
      <c r="AZ744" s="482" t="s">
        <v>1839</v>
      </c>
    </row>
    <row r="745" spans="50:52" hidden="1">
      <c r="AX745" s="482" t="s">
        <v>1841</v>
      </c>
      <c r="AY745" s="483" t="s">
        <v>1842</v>
      </c>
      <c r="AZ745" s="482" t="s">
        <v>1841</v>
      </c>
    </row>
    <row r="746" spans="50:52" hidden="1">
      <c r="AX746" s="482" t="s">
        <v>1843</v>
      </c>
      <c r="AY746" s="483" t="s">
        <v>1844</v>
      </c>
      <c r="AZ746" s="482" t="s">
        <v>1843</v>
      </c>
    </row>
    <row r="747" spans="50:52" hidden="1">
      <c r="AX747" s="482" t="s">
        <v>1845</v>
      </c>
      <c r="AY747" s="483" t="s">
        <v>1846</v>
      </c>
      <c r="AZ747" s="482" t="s">
        <v>1845</v>
      </c>
    </row>
    <row r="748" spans="50:52" hidden="1">
      <c r="AX748" s="482" t="s">
        <v>1847</v>
      </c>
      <c r="AY748" s="483" t="s">
        <v>1848</v>
      </c>
      <c r="AZ748" s="482" t="s">
        <v>1847</v>
      </c>
    </row>
    <row r="749" spans="50:52" hidden="1">
      <c r="AX749" s="482" t="s">
        <v>1849</v>
      </c>
      <c r="AY749" s="483" t="s">
        <v>1850</v>
      </c>
      <c r="AZ749" s="482" t="s">
        <v>1849</v>
      </c>
    </row>
    <row r="750" spans="50:52" hidden="1">
      <c r="AX750" s="482" t="s">
        <v>1851</v>
      </c>
      <c r="AY750" s="483" t="s">
        <v>1852</v>
      </c>
      <c r="AZ750" s="482" t="s">
        <v>1851</v>
      </c>
    </row>
    <row r="751" spans="50:52" hidden="1">
      <c r="AX751" s="482" t="s">
        <v>1853</v>
      </c>
      <c r="AY751" s="483" t="s">
        <v>1854</v>
      </c>
      <c r="AZ751" s="482" t="s">
        <v>1853</v>
      </c>
    </row>
    <row r="752" spans="50:52" hidden="1">
      <c r="AX752" s="482" t="s">
        <v>1855</v>
      </c>
      <c r="AY752" s="483" t="s">
        <v>1856</v>
      </c>
      <c r="AZ752" s="482" t="s">
        <v>1855</v>
      </c>
    </row>
    <row r="753" spans="50:52" hidden="1">
      <c r="AX753" s="482" t="s">
        <v>1857</v>
      </c>
      <c r="AY753" s="483" t="s">
        <v>1858</v>
      </c>
      <c r="AZ753" s="482" t="s">
        <v>1857</v>
      </c>
    </row>
    <row r="754" spans="50:52" hidden="1">
      <c r="AX754" s="482" t="s">
        <v>1859</v>
      </c>
      <c r="AY754" s="483" t="s">
        <v>1860</v>
      </c>
      <c r="AZ754" s="482" t="s">
        <v>1859</v>
      </c>
    </row>
    <row r="755" spans="50:52" hidden="1">
      <c r="AX755" s="482" t="s">
        <v>1861</v>
      </c>
      <c r="AY755" s="483" t="s">
        <v>1862</v>
      </c>
      <c r="AZ755" s="482" t="s">
        <v>1861</v>
      </c>
    </row>
    <row r="756" spans="50:52" hidden="1">
      <c r="AX756" s="482" t="s">
        <v>1863</v>
      </c>
      <c r="AY756" s="483" t="s">
        <v>1864</v>
      </c>
      <c r="AZ756" s="482" t="s">
        <v>1863</v>
      </c>
    </row>
    <row r="757" spans="50:52" hidden="1">
      <c r="AX757" s="482" t="s">
        <v>1865</v>
      </c>
      <c r="AY757" s="483" t="s">
        <v>1866</v>
      </c>
      <c r="AZ757" s="482" t="s">
        <v>1865</v>
      </c>
    </row>
    <row r="758" spans="50:52" hidden="1">
      <c r="AX758" s="482" t="s">
        <v>1867</v>
      </c>
      <c r="AY758" s="483" t="s">
        <v>1868</v>
      </c>
      <c r="AZ758" s="482" t="s">
        <v>1867</v>
      </c>
    </row>
    <row r="759" spans="50:52" hidden="1">
      <c r="AX759" s="482" t="s">
        <v>1869</v>
      </c>
      <c r="AY759" s="483" t="s">
        <v>1870</v>
      </c>
      <c r="AZ759" s="482" t="s">
        <v>1869</v>
      </c>
    </row>
    <row r="760" spans="50:52" hidden="1">
      <c r="AX760" s="482" t="s">
        <v>1871</v>
      </c>
      <c r="AY760" s="483" t="s">
        <v>1872</v>
      </c>
      <c r="AZ760" s="482" t="s">
        <v>1871</v>
      </c>
    </row>
    <row r="761" spans="50:52" hidden="1">
      <c r="AX761" s="482" t="s">
        <v>1873</v>
      </c>
      <c r="AY761" s="483" t="s">
        <v>1874</v>
      </c>
      <c r="AZ761" s="482" t="s">
        <v>1873</v>
      </c>
    </row>
    <row r="762" spans="50:52" hidden="1">
      <c r="AX762" s="482" t="s">
        <v>1875</v>
      </c>
      <c r="AY762" s="483" t="s">
        <v>1876</v>
      </c>
      <c r="AZ762" s="482" t="s">
        <v>1875</v>
      </c>
    </row>
    <row r="763" spans="50:52" hidden="1">
      <c r="AX763" s="482" t="s">
        <v>1877</v>
      </c>
      <c r="AY763" s="483" t="s">
        <v>1878</v>
      </c>
      <c r="AZ763" s="482" t="s">
        <v>1877</v>
      </c>
    </row>
    <row r="764" spans="50:52" hidden="1">
      <c r="AX764" s="482" t="s">
        <v>1879</v>
      </c>
      <c r="AY764" s="483" t="s">
        <v>1880</v>
      </c>
      <c r="AZ764" s="482" t="s">
        <v>1879</v>
      </c>
    </row>
    <row r="765" spans="50:52" hidden="1">
      <c r="AX765" s="482" t="s">
        <v>1881</v>
      </c>
      <c r="AY765" s="483" t="s">
        <v>1882</v>
      </c>
      <c r="AZ765" s="482" t="s">
        <v>1881</v>
      </c>
    </row>
    <row r="766" spans="50:52" hidden="1">
      <c r="AX766" s="482" t="s">
        <v>1883</v>
      </c>
      <c r="AY766" s="483" t="s">
        <v>1884</v>
      </c>
      <c r="AZ766" s="482" t="s">
        <v>1883</v>
      </c>
    </row>
    <row r="767" spans="50:52" hidden="1">
      <c r="AX767" s="482" t="s">
        <v>1885</v>
      </c>
      <c r="AY767" s="483" t="s">
        <v>1886</v>
      </c>
      <c r="AZ767" s="482" t="s">
        <v>1885</v>
      </c>
    </row>
    <row r="768" spans="50:52" hidden="1">
      <c r="AX768" s="482" t="s">
        <v>1887</v>
      </c>
      <c r="AY768" s="483" t="s">
        <v>1888</v>
      </c>
      <c r="AZ768" s="482" t="s">
        <v>1887</v>
      </c>
    </row>
    <row r="769" spans="50:52" hidden="1">
      <c r="AX769" s="482" t="s">
        <v>1889</v>
      </c>
      <c r="AY769" s="483" t="s">
        <v>1890</v>
      </c>
      <c r="AZ769" s="482" t="s">
        <v>1889</v>
      </c>
    </row>
    <row r="770" spans="50:52" hidden="1">
      <c r="AX770" s="482" t="s">
        <v>1891</v>
      </c>
      <c r="AY770" s="483" t="s">
        <v>1892</v>
      </c>
      <c r="AZ770" s="482" t="s">
        <v>1891</v>
      </c>
    </row>
    <row r="771" spans="50:52" hidden="1">
      <c r="AX771" s="482" t="s">
        <v>1893</v>
      </c>
      <c r="AY771" s="483" t="s">
        <v>1894</v>
      </c>
      <c r="AZ771" s="482" t="s">
        <v>1893</v>
      </c>
    </row>
    <row r="772" spans="50:52" hidden="1">
      <c r="AX772" s="482" t="s">
        <v>1895</v>
      </c>
      <c r="AY772" s="483" t="s">
        <v>1896</v>
      </c>
      <c r="AZ772" s="482" t="s">
        <v>1895</v>
      </c>
    </row>
    <row r="773" spans="50:52" hidden="1">
      <c r="AX773" s="482" t="s">
        <v>1897</v>
      </c>
      <c r="AY773" s="483" t="s">
        <v>1898</v>
      </c>
      <c r="AZ773" s="482" t="s">
        <v>1897</v>
      </c>
    </row>
    <row r="774" spans="50:52" hidden="1">
      <c r="AX774" s="482" t="s">
        <v>1899</v>
      </c>
      <c r="AY774" s="483" t="s">
        <v>1900</v>
      </c>
      <c r="AZ774" s="482" t="s">
        <v>1899</v>
      </c>
    </row>
    <row r="775" spans="50:52" hidden="1">
      <c r="AX775" s="482" t="s">
        <v>1901</v>
      </c>
      <c r="AY775" s="483" t="s">
        <v>1902</v>
      </c>
      <c r="AZ775" s="482" t="s">
        <v>1901</v>
      </c>
    </row>
    <row r="776" spans="50:52" hidden="1">
      <c r="AX776" s="482" t="s">
        <v>1903</v>
      </c>
      <c r="AY776" s="483" t="s">
        <v>1904</v>
      </c>
      <c r="AZ776" s="482" t="s">
        <v>1903</v>
      </c>
    </row>
    <row r="777" spans="50:52" hidden="1">
      <c r="AX777" s="482" t="s">
        <v>1905</v>
      </c>
      <c r="AY777" s="483" t="s">
        <v>1906</v>
      </c>
      <c r="AZ777" s="482" t="s">
        <v>1905</v>
      </c>
    </row>
    <row r="778" spans="50:52" hidden="1">
      <c r="AX778" s="482" t="s">
        <v>1907</v>
      </c>
      <c r="AY778" s="483" t="s">
        <v>1908</v>
      </c>
      <c r="AZ778" s="482" t="s">
        <v>1907</v>
      </c>
    </row>
    <row r="779" spans="50:52" hidden="1">
      <c r="AX779" s="482" t="s">
        <v>1909</v>
      </c>
      <c r="AY779" s="483" t="s">
        <v>1910</v>
      </c>
      <c r="AZ779" s="482" t="s">
        <v>1909</v>
      </c>
    </row>
    <row r="780" spans="50:52" hidden="1">
      <c r="AX780" s="482" t="s">
        <v>1911</v>
      </c>
      <c r="AY780" s="483" t="s">
        <v>1912</v>
      </c>
      <c r="AZ780" s="482" t="s">
        <v>1911</v>
      </c>
    </row>
    <row r="781" spans="50:52" hidden="1">
      <c r="AX781" s="482" t="s">
        <v>1913</v>
      </c>
      <c r="AY781" s="483" t="s">
        <v>1914</v>
      </c>
      <c r="AZ781" s="482" t="s">
        <v>1913</v>
      </c>
    </row>
    <row r="782" spans="50:52" hidden="1">
      <c r="AX782" s="482" t="s">
        <v>1915</v>
      </c>
      <c r="AY782" s="483" t="s">
        <v>1916</v>
      </c>
      <c r="AZ782" s="482" t="s">
        <v>1915</v>
      </c>
    </row>
    <row r="783" spans="50:52" hidden="1">
      <c r="AX783" s="482" t="s">
        <v>1917</v>
      </c>
      <c r="AY783" s="483" t="s">
        <v>1918</v>
      </c>
      <c r="AZ783" s="482" t="s">
        <v>1917</v>
      </c>
    </row>
    <row r="784" spans="50:52" hidden="1">
      <c r="AX784" s="482" t="s">
        <v>1919</v>
      </c>
      <c r="AY784" s="483" t="s">
        <v>1920</v>
      </c>
      <c r="AZ784" s="482" t="s">
        <v>1919</v>
      </c>
    </row>
    <row r="785" spans="50:52" hidden="1">
      <c r="AX785" s="482" t="s">
        <v>1921</v>
      </c>
      <c r="AY785" s="483" t="s">
        <v>1922</v>
      </c>
      <c r="AZ785" s="482" t="s">
        <v>1921</v>
      </c>
    </row>
    <row r="786" spans="50:52" hidden="1">
      <c r="AX786" s="482" t="s">
        <v>1923</v>
      </c>
      <c r="AY786" s="483" t="s">
        <v>1924</v>
      </c>
      <c r="AZ786" s="482" t="s">
        <v>1923</v>
      </c>
    </row>
    <row r="787" spans="50:52" hidden="1">
      <c r="AX787" s="482" t="s">
        <v>1925</v>
      </c>
      <c r="AY787" s="483" t="s">
        <v>1926</v>
      </c>
      <c r="AZ787" s="482" t="s">
        <v>1925</v>
      </c>
    </row>
    <row r="788" spans="50:52" hidden="1">
      <c r="AX788" s="482" t="s">
        <v>1927</v>
      </c>
      <c r="AY788" s="483" t="s">
        <v>1928</v>
      </c>
      <c r="AZ788" s="482" t="s">
        <v>1927</v>
      </c>
    </row>
    <row r="789" spans="50:52" hidden="1">
      <c r="AX789" s="482" t="s">
        <v>1929</v>
      </c>
      <c r="AY789" s="483" t="s">
        <v>1930</v>
      </c>
      <c r="AZ789" s="482" t="s">
        <v>1929</v>
      </c>
    </row>
    <row r="790" spans="50:52" hidden="1">
      <c r="AX790" s="482" t="s">
        <v>1931</v>
      </c>
      <c r="AY790" s="483" t="s">
        <v>1932</v>
      </c>
      <c r="AZ790" s="482" t="s">
        <v>1931</v>
      </c>
    </row>
    <row r="791" spans="50:52" hidden="1">
      <c r="AX791" s="482" t="s">
        <v>1933</v>
      </c>
      <c r="AY791" s="483" t="s">
        <v>1934</v>
      </c>
      <c r="AZ791" s="482" t="s">
        <v>1933</v>
      </c>
    </row>
    <row r="792" spans="50:52" hidden="1">
      <c r="AX792" s="482" t="s">
        <v>1935</v>
      </c>
      <c r="AY792" s="483" t="s">
        <v>1936</v>
      </c>
      <c r="AZ792" s="482" t="s">
        <v>1935</v>
      </c>
    </row>
    <row r="793" spans="50:52" hidden="1">
      <c r="AX793" s="482" t="s">
        <v>1937</v>
      </c>
      <c r="AY793" s="483" t="s">
        <v>1938</v>
      </c>
      <c r="AZ793" s="482" t="s">
        <v>1937</v>
      </c>
    </row>
    <row r="794" spans="50:52" hidden="1">
      <c r="AX794" s="482" t="s">
        <v>1939</v>
      </c>
      <c r="AY794" s="483" t="s">
        <v>1940</v>
      </c>
      <c r="AZ794" s="482" t="s">
        <v>1939</v>
      </c>
    </row>
    <row r="795" spans="50:52" hidden="1">
      <c r="AX795" s="482" t="s">
        <v>1941</v>
      </c>
      <c r="AY795" s="483" t="s">
        <v>1942</v>
      </c>
      <c r="AZ795" s="482" t="s">
        <v>1941</v>
      </c>
    </row>
    <row r="796" spans="50:52" hidden="1">
      <c r="AX796" s="482" t="s">
        <v>1943</v>
      </c>
      <c r="AY796" s="483" t="s">
        <v>1944</v>
      </c>
      <c r="AZ796" s="482" t="s">
        <v>1943</v>
      </c>
    </row>
    <row r="797" spans="50:52" hidden="1">
      <c r="AX797" s="482" t="s">
        <v>1945</v>
      </c>
      <c r="AY797" s="483" t="s">
        <v>1946</v>
      </c>
      <c r="AZ797" s="482" t="s">
        <v>1945</v>
      </c>
    </row>
    <row r="798" spans="50:52" hidden="1">
      <c r="AX798" s="482" t="s">
        <v>1947</v>
      </c>
      <c r="AY798" s="483" t="s">
        <v>1948</v>
      </c>
      <c r="AZ798" s="482" t="s">
        <v>1947</v>
      </c>
    </row>
    <row r="799" spans="50:52" hidden="1">
      <c r="AX799" s="482" t="s">
        <v>1949</v>
      </c>
      <c r="AY799" s="483" t="s">
        <v>1950</v>
      </c>
      <c r="AZ799" s="482" t="s">
        <v>1949</v>
      </c>
    </row>
    <row r="800" spans="50:52" hidden="1">
      <c r="AX800" s="482" t="s">
        <v>1951</v>
      </c>
      <c r="AY800" s="483" t="s">
        <v>1952</v>
      </c>
      <c r="AZ800" s="482" t="s">
        <v>1951</v>
      </c>
    </row>
    <row r="801" spans="50:52" hidden="1">
      <c r="AX801" s="482" t="s">
        <v>1953</v>
      </c>
      <c r="AY801" s="483" t="s">
        <v>1954</v>
      </c>
      <c r="AZ801" s="482" t="s">
        <v>1953</v>
      </c>
    </row>
    <row r="802" spans="50:52" hidden="1">
      <c r="AX802" s="482" t="s">
        <v>1955</v>
      </c>
      <c r="AY802" s="484" t="s">
        <v>1956</v>
      </c>
      <c r="AZ802" s="482" t="s">
        <v>1955</v>
      </c>
    </row>
    <row r="803" spans="50:52" hidden="1">
      <c r="AX803" s="482" t="s">
        <v>1957</v>
      </c>
      <c r="AY803" s="483" t="s">
        <v>1958</v>
      </c>
      <c r="AZ803" s="482" t="s">
        <v>1957</v>
      </c>
    </row>
    <row r="804" spans="50:52" hidden="1">
      <c r="AX804" s="482" t="s">
        <v>1959</v>
      </c>
      <c r="AY804" s="483" t="s">
        <v>1960</v>
      </c>
      <c r="AZ804" s="482" t="s">
        <v>1959</v>
      </c>
    </row>
    <row r="805" spans="50:52" hidden="1">
      <c r="AX805" s="482" t="s">
        <v>1961</v>
      </c>
      <c r="AY805" s="483" t="s">
        <v>1962</v>
      </c>
      <c r="AZ805" s="482" t="s">
        <v>1961</v>
      </c>
    </row>
    <row r="806" spans="50:52" hidden="1">
      <c r="AX806" s="482" t="s">
        <v>1963</v>
      </c>
      <c r="AY806" s="483" t="s">
        <v>1964</v>
      </c>
      <c r="AZ806" s="482" t="s">
        <v>1963</v>
      </c>
    </row>
    <row r="807" spans="50:52" hidden="1">
      <c r="AX807" s="482" t="s">
        <v>1965</v>
      </c>
      <c r="AY807" s="483" t="s">
        <v>1966</v>
      </c>
      <c r="AZ807" s="482" t="s">
        <v>1965</v>
      </c>
    </row>
    <row r="808" spans="50:52" hidden="1">
      <c r="AX808" s="482" t="s">
        <v>1967</v>
      </c>
      <c r="AY808" s="483" t="s">
        <v>1968</v>
      </c>
      <c r="AZ808" s="482" t="s">
        <v>1967</v>
      </c>
    </row>
    <row r="809" spans="50:52" hidden="1">
      <c r="AX809" s="482" t="s">
        <v>1969</v>
      </c>
      <c r="AY809" s="483" t="s">
        <v>1970</v>
      </c>
      <c r="AZ809" s="482" t="s">
        <v>1969</v>
      </c>
    </row>
    <row r="810" spans="50:52" hidden="1">
      <c r="AX810" s="482" t="s">
        <v>1971</v>
      </c>
      <c r="AY810" s="483" t="s">
        <v>1972</v>
      </c>
      <c r="AZ810" s="482" t="s">
        <v>1971</v>
      </c>
    </row>
    <row r="811" spans="50:52" hidden="1">
      <c r="AX811" s="482" t="s">
        <v>1973</v>
      </c>
      <c r="AY811" s="483" t="s">
        <v>1974</v>
      </c>
      <c r="AZ811" s="482" t="s">
        <v>1973</v>
      </c>
    </row>
    <row r="812" spans="50:52" hidden="1">
      <c r="AX812" s="482" t="s">
        <v>1975</v>
      </c>
      <c r="AY812" s="483" t="s">
        <v>1976</v>
      </c>
      <c r="AZ812" s="482" t="s">
        <v>1975</v>
      </c>
    </row>
    <row r="813" spans="50:52" hidden="1">
      <c r="AX813" s="482" t="s">
        <v>1977</v>
      </c>
      <c r="AY813" s="483" t="s">
        <v>1978</v>
      </c>
      <c r="AZ813" s="482" t="s">
        <v>1977</v>
      </c>
    </row>
    <row r="814" spans="50:52" hidden="1">
      <c r="AX814" s="482" t="s">
        <v>1979</v>
      </c>
      <c r="AY814" s="483" t="s">
        <v>1980</v>
      </c>
      <c r="AZ814" s="482" t="s">
        <v>1979</v>
      </c>
    </row>
    <row r="815" spans="50:52" hidden="1">
      <c r="AX815" s="482" t="s">
        <v>1981</v>
      </c>
      <c r="AY815" s="483" t="s">
        <v>1982</v>
      </c>
      <c r="AZ815" s="482" t="s">
        <v>1981</v>
      </c>
    </row>
    <row r="816" spans="50:52" hidden="1">
      <c r="AX816" s="482" t="s">
        <v>1983</v>
      </c>
      <c r="AY816" s="483" t="s">
        <v>1984</v>
      </c>
      <c r="AZ816" s="482" t="s">
        <v>1983</v>
      </c>
    </row>
    <row r="817" spans="50:52" hidden="1">
      <c r="AX817" s="482" t="s">
        <v>1985</v>
      </c>
      <c r="AY817" s="483" t="s">
        <v>1986</v>
      </c>
      <c r="AZ817" s="482" t="s">
        <v>1985</v>
      </c>
    </row>
    <row r="818" spans="50:52" hidden="1">
      <c r="AX818" s="482" t="s">
        <v>1987</v>
      </c>
      <c r="AY818" s="483" t="s">
        <v>1988</v>
      </c>
      <c r="AZ818" s="482" t="s">
        <v>1987</v>
      </c>
    </row>
    <row r="819" spans="50:52" hidden="1">
      <c r="AX819" s="482" t="s">
        <v>1989</v>
      </c>
      <c r="AY819" s="483" t="s">
        <v>1990</v>
      </c>
      <c r="AZ819" s="482" t="s">
        <v>1989</v>
      </c>
    </row>
    <row r="820" spans="50:52" hidden="1">
      <c r="AX820" s="482" t="s">
        <v>1991</v>
      </c>
      <c r="AY820" s="483" t="s">
        <v>1992</v>
      </c>
      <c r="AZ820" s="482" t="s">
        <v>1991</v>
      </c>
    </row>
    <row r="821" spans="50:52" hidden="1">
      <c r="AX821" s="482" t="s">
        <v>1993</v>
      </c>
      <c r="AY821" s="483" t="s">
        <v>1994</v>
      </c>
      <c r="AZ821" s="482" t="s">
        <v>1993</v>
      </c>
    </row>
    <row r="822" spans="50:52" hidden="1">
      <c r="AX822" s="482" t="s">
        <v>1995</v>
      </c>
      <c r="AY822" s="483" t="s">
        <v>1996</v>
      </c>
      <c r="AZ822" s="482" t="s">
        <v>1995</v>
      </c>
    </row>
    <row r="823" spans="50:52" hidden="1">
      <c r="AX823" s="482" t="s">
        <v>1997</v>
      </c>
      <c r="AY823" s="483" t="s">
        <v>1998</v>
      </c>
      <c r="AZ823" s="482" t="s">
        <v>1997</v>
      </c>
    </row>
    <row r="824" spans="50:52" hidden="1">
      <c r="AX824" s="482" t="s">
        <v>1999</v>
      </c>
      <c r="AY824" s="483" t="s">
        <v>2000</v>
      </c>
      <c r="AZ824" s="482" t="s">
        <v>1999</v>
      </c>
    </row>
    <row r="825" spans="50:52" hidden="1">
      <c r="AX825" s="482" t="s">
        <v>2001</v>
      </c>
      <c r="AY825" s="483" t="s">
        <v>2002</v>
      </c>
      <c r="AZ825" s="482" t="s">
        <v>2001</v>
      </c>
    </row>
    <row r="826" spans="50:52" hidden="1">
      <c r="AX826" s="482" t="s">
        <v>2003</v>
      </c>
      <c r="AY826" s="483" t="s">
        <v>2004</v>
      </c>
      <c r="AZ826" s="482" t="s">
        <v>2003</v>
      </c>
    </row>
    <row r="827" spans="50:52" hidden="1">
      <c r="AX827" s="482" t="s">
        <v>2005</v>
      </c>
      <c r="AY827" s="483" t="s">
        <v>2006</v>
      </c>
      <c r="AZ827" s="482" t="s">
        <v>2005</v>
      </c>
    </row>
    <row r="828" spans="50:52" hidden="1">
      <c r="AX828" s="482" t="s">
        <v>2007</v>
      </c>
      <c r="AY828" s="483" t="s">
        <v>2008</v>
      </c>
      <c r="AZ828" s="482" t="s">
        <v>2007</v>
      </c>
    </row>
    <row r="829" spans="50:52" hidden="1">
      <c r="AX829" s="482" t="s">
        <v>2009</v>
      </c>
      <c r="AY829" s="483" t="s">
        <v>2010</v>
      </c>
      <c r="AZ829" s="482" t="s">
        <v>2009</v>
      </c>
    </row>
    <row r="830" spans="50:52" hidden="1">
      <c r="AX830" s="482" t="s">
        <v>2011</v>
      </c>
      <c r="AY830" s="483" t="s">
        <v>2012</v>
      </c>
      <c r="AZ830" s="482" t="s">
        <v>2011</v>
      </c>
    </row>
    <row r="831" spans="50:52" hidden="1">
      <c r="AX831" s="482" t="s">
        <v>2013</v>
      </c>
      <c r="AY831" s="483" t="s">
        <v>2014</v>
      </c>
      <c r="AZ831" s="482" t="s">
        <v>2013</v>
      </c>
    </row>
    <row r="832" spans="50:52" hidden="1">
      <c r="AX832" s="482" t="s">
        <v>2015</v>
      </c>
      <c r="AY832" s="483" t="s">
        <v>2016</v>
      </c>
      <c r="AZ832" s="482" t="s">
        <v>2015</v>
      </c>
    </row>
    <row r="833" spans="50:52" hidden="1">
      <c r="AX833" s="482" t="s">
        <v>2017</v>
      </c>
      <c r="AY833" s="483" t="s">
        <v>2018</v>
      </c>
      <c r="AZ833" s="482" t="s">
        <v>2017</v>
      </c>
    </row>
    <row r="834" spans="50:52" hidden="1">
      <c r="AX834" s="482" t="s">
        <v>2019</v>
      </c>
      <c r="AY834" s="483" t="s">
        <v>2020</v>
      </c>
      <c r="AZ834" s="482" t="s">
        <v>2019</v>
      </c>
    </row>
    <row r="835" spans="50:52" hidden="1">
      <c r="AX835" s="482" t="s">
        <v>2021</v>
      </c>
      <c r="AY835" s="483" t="s">
        <v>2022</v>
      </c>
      <c r="AZ835" s="482" t="s">
        <v>2021</v>
      </c>
    </row>
    <row r="836" spans="50:52" hidden="1">
      <c r="AX836" s="482" t="s">
        <v>2023</v>
      </c>
      <c r="AY836" s="483" t="s">
        <v>2024</v>
      </c>
      <c r="AZ836" s="482" t="s">
        <v>2023</v>
      </c>
    </row>
    <row r="837" spans="50:52" hidden="1">
      <c r="AX837" s="482" t="s">
        <v>2025</v>
      </c>
      <c r="AY837" s="483" t="s">
        <v>2026</v>
      </c>
      <c r="AZ837" s="482" t="s">
        <v>2025</v>
      </c>
    </row>
    <row r="838" spans="50:52" hidden="1">
      <c r="AX838" s="482" t="s">
        <v>2027</v>
      </c>
      <c r="AY838" s="483" t="s">
        <v>2028</v>
      </c>
      <c r="AZ838" s="482" t="s">
        <v>2027</v>
      </c>
    </row>
    <row r="839" spans="50:52" hidden="1">
      <c r="AX839" s="482" t="s">
        <v>2029</v>
      </c>
      <c r="AY839" s="483" t="s">
        <v>2030</v>
      </c>
      <c r="AZ839" s="482" t="s">
        <v>2029</v>
      </c>
    </row>
    <row r="840" spans="50:52" hidden="1">
      <c r="AX840" s="482" t="s">
        <v>2031</v>
      </c>
      <c r="AY840" s="483" t="s">
        <v>2032</v>
      </c>
      <c r="AZ840" s="482" t="s">
        <v>2031</v>
      </c>
    </row>
    <row r="841" spans="50:52" hidden="1">
      <c r="AX841" s="482" t="s">
        <v>2033</v>
      </c>
      <c r="AY841" s="483" t="s">
        <v>2034</v>
      </c>
      <c r="AZ841" s="482" t="s">
        <v>2033</v>
      </c>
    </row>
    <row r="842" spans="50:52" hidden="1">
      <c r="AX842" s="482" t="s">
        <v>2035</v>
      </c>
      <c r="AY842" s="483" t="s">
        <v>2036</v>
      </c>
      <c r="AZ842" s="482" t="s">
        <v>2035</v>
      </c>
    </row>
    <row r="843" spans="50:52" hidden="1">
      <c r="AX843" s="482" t="s">
        <v>2037</v>
      </c>
      <c r="AY843" s="485" t="s">
        <v>2038</v>
      </c>
      <c r="AZ843" s="482" t="s">
        <v>2037</v>
      </c>
    </row>
    <row r="844" spans="50:52" hidden="1">
      <c r="AX844" s="482" t="s">
        <v>2039</v>
      </c>
      <c r="AY844" s="483" t="s">
        <v>2040</v>
      </c>
      <c r="AZ844" s="482" t="s">
        <v>2039</v>
      </c>
    </row>
    <row r="845" spans="50:52" hidden="1">
      <c r="AX845" s="482" t="s">
        <v>2041</v>
      </c>
      <c r="AY845" s="483" t="s">
        <v>2042</v>
      </c>
      <c r="AZ845" s="482" t="s">
        <v>2041</v>
      </c>
    </row>
    <row r="846" spans="50:52" hidden="1">
      <c r="AX846" s="482" t="s">
        <v>2043</v>
      </c>
      <c r="AY846" s="483" t="s">
        <v>2044</v>
      </c>
      <c r="AZ846" s="482" t="s">
        <v>2043</v>
      </c>
    </row>
    <row r="847" spans="50:52" hidden="1">
      <c r="AX847" s="482" t="s">
        <v>2045</v>
      </c>
      <c r="AY847" s="483" t="s">
        <v>2046</v>
      </c>
      <c r="AZ847" s="482" t="s">
        <v>2045</v>
      </c>
    </row>
    <row r="848" spans="50:52" hidden="1">
      <c r="AX848" s="482" t="s">
        <v>2047</v>
      </c>
      <c r="AY848" s="483" t="s">
        <v>2048</v>
      </c>
      <c r="AZ848" s="482" t="s">
        <v>2047</v>
      </c>
    </row>
    <row r="849" spans="50:52" hidden="1">
      <c r="AX849" s="482" t="s">
        <v>2049</v>
      </c>
      <c r="AY849" s="483" t="s">
        <v>2050</v>
      </c>
      <c r="AZ849" s="482" t="s">
        <v>2049</v>
      </c>
    </row>
    <row r="850" spans="50:52" hidden="1">
      <c r="AX850" s="482" t="s">
        <v>2051</v>
      </c>
      <c r="AY850" s="483" t="s">
        <v>2052</v>
      </c>
      <c r="AZ850" s="482" t="s">
        <v>2051</v>
      </c>
    </row>
    <row r="851" spans="50:52" hidden="1">
      <c r="AX851" s="482" t="s">
        <v>2053</v>
      </c>
      <c r="AY851" s="483" t="s">
        <v>2054</v>
      </c>
      <c r="AZ851" s="482" t="s">
        <v>2053</v>
      </c>
    </row>
    <row r="852" spans="50:52" hidden="1">
      <c r="AX852" s="482" t="s">
        <v>2055</v>
      </c>
      <c r="AY852" s="483" t="s">
        <v>2056</v>
      </c>
      <c r="AZ852" s="482" t="s">
        <v>2055</v>
      </c>
    </row>
    <row r="853" spans="50:52" hidden="1">
      <c r="AX853" s="482" t="s">
        <v>2057</v>
      </c>
      <c r="AY853" s="483" t="s">
        <v>2058</v>
      </c>
      <c r="AZ853" s="482" t="s">
        <v>2057</v>
      </c>
    </row>
    <row r="854" spans="50:52" hidden="1">
      <c r="AX854" s="482" t="s">
        <v>2059</v>
      </c>
      <c r="AY854" s="483" t="s">
        <v>2060</v>
      </c>
      <c r="AZ854" s="482" t="s">
        <v>2059</v>
      </c>
    </row>
    <row r="855" spans="50:52" hidden="1">
      <c r="AX855" s="482" t="s">
        <v>2061</v>
      </c>
      <c r="AY855" s="483" t="s">
        <v>2062</v>
      </c>
      <c r="AZ855" s="482" t="s">
        <v>2061</v>
      </c>
    </row>
    <row r="856" spans="50:52" hidden="1">
      <c r="AX856" s="482" t="s">
        <v>2063</v>
      </c>
      <c r="AY856" s="483" t="s">
        <v>2064</v>
      </c>
      <c r="AZ856" s="482" t="s">
        <v>2063</v>
      </c>
    </row>
    <row r="857" spans="50:52" hidden="1">
      <c r="AX857" s="482" t="s">
        <v>2065</v>
      </c>
      <c r="AY857" s="483" t="s">
        <v>2066</v>
      </c>
      <c r="AZ857" s="482" t="s">
        <v>2065</v>
      </c>
    </row>
    <row r="858" spans="50:52" hidden="1">
      <c r="AX858" s="482" t="s">
        <v>2067</v>
      </c>
      <c r="AY858" s="483" t="s">
        <v>2068</v>
      </c>
      <c r="AZ858" s="482" t="s">
        <v>2067</v>
      </c>
    </row>
    <row r="859" spans="50:52" hidden="1">
      <c r="AX859" s="482" t="s">
        <v>2069</v>
      </c>
      <c r="AY859" s="483" t="s">
        <v>2070</v>
      </c>
      <c r="AZ859" s="482" t="s">
        <v>2069</v>
      </c>
    </row>
    <row r="860" spans="50:52" hidden="1">
      <c r="AX860" s="482" t="s">
        <v>2071</v>
      </c>
      <c r="AY860" s="483" t="s">
        <v>2072</v>
      </c>
      <c r="AZ860" s="482" t="s">
        <v>2071</v>
      </c>
    </row>
    <row r="861" spans="50:52" hidden="1">
      <c r="AX861" s="482" t="s">
        <v>2073</v>
      </c>
      <c r="AY861" s="483" t="s">
        <v>2074</v>
      </c>
      <c r="AZ861" s="482" t="s">
        <v>2073</v>
      </c>
    </row>
    <row r="862" spans="50:52" hidden="1">
      <c r="AX862" s="482" t="s">
        <v>2075</v>
      </c>
      <c r="AY862" s="483" t="s">
        <v>2076</v>
      </c>
      <c r="AZ862" s="482" t="s">
        <v>2075</v>
      </c>
    </row>
    <row r="863" spans="50:52" hidden="1">
      <c r="AX863" s="482" t="s">
        <v>2077</v>
      </c>
      <c r="AY863" s="483" t="s">
        <v>2078</v>
      </c>
      <c r="AZ863" s="482" t="s">
        <v>2077</v>
      </c>
    </row>
    <row r="864" spans="50:52" hidden="1">
      <c r="AX864" s="482" t="s">
        <v>2079</v>
      </c>
      <c r="AY864" s="483" t="s">
        <v>2080</v>
      </c>
      <c r="AZ864" s="482" t="s">
        <v>2079</v>
      </c>
    </row>
    <row r="865" spans="50:52" hidden="1">
      <c r="AX865" s="482" t="s">
        <v>2081</v>
      </c>
      <c r="AY865" s="483" t="s">
        <v>2082</v>
      </c>
      <c r="AZ865" s="482" t="s">
        <v>2081</v>
      </c>
    </row>
    <row r="866" spans="50:52" hidden="1">
      <c r="AX866" s="482" t="s">
        <v>2083</v>
      </c>
      <c r="AY866" s="483" t="s">
        <v>2084</v>
      </c>
      <c r="AZ866" s="482" t="s">
        <v>2083</v>
      </c>
    </row>
    <row r="867" spans="50:52" hidden="1">
      <c r="AX867" s="482" t="s">
        <v>2085</v>
      </c>
      <c r="AY867" s="483" t="s">
        <v>2086</v>
      </c>
      <c r="AZ867" s="482" t="s">
        <v>2085</v>
      </c>
    </row>
    <row r="868" spans="50:52" hidden="1">
      <c r="AX868" s="482" t="s">
        <v>2087</v>
      </c>
      <c r="AY868" s="483" t="s">
        <v>2088</v>
      </c>
      <c r="AZ868" s="482" t="s">
        <v>2087</v>
      </c>
    </row>
    <row r="869" spans="50:52" hidden="1">
      <c r="AX869" s="482" t="s">
        <v>2089</v>
      </c>
      <c r="AY869" s="483" t="s">
        <v>2090</v>
      </c>
      <c r="AZ869" s="482" t="s">
        <v>2089</v>
      </c>
    </row>
    <row r="870" spans="50:52" hidden="1">
      <c r="AX870" s="482" t="s">
        <v>2091</v>
      </c>
      <c r="AY870" s="483" t="s">
        <v>2092</v>
      </c>
      <c r="AZ870" s="482" t="s">
        <v>2091</v>
      </c>
    </row>
    <row r="871" spans="50:52" hidden="1">
      <c r="AX871" s="482" t="s">
        <v>2093</v>
      </c>
      <c r="AY871" s="483" t="s">
        <v>2094</v>
      </c>
      <c r="AZ871" s="482" t="s">
        <v>2093</v>
      </c>
    </row>
    <row r="872" spans="50:52" hidden="1">
      <c r="AX872" s="482" t="s">
        <v>2095</v>
      </c>
      <c r="AY872" s="483" t="s">
        <v>2096</v>
      </c>
      <c r="AZ872" s="482" t="s">
        <v>2095</v>
      </c>
    </row>
    <row r="873" spans="50:52" hidden="1">
      <c r="AX873" s="482" t="s">
        <v>2097</v>
      </c>
      <c r="AY873" s="483" t="s">
        <v>2098</v>
      </c>
      <c r="AZ873" s="482" t="s">
        <v>2097</v>
      </c>
    </row>
    <row r="874" spans="50:52" hidden="1">
      <c r="AX874" s="482" t="s">
        <v>2099</v>
      </c>
      <c r="AY874" s="483" t="s">
        <v>2100</v>
      </c>
      <c r="AZ874" s="482" t="s">
        <v>2099</v>
      </c>
    </row>
    <row r="875" spans="50:52" hidden="1">
      <c r="AX875" s="482" t="s">
        <v>2101</v>
      </c>
      <c r="AY875" s="483" t="s">
        <v>2102</v>
      </c>
      <c r="AZ875" s="482" t="s">
        <v>2101</v>
      </c>
    </row>
    <row r="876" spans="50:52" hidden="1">
      <c r="AX876" s="482" t="s">
        <v>2103</v>
      </c>
      <c r="AY876" s="483" t="s">
        <v>2104</v>
      </c>
      <c r="AZ876" s="482" t="s">
        <v>2103</v>
      </c>
    </row>
    <row r="877" spans="50:52" hidden="1">
      <c r="AX877" s="482" t="s">
        <v>2105</v>
      </c>
      <c r="AY877" s="484" t="s">
        <v>2106</v>
      </c>
      <c r="AZ877" s="482" t="s">
        <v>2105</v>
      </c>
    </row>
    <row r="878" spans="50:52" hidden="1">
      <c r="AX878" s="482" t="s">
        <v>2107</v>
      </c>
      <c r="AY878" s="483" t="s">
        <v>2108</v>
      </c>
      <c r="AZ878" s="482" t="s">
        <v>2107</v>
      </c>
    </row>
    <row r="879" spans="50:52" hidden="1">
      <c r="AX879" s="482" t="s">
        <v>2109</v>
      </c>
      <c r="AY879" s="482" t="s">
        <v>2110</v>
      </c>
      <c r="AZ879" s="482" t="s">
        <v>2109</v>
      </c>
    </row>
    <row r="880" spans="50:52" hidden="1">
      <c r="AX880" s="482" t="s">
        <v>2111</v>
      </c>
      <c r="AY880" s="482" t="s">
        <v>2112</v>
      </c>
      <c r="AZ880" s="482" t="s">
        <v>2111</v>
      </c>
    </row>
    <row r="881" spans="50:52" hidden="1">
      <c r="AX881" s="482" t="s">
        <v>2113</v>
      </c>
      <c r="AY881" s="482" t="s">
        <v>2114</v>
      </c>
      <c r="AZ881" s="482" t="s">
        <v>2113</v>
      </c>
    </row>
    <row r="882" spans="50:52" hidden="1">
      <c r="AX882" s="482" t="s">
        <v>2115</v>
      </c>
      <c r="AY882" s="482" t="s">
        <v>2116</v>
      </c>
      <c r="AZ882" s="482" t="s">
        <v>2115</v>
      </c>
    </row>
    <row r="883" spans="50:52" hidden="1">
      <c r="AX883" s="482" t="s">
        <v>2117</v>
      </c>
      <c r="AY883" s="482" t="s">
        <v>2118</v>
      </c>
      <c r="AZ883" s="482" t="s">
        <v>2117</v>
      </c>
    </row>
    <row r="884" spans="50:52" hidden="1">
      <c r="AX884" s="482" t="s">
        <v>2119</v>
      </c>
      <c r="AY884" s="483" t="s">
        <v>2120</v>
      </c>
      <c r="AZ884" s="482" t="s">
        <v>2119</v>
      </c>
    </row>
    <row r="885" spans="50:52" hidden="1">
      <c r="AX885" s="482" t="s">
        <v>2121</v>
      </c>
      <c r="AY885" s="483" t="s">
        <v>2122</v>
      </c>
      <c r="AZ885" s="482" t="s">
        <v>2121</v>
      </c>
    </row>
    <row r="886" spans="50:52" hidden="1">
      <c r="AX886" s="482" t="s">
        <v>2123</v>
      </c>
      <c r="AY886" s="483" t="s">
        <v>2124</v>
      </c>
      <c r="AZ886" s="482" t="s">
        <v>2123</v>
      </c>
    </row>
    <row r="887" spans="50:52" hidden="1">
      <c r="AX887" s="482" t="s">
        <v>2125</v>
      </c>
      <c r="AY887" s="483" t="s">
        <v>2126</v>
      </c>
      <c r="AZ887" s="482" t="s">
        <v>2125</v>
      </c>
    </row>
    <row r="888" spans="50:52" hidden="1">
      <c r="AX888" s="482" t="s">
        <v>2127</v>
      </c>
      <c r="AY888" s="483" t="s">
        <v>2128</v>
      </c>
      <c r="AZ888" s="482" t="s">
        <v>2127</v>
      </c>
    </row>
    <row r="889" spans="50:52" hidden="1">
      <c r="AX889" s="482" t="s">
        <v>2129</v>
      </c>
      <c r="AY889" s="483" t="s">
        <v>2130</v>
      </c>
      <c r="AZ889" s="482" t="s">
        <v>2129</v>
      </c>
    </row>
    <row r="890" spans="50:52" hidden="1">
      <c r="AX890" s="482" t="s">
        <v>2131</v>
      </c>
      <c r="AY890" s="483" t="s">
        <v>2132</v>
      </c>
      <c r="AZ890" s="482" t="s">
        <v>2131</v>
      </c>
    </row>
    <row r="891" spans="50:52" hidden="1">
      <c r="AX891" s="482" t="s">
        <v>2133</v>
      </c>
      <c r="AY891" s="483" t="s">
        <v>2134</v>
      </c>
      <c r="AZ891" s="482" t="s">
        <v>2133</v>
      </c>
    </row>
    <row r="892" spans="50:52" hidden="1">
      <c r="AX892" s="482" t="s">
        <v>2135</v>
      </c>
      <c r="AY892" s="483" t="s">
        <v>2136</v>
      </c>
      <c r="AZ892" s="482" t="s">
        <v>2135</v>
      </c>
    </row>
    <row r="893" spans="50:52" hidden="1">
      <c r="AX893" s="482" t="s">
        <v>2137</v>
      </c>
      <c r="AY893" s="483" t="s">
        <v>2138</v>
      </c>
      <c r="AZ893" s="482" t="s">
        <v>2137</v>
      </c>
    </row>
    <row r="894" spans="50:52" hidden="1">
      <c r="AX894" s="482" t="s">
        <v>2139</v>
      </c>
      <c r="AY894" s="483" t="s">
        <v>2140</v>
      </c>
      <c r="AZ894" s="482" t="s">
        <v>2139</v>
      </c>
    </row>
    <row r="895" spans="50:52" hidden="1">
      <c r="AX895" s="482" t="s">
        <v>2141</v>
      </c>
      <c r="AY895" s="483" t="s">
        <v>2142</v>
      </c>
      <c r="AZ895" s="482" t="s">
        <v>2141</v>
      </c>
    </row>
    <row r="896" spans="50:52" hidden="1">
      <c r="AX896" s="482" t="s">
        <v>2143</v>
      </c>
      <c r="AY896" s="483" t="s">
        <v>2144</v>
      </c>
      <c r="AZ896" s="482" t="s">
        <v>2143</v>
      </c>
    </row>
    <row r="897" spans="50:52" hidden="1">
      <c r="AX897" s="482" t="s">
        <v>2145</v>
      </c>
      <c r="AY897" s="483" t="s">
        <v>2146</v>
      </c>
      <c r="AZ897" s="482" t="s">
        <v>2145</v>
      </c>
    </row>
    <row r="898" spans="50:52" hidden="1">
      <c r="AX898" s="482" t="s">
        <v>2147</v>
      </c>
      <c r="AY898" s="483" t="s">
        <v>2148</v>
      </c>
      <c r="AZ898" s="482" t="s">
        <v>2147</v>
      </c>
    </row>
    <row r="899" spans="50:52" hidden="1">
      <c r="AX899" s="482" t="s">
        <v>2149</v>
      </c>
      <c r="AY899" s="483" t="s">
        <v>2150</v>
      </c>
      <c r="AZ899" s="482" t="s">
        <v>2149</v>
      </c>
    </row>
    <row r="900" spans="50:52" hidden="1">
      <c r="AX900" s="482" t="s">
        <v>2151</v>
      </c>
      <c r="AY900" s="483" t="s">
        <v>2152</v>
      </c>
      <c r="AZ900" s="482" t="s">
        <v>2151</v>
      </c>
    </row>
    <row r="901" spans="50:52" hidden="1">
      <c r="AX901" s="482" t="s">
        <v>2153</v>
      </c>
      <c r="AY901" s="483" t="s">
        <v>2154</v>
      </c>
      <c r="AZ901" s="482" t="s">
        <v>2153</v>
      </c>
    </row>
    <row r="902" spans="50:52" hidden="1">
      <c r="AX902" s="482" t="s">
        <v>2155</v>
      </c>
      <c r="AY902" s="483" t="s">
        <v>2156</v>
      </c>
      <c r="AZ902" s="482" t="s">
        <v>2155</v>
      </c>
    </row>
    <row r="903" spans="50:52" hidden="1">
      <c r="AX903" s="482" t="s">
        <v>2157</v>
      </c>
      <c r="AY903" s="483" t="s">
        <v>2158</v>
      </c>
      <c r="AZ903" s="482" t="s">
        <v>2157</v>
      </c>
    </row>
    <row r="904" spans="50:52" hidden="1">
      <c r="AX904" s="482" t="s">
        <v>2159</v>
      </c>
      <c r="AY904" s="483" t="s">
        <v>2160</v>
      </c>
      <c r="AZ904" s="482" t="s">
        <v>2159</v>
      </c>
    </row>
    <row r="905" spans="50:52" hidden="1">
      <c r="AX905" s="482" t="s">
        <v>2161</v>
      </c>
      <c r="AY905" s="483" t="s">
        <v>2162</v>
      </c>
      <c r="AZ905" s="482" t="s">
        <v>2161</v>
      </c>
    </row>
    <row r="906" spans="50:52" hidden="1">
      <c r="AX906" s="482" t="s">
        <v>2163</v>
      </c>
      <c r="AY906" s="483" t="s">
        <v>2164</v>
      </c>
      <c r="AZ906" s="482" t="s">
        <v>2163</v>
      </c>
    </row>
    <row r="907" spans="50:52" hidden="1">
      <c r="AX907" s="482" t="s">
        <v>2165</v>
      </c>
      <c r="AY907" s="483" t="s">
        <v>2166</v>
      </c>
      <c r="AZ907" s="482" t="s">
        <v>2165</v>
      </c>
    </row>
    <row r="908" spans="50:52" hidden="1">
      <c r="AX908" s="482" t="s">
        <v>2167</v>
      </c>
      <c r="AY908" s="483" t="s">
        <v>2168</v>
      </c>
      <c r="AZ908" s="482" t="s">
        <v>2167</v>
      </c>
    </row>
    <row r="909" spans="50:52" hidden="1">
      <c r="AX909" s="482" t="s">
        <v>2169</v>
      </c>
      <c r="AY909" s="483" t="s">
        <v>2170</v>
      </c>
      <c r="AZ909" s="482" t="s">
        <v>2169</v>
      </c>
    </row>
    <row r="910" spans="50:52" hidden="1">
      <c r="AX910" s="482" t="s">
        <v>2171</v>
      </c>
      <c r="AY910" s="483" t="s">
        <v>2172</v>
      </c>
      <c r="AZ910" s="482" t="s">
        <v>2171</v>
      </c>
    </row>
    <row r="911" spans="50:52" hidden="1">
      <c r="AX911" s="482" t="s">
        <v>2173</v>
      </c>
      <c r="AY911" s="483" t="s">
        <v>2174</v>
      </c>
      <c r="AZ911" s="482" t="s">
        <v>2173</v>
      </c>
    </row>
    <row r="912" spans="50:52" hidden="1">
      <c r="AX912" s="482" t="s">
        <v>2175</v>
      </c>
      <c r="AY912" s="483" t="s">
        <v>2176</v>
      </c>
      <c r="AZ912" s="482" t="s">
        <v>2175</v>
      </c>
    </row>
    <row r="913" spans="50:52" hidden="1">
      <c r="AX913" s="482" t="s">
        <v>2177</v>
      </c>
      <c r="AY913" s="483" t="s">
        <v>2178</v>
      </c>
      <c r="AZ913" s="482" t="s">
        <v>2177</v>
      </c>
    </row>
    <row r="914" spans="50:52" hidden="1">
      <c r="AX914" s="482" t="s">
        <v>2179</v>
      </c>
      <c r="AY914" s="483" t="s">
        <v>2180</v>
      </c>
      <c r="AZ914" s="482" t="s">
        <v>2179</v>
      </c>
    </row>
    <row r="915" spans="50:52" hidden="1">
      <c r="AX915" s="482" t="s">
        <v>2181</v>
      </c>
      <c r="AY915" s="483" t="s">
        <v>2182</v>
      </c>
      <c r="AZ915" s="482" t="s">
        <v>2181</v>
      </c>
    </row>
    <row r="916" spans="50:52" hidden="1">
      <c r="AX916" s="482" t="s">
        <v>2183</v>
      </c>
      <c r="AY916" s="483" t="s">
        <v>2184</v>
      </c>
      <c r="AZ916" s="482" t="s">
        <v>2183</v>
      </c>
    </row>
    <row r="917" spans="50:52" hidden="1">
      <c r="AX917" s="482" t="s">
        <v>2185</v>
      </c>
      <c r="AY917" s="483" t="s">
        <v>2186</v>
      </c>
      <c r="AZ917" s="482" t="s">
        <v>2185</v>
      </c>
    </row>
    <row r="918" spans="50:52" hidden="1">
      <c r="AX918" s="482" t="s">
        <v>2187</v>
      </c>
      <c r="AY918" s="484" t="s">
        <v>2188</v>
      </c>
      <c r="AZ918" s="482" t="s">
        <v>2187</v>
      </c>
    </row>
    <row r="919" spans="50:52" hidden="1">
      <c r="AX919" s="482" t="s">
        <v>2189</v>
      </c>
      <c r="AY919" s="483" t="s">
        <v>2190</v>
      </c>
      <c r="AZ919" s="482" t="s">
        <v>2189</v>
      </c>
    </row>
    <row r="920" spans="50:52" hidden="1">
      <c r="AX920" s="482" t="s">
        <v>2191</v>
      </c>
      <c r="AY920" s="483" t="s">
        <v>2192</v>
      </c>
      <c r="AZ920" s="482" t="s">
        <v>2191</v>
      </c>
    </row>
    <row r="921" spans="50:52" hidden="1">
      <c r="AX921" s="482" t="s">
        <v>2193</v>
      </c>
      <c r="AY921" s="483" t="s">
        <v>2194</v>
      </c>
      <c r="AZ921" s="482" t="s">
        <v>2193</v>
      </c>
    </row>
    <row r="922" spans="50:52" hidden="1">
      <c r="AX922" s="482" t="s">
        <v>2195</v>
      </c>
      <c r="AY922" s="483" t="s">
        <v>2196</v>
      </c>
      <c r="AZ922" s="482" t="s">
        <v>2195</v>
      </c>
    </row>
    <row r="923" spans="50:52" hidden="1">
      <c r="AX923" s="482" t="s">
        <v>2197</v>
      </c>
      <c r="AY923" s="483" t="s">
        <v>2198</v>
      </c>
      <c r="AZ923" s="482" t="s">
        <v>2197</v>
      </c>
    </row>
    <row r="924" spans="50:52" hidden="1">
      <c r="AX924" s="482" t="s">
        <v>2199</v>
      </c>
      <c r="AY924" s="483" t="s">
        <v>2200</v>
      </c>
      <c r="AZ924" s="482" t="s">
        <v>2199</v>
      </c>
    </row>
    <row r="925" spans="50:52" hidden="1">
      <c r="AX925" s="482" t="s">
        <v>2201</v>
      </c>
      <c r="AY925" s="483" t="s">
        <v>2202</v>
      </c>
      <c r="AZ925" s="482" t="s">
        <v>2201</v>
      </c>
    </row>
    <row r="926" spans="50:52" hidden="1">
      <c r="AX926" s="482" t="s">
        <v>2203</v>
      </c>
      <c r="AY926" s="483" t="s">
        <v>2204</v>
      </c>
      <c r="AZ926" s="482" t="s">
        <v>2203</v>
      </c>
    </row>
    <row r="927" spans="50:52" hidden="1">
      <c r="AX927" s="482" t="s">
        <v>2205</v>
      </c>
      <c r="AY927" s="483" t="s">
        <v>2206</v>
      </c>
      <c r="AZ927" s="482" t="s">
        <v>2205</v>
      </c>
    </row>
    <row r="928" spans="50:52" hidden="1">
      <c r="AX928" s="482" t="s">
        <v>2207</v>
      </c>
      <c r="AY928" s="483" t="s">
        <v>2208</v>
      </c>
      <c r="AZ928" s="482" t="s">
        <v>2207</v>
      </c>
    </row>
    <row r="929" spans="50:52" hidden="1">
      <c r="AX929" s="482" t="s">
        <v>2209</v>
      </c>
      <c r="AY929" s="483" t="s">
        <v>2210</v>
      </c>
      <c r="AZ929" s="482" t="s">
        <v>2209</v>
      </c>
    </row>
    <row r="930" spans="50:52" hidden="1">
      <c r="AX930" s="482" t="s">
        <v>2211</v>
      </c>
      <c r="AY930" s="483" t="s">
        <v>2212</v>
      </c>
      <c r="AZ930" s="482" t="s">
        <v>2211</v>
      </c>
    </row>
    <row r="931" spans="50:52" hidden="1">
      <c r="AX931" s="482" t="s">
        <v>2213</v>
      </c>
      <c r="AY931" s="483" t="s">
        <v>2214</v>
      </c>
      <c r="AZ931" s="482" t="s">
        <v>2213</v>
      </c>
    </row>
    <row r="932" spans="50:52" hidden="1">
      <c r="AX932" s="482" t="s">
        <v>2215</v>
      </c>
      <c r="AY932" s="483" t="s">
        <v>2216</v>
      </c>
      <c r="AZ932" s="482" t="s">
        <v>2215</v>
      </c>
    </row>
    <row r="933" spans="50:52" hidden="1">
      <c r="AX933" s="482" t="s">
        <v>2217</v>
      </c>
      <c r="AY933" s="483" t="s">
        <v>2218</v>
      </c>
      <c r="AZ933" s="482" t="s">
        <v>2217</v>
      </c>
    </row>
    <row r="934" spans="50:52" hidden="1">
      <c r="AX934" s="482" t="s">
        <v>2219</v>
      </c>
      <c r="AY934" s="483" t="s">
        <v>2220</v>
      </c>
      <c r="AZ934" s="482" t="s">
        <v>2219</v>
      </c>
    </row>
    <row r="935" spans="50:52" hidden="1">
      <c r="AX935" s="482" t="s">
        <v>2221</v>
      </c>
      <c r="AY935" s="483" t="s">
        <v>2222</v>
      </c>
      <c r="AZ935" s="482" t="s">
        <v>2221</v>
      </c>
    </row>
    <row r="936" spans="50:52" hidden="1">
      <c r="AX936" s="482" t="s">
        <v>2223</v>
      </c>
      <c r="AY936" s="483" t="s">
        <v>2224</v>
      </c>
      <c r="AZ936" s="482" t="s">
        <v>2223</v>
      </c>
    </row>
    <row r="937" spans="50:52" hidden="1">
      <c r="AX937" s="482" t="s">
        <v>2225</v>
      </c>
      <c r="AY937" s="483" t="s">
        <v>2226</v>
      </c>
      <c r="AZ937" s="482" t="s">
        <v>2225</v>
      </c>
    </row>
    <row r="938" spans="50:52" hidden="1">
      <c r="AX938" s="482" t="s">
        <v>2227</v>
      </c>
      <c r="AY938" s="483" t="s">
        <v>2228</v>
      </c>
      <c r="AZ938" s="482" t="s">
        <v>2227</v>
      </c>
    </row>
    <row r="939" spans="50:52" hidden="1">
      <c r="AX939" s="482" t="s">
        <v>2229</v>
      </c>
      <c r="AY939" s="483" t="s">
        <v>2230</v>
      </c>
      <c r="AZ939" s="482" t="s">
        <v>2229</v>
      </c>
    </row>
    <row r="940" spans="50:52" hidden="1">
      <c r="AX940" s="482" t="s">
        <v>2231</v>
      </c>
      <c r="AY940" s="483" t="s">
        <v>2232</v>
      </c>
      <c r="AZ940" s="482" t="s">
        <v>2231</v>
      </c>
    </row>
    <row r="941" spans="50:52" hidden="1">
      <c r="AX941" s="482" t="s">
        <v>2233</v>
      </c>
      <c r="AY941" s="483" t="s">
        <v>2234</v>
      </c>
      <c r="AZ941" s="482" t="s">
        <v>2233</v>
      </c>
    </row>
    <row r="942" spans="50:52" hidden="1">
      <c r="AX942" s="482" t="s">
        <v>2235</v>
      </c>
      <c r="AY942" s="483" t="s">
        <v>2236</v>
      </c>
      <c r="AZ942" s="482" t="s">
        <v>2235</v>
      </c>
    </row>
    <row r="943" spans="50:52" hidden="1">
      <c r="AX943" s="482" t="s">
        <v>2237</v>
      </c>
      <c r="AY943" s="483" t="s">
        <v>2238</v>
      </c>
      <c r="AZ943" s="482" t="s">
        <v>2237</v>
      </c>
    </row>
    <row r="944" spans="50:52" hidden="1">
      <c r="AX944" s="482" t="s">
        <v>2239</v>
      </c>
      <c r="AY944" s="484" t="s">
        <v>2240</v>
      </c>
      <c r="AZ944" s="482" t="s">
        <v>2239</v>
      </c>
    </row>
    <row r="945" spans="50:52" hidden="1">
      <c r="AX945" s="482" t="s">
        <v>2241</v>
      </c>
      <c r="AY945" s="483" t="s">
        <v>2242</v>
      </c>
      <c r="AZ945" s="482" t="s">
        <v>2241</v>
      </c>
    </row>
    <row r="946" spans="50:52" hidden="1">
      <c r="AX946" s="482" t="s">
        <v>2243</v>
      </c>
      <c r="AY946" s="483" t="s">
        <v>2244</v>
      </c>
      <c r="AZ946" s="482" t="s">
        <v>2243</v>
      </c>
    </row>
    <row r="947" spans="50:52" hidden="1">
      <c r="AX947" s="482" t="s">
        <v>2245</v>
      </c>
      <c r="AY947" s="483" t="s">
        <v>2246</v>
      </c>
      <c r="AZ947" s="482" t="s">
        <v>2245</v>
      </c>
    </row>
    <row r="948" spans="50:52" hidden="1">
      <c r="AX948" s="482" t="s">
        <v>2247</v>
      </c>
      <c r="AY948" s="483" t="s">
        <v>2248</v>
      </c>
      <c r="AZ948" s="482" t="s">
        <v>2247</v>
      </c>
    </row>
    <row r="949" spans="50:52" hidden="1">
      <c r="AX949" s="482" t="s">
        <v>2249</v>
      </c>
      <c r="AY949" s="483" t="s">
        <v>2250</v>
      </c>
      <c r="AZ949" s="482" t="s">
        <v>2249</v>
      </c>
    </row>
    <row r="950" spans="50:52" hidden="1">
      <c r="AX950" s="482" t="s">
        <v>2251</v>
      </c>
      <c r="AY950" s="483" t="s">
        <v>2252</v>
      </c>
      <c r="AZ950" s="482" t="s">
        <v>2251</v>
      </c>
    </row>
    <row r="951" spans="50:52" hidden="1">
      <c r="AX951" s="482" t="s">
        <v>2253</v>
      </c>
      <c r="AY951" s="483" t="s">
        <v>2254</v>
      </c>
      <c r="AZ951" s="482" t="s">
        <v>2253</v>
      </c>
    </row>
    <row r="952" spans="50:52" hidden="1">
      <c r="AX952" s="482" t="s">
        <v>2255</v>
      </c>
      <c r="AY952" s="483" t="s">
        <v>2256</v>
      </c>
      <c r="AZ952" s="482" t="s">
        <v>2255</v>
      </c>
    </row>
    <row r="953" spans="50:52" hidden="1">
      <c r="AX953" s="482" t="s">
        <v>2257</v>
      </c>
      <c r="AY953" s="483" t="s">
        <v>2258</v>
      </c>
      <c r="AZ953" s="482" t="s">
        <v>2257</v>
      </c>
    </row>
    <row r="954" spans="50:52" hidden="1">
      <c r="AX954" s="482" t="s">
        <v>2259</v>
      </c>
      <c r="AY954" s="483" t="s">
        <v>2260</v>
      </c>
      <c r="AZ954" s="482" t="s">
        <v>2259</v>
      </c>
    </row>
    <row r="955" spans="50:52" hidden="1">
      <c r="AX955" s="482" t="s">
        <v>2261</v>
      </c>
      <c r="AY955" s="483" t="s">
        <v>2262</v>
      </c>
      <c r="AZ955" s="482" t="s">
        <v>2261</v>
      </c>
    </row>
    <row r="956" spans="50:52" hidden="1">
      <c r="AX956" s="482" t="s">
        <v>2263</v>
      </c>
      <c r="AY956" s="483" t="s">
        <v>2264</v>
      </c>
      <c r="AZ956" s="482" t="s">
        <v>2263</v>
      </c>
    </row>
    <row r="957" spans="50:52" hidden="1">
      <c r="AX957" s="482" t="s">
        <v>2265</v>
      </c>
      <c r="AY957" s="483" t="s">
        <v>2266</v>
      </c>
      <c r="AZ957" s="482" t="s">
        <v>2265</v>
      </c>
    </row>
    <row r="958" spans="50:52" hidden="1">
      <c r="AX958" s="482" t="s">
        <v>2267</v>
      </c>
      <c r="AY958" s="483" t="s">
        <v>2268</v>
      </c>
      <c r="AZ958" s="482" t="s">
        <v>2267</v>
      </c>
    </row>
    <row r="959" spans="50:52" hidden="1">
      <c r="AX959" s="482" t="s">
        <v>2269</v>
      </c>
      <c r="AY959" s="483" t="s">
        <v>2270</v>
      </c>
      <c r="AZ959" s="482" t="s">
        <v>2269</v>
      </c>
    </row>
    <row r="960" spans="50:52" hidden="1">
      <c r="AX960" s="482" t="s">
        <v>2271</v>
      </c>
      <c r="AY960" s="483" t="s">
        <v>2272</v>
      </c>
      <c r="AZ960" s="482" t="s">
        <v>2271</v>
      </c>
    </row>
    <row r="961" spans="50:52" hidden="1">
      <c r="AX961" s="482" t="s">
        <v>2273</v>
      </c>
      <c r="AY961" s="483" t="s">
        <v>2274</v>
      </c>
      <c r="AZ961" s="482" t="s">
        <v>2273</v>
      </c>
    </row>
    <row r="962" spans="50:52" hidden="1">
      <c r="AX962" s="482" t="s">
        <v>2275</v>
      </c>
      <c r="AY962" s="483" t="s">
        <v>2276</v>
      </c>
      <c r="AZ962" s="482" t="s">
        <v>2275</v>
      </c>
    </row>
    <row r="963" spans="50:52" hidden="1">
      <c r="AX963" s="482" t="s">
        <v>2277</v>
      </c>
      <c r="AY963" s="483" t="s">
        <v>2278</v>
      </c>
      <c r="AZ963" s="482" t="s">
        <v>2277</v>
      </c>
    </row>
    <row r="964" spans="50:52" hidden="1">
      <c r="AX964" s="482" t="s">
        <v>2279</v>
      </c>
      <c r="AY964" s="483" t="s">
        <v>2280</v>
      </c>
      <c r="AZ964" s="482" t="s">
        <v>2279</v>
      </c>
    </row>
    <row r="965" spans="50:52" hidden="1">
      <c r="AX965" s="482" t="s">
        <v>2281</v>
      </c>
      <c r="AY965" s="483" t="s">
        <v>2282</v>
      </c>
      <c r="AZ965" s="482" t="s">
        <v>2281</v>
      </c>
    </row>
    <row r="966" spans="50:52" hidden="1">
      <c r="AX966" s="482" t="s">
        <v>2283</v>
      </c>
      <c r="AY966" s="483" t="s">
        <v>2284</v>
      </c>
      <c r="AZ966" s="482" t="s">
        <v>2283</v>
      </c>
    </row>
    <row r="967" spans="50:52" hidden="1">
      <c r="AX967" s="482" t="s">
        <v>2285</v>
      </c>
      <c r="AY967" s="483" t="s">
        <v>2286</v>
      </c>
      <c r="AZ967" s="482" t="s">
        <v>2285</v>
      </c>
    </row>
    <row r="968" spans="50:52" hidden="1">
      <c r="AX968" s="482" t="s">
        <v>2287</v>
      </c>
      <c r="AY968" s="483" t="s">
        <v>2288</v>
      </c>
      <c r="AZ968" s="482" t="s">
        <v>2287</v>
      </c>
    </row>
    <row r="969" spans="50:52" hidden="1">
      <c r="AX969" s="482" t="s">
        <v>2289</v>
      </c>
      <c r="AY969" s="483" t="s">
        <v>2290</v>
      </c>
      <c r="AZ969" s="482" t="s">
        <v>2289</v>
      </c>
    </row>
    <row r="970" spans="50:52" hidden="1">
      <c r="AX970" s="482" t="s">
        <v>2291</v>
      </c>
      <c r="AY970" s="483" t="s">
        <v>2292</v>
      </c>
      <c r="AZ970" s="482" t="s">
        <v>2291</v>
      </c>
    </row>
    <row r="971" spans="50:52" hidden="1">
      <c r="AX971" s="482" t="s">
        <v>2293</v>
      </c>
      <c r="AY971" s="483" t="s">
        <v>2294</v>
      </c>
      <c r="AZ971" s="482" t="s">
        <v>2293</v>
      </c>
    </row>
    <row r="972" spans="50:52" hidden="1">
      <c r="AX972" s="482" t="s">
        <v>2295</v>
      </c>
      <c r="AY972" s="483" t="s">
        <v>2296</v>
      </c>
      <c r="AZ972" s="482" t="s">
        <v>2295</v>
      </c>
    </row>
    <row r="973" spans="50:52" hidden="1">
      <c r="AX973" s="482" t="s">
        <v>2297</v>
      </c>
      <c r="AY973" s="483" t="s">
        <v>2298</v>
      </c>
      <c r="AZ973" s="482" t="s">
        <v>2297</v>
      </c>
    </row>
    <row r="974" spans="50:52" hidden="1">
      <c r="AX974" s="482" t="s">
        <v>2299</v>
      </c>
      <c r="AY974" s="483" t="s">
        <v>2300</v>
      </c>
      <c r="AZ974" s="482" t="s">
        <v>2299</v>
      </c>
    </row>
    <row r="975" spans="50:52" hidden="1">
      <c r="AX975" s="482" t="s">
        <v>2301</v>
      </c>
      <c r="AY975" s="483" t="s">
        <v>2302</v>
      </c>
      <c r="AZ975" s="482" t="s">
        <v>2301</v>
      </c>
    </row>
    <row r="976" spans="50:52" hidden="1">
      <c r="AX976" s="482" t="s">
        <v>2303</v>
      </c>
      <c r="AY976" s="483" t="s">
        <v>2304</v>
      </c>
      <c r="AZ976" s="482" t="s">
        <v>2303</v>
      </c>
    </row>
    <row r="977" spans="50:52" hidden="1">
      <c r="AX977" s="482" t="s">
        <v>2305</v>
      </c>
      <c r="AY977" s="483" t="s">
        <v>2306</v>
      </c>
      <c r="AZ977" s="482" t="s">
        <v>2305</v>
      </c>
    </row>
    <row r="978" spans="50:52" hidden="1">
      <c r="AX978" s="482" t="s">
        <v>2307</v>
      </c>
      <c r="AY978" s="483" t="s">
        <v>2308</v>
      </c>
      <c r="AZ978" s="482" t="s">
        <v>2307</v>
      </c>
    </row>
    <row r="979" spans="50:52" hidden="1">
      <c r="AX979" s="482" t="s">
        <v>2309</v>
      </c>
      <c r="AY979" s="483" t="s">
        <v>2310</v>
      </c>
      <c r="AZ979" s="482" t="s">
        <v>2309</v>
      </c>
    </row>
    <row r="980" spans="50:52" hidden="1">
      <c r="AX980" s="482" t="s">
        <v>2311</v>
      </c>
      <c r="AY980" s="484" t="s">
        <v>2312</v>
      </c>
      <c r="AZ980" s="482" t="s">
        <v>2311</v>
      </c>
    </row>
    <row r="981" spans="50:52" hidden="1">
      <c r="AX981" s="482" t="s">
        <v>2313</v>
      </c>
      <c r="AY981" s="483" t="s">
        <v>2314</v>
      </c>
      <c r="AZ981" s="482" t="s">
        <v>2313</v>
      </c>
    </row>
    <row r="982" spans="50:52" hidden="1">
      <c r="AX982" s="482" t="s">
        <v>2315</v>
      </c>
      <c r="AY982" s="483" t="s">
        <v>2316</v>
      </c>
      <c r="AZ982" s="482" t="s">
        <v>2315</v>
      </c>
    </row>
    <row r="983" spans="50:52" hidden="1">
      <c r="AX983" s="482" t="s">
        <v>2317</v>
      </c>
      <c r="AY983" s="483" t="s">
        <v>2318</v>
      </c>
      <c r="AZ983" s="482" t="s">
        <v>2317</v>
      </c>
    </row>
    <row r="984" spans="50:52" hidden="1">
      <c r="AX984" s="482" t="s">
        <v>2319</v>
      </c>
      <c r="AY984" s="483" t="s">
        <v>2320</v>
      </c>
      <c r="AZ984" s="482" t="s">
        <v>2319</v>
      </c>
    </row>
    <row r="985" spans="50:52" hidden="1">
      <c r="AX985" s="482" t="s">
        <v>2321</v>
      </c>
      <c r="AY985" s="483" t="s">
        <v>2322</v>
      </c>
      <c r="AZ985" s="482" t="s">
        <v>2321</v>
      </c>
    </row>
    <row r="986" spans="50:52" hidden="1">
      <c r="AX986" s="482" t="s">
        <v>2323</v>
      </c>
      <c r="AY986" s="483" t="s">
        <v>2324</v>
      </c>
      <c r="AZ986" s="482" t="s">
        <v>2323</v>
      </c>
    </row>
    <row r="987" spans="50:52" hidden="1">
      <c r="AX987" s="482" t="s">
        <v>2325</v>
      </c>
      <c r="AY987" s="483" t="s">
        <v>2326</v>
      </c>
      <c r="AZ987" s="482" t="s">
        <v>2325</v>
      </c>
    </row>
    <row r="988" spans="50:52" hidden="1">
      <c r="AX988" s="482" t="s">
        <v>2327</v>
      </c>
      <c r="AY988" s="483" t="s">
        <v>2328</v>
      </c>
      <c r="AZ988" s="482" t="s">
        <v>2327</v>
      </c>
    </row>
    <row r="989" spans="50:52" hidden="1">
      <c r="AX989" s="482" t="s">
        <v>2329</v>
      </c>
      <c r="AY989" s="483" t="s">
        <v>2330</v>
      </c>
      <c r="AZ989" s="482" t="s">
        <v>2329</v>
      </c>
    </row>
    <row r="990" spans="50:52" hidden="1">
      <c r="AX990" s="482" t="s">
        <v>2331</v>
      </c>
      <c r="AY990" s="483" t="s">
        <v>2332</v>
      </c>
      <c r="AZ990" s="482" t="s">
        <v>2331</v>
      </c>
    </row>
    <row r="991" spans="50:52" hidden="1">
      <c r="AX991" s="482" t="s">
        <v>2333</v>
      </c>
      <c r="AY991" s="483" t="s">
        <v>2334</v>
      </c>
      <c r="AZ991" s="482" t="s">
        <v>2333</v>
      </c>
    </row>
    <row r="992" spans="50:52" hidden="1">
      <c r="AX992" s="482" t="s">
        <v>2335</v>
      </c>
      <c r="AY992" s="483" t="s">
        <v>1648</v>
      </c>
      <c r="AZ992" s="482" t="s">
        <v>2335</v>
      </c>
    </row>
    <row r="993" spans="50:52" hidden="1">
      <c r="AX993" s="482" t="s">
        <v>2336</v>
      </c>
      <c r="AY993" s="483" t="s">
        <v>2337</v>
      </c>
      <c r="AZ993" s="482" t="s">
        <v>2336</v>
      </c>
    </row>
    <row r="994" spans="50:52" hidden="1">
      <c r="AX994" s="482" t="s">
        <v>2338</v>
      </c>
      <c r="AY994" s="483" t="s">
        <v>2339</v>
      </c>
      <c r="AZ994" s="482" t="s">
        <v>2338</v>
      </c>
    </row>
    <row r="995" spans="50:52" hidden="1">
      <c r="AX995" s="482" t="s">
        <v>2340</v>
      </c>
      <c r="AY995" s="483" t="s">
        <v>2341</v>
      </c>
      <c r="AZ995" s="482" t="s">
        <v>2340</v>
      </c>
    </row>
    <row r="996" spans="50:52" hidden="1">
      <c r="AX996" s="482" t="s">
        <v>2342</v>
      </c>
      <c r="AY996" s="483" t="s">
        <v>2343</v>
      </c>
      <c r="AZ996" s="482" t="s">
        <v>2342</v>
      </c>
    </row>
    <row r="997" spans="50:52" hidden="1">
      <c r="AX997" s="482" t="s">
        <v>2344</v>
      </c>
      <c r="AY997" s="483" t="s">
        <v>2345</v>
      </c>
      <c r="AZ997" s="482" t="s">
        <v>2344</v>
      </c>
    </row>
    <row r="998" spans="50:52" hidden="1">
      <c r="AX998" s="482" t="s">
        <v>2346</v>
      </c>
      <c r="AY998" s="483" t="s">
        <v>2347</v>
      </c>
      <c r="AZ998" s="482" t="s">
        <v>2346</v>
      </c>
    </row>
    <row r="999" spans="50:52" hidden="1">
      <c r="AX999" s="482" t="s">
        <v>2348</v>
      </c>
      <c r="AY999" s="483" t="s">
        <v>2349</v>
      </c>
      <c r="AZ999" s="482" t="s">
        <v>2348</v>
      </c>
    </row>
    <row r="1000" spans="50:52" hidden="1">
      <c r="AX1000" s="482" t="s">
        <v>2350</v>
      </c>
      <c r="AY1000" s="483" t="s">
        <v>2351</v>
      </c>
      <c r="AZ1000" s="482" t="s">
        <v>2350</v>
      </c>
    </row>
    <row r="1001" spans="50:52" hidden="1">
      <c r="AX1001" s="482" t="s">
        <v>2352</v>
      </c>
      <c r="AY1001" s="483" t="s">
        <v>2353</v>
      </c>
      <c r="AZ1001" s="482" t="s">
        <v>2352</v>
      </c>
    </row>
    <row r="1002" spans="50:52" hidden="1">
      <c r="AX1002" s="482" t="s">
        <v>2354</v>
      </c>
      <c r="AY1002" s="483" t="s">
        <v>2355</v>
      </c>
      <c r="AZ1002" s="482" t="s">
        <v>2354</v>
      </c>
    </row>
    <row r="1003" spans="50:52" hidden="1">
      <c r="AX1003" s="482" t="s">
        <v>2356</v>
      </c>
      <c r="AY1003" s="483" t="s">
        <v>2357</v>
      </c>
      <c r="AZ1003" s="482" t="s">
        <v>2356</v>
      </c>
    </row>
    <row r="1004" spans="50:52" hidden="1">
      <c r="AX1004" s="482" t="s">
        <v>2358</v>
      </c>
      <c r="AY1004" s="483" t="s">
        <v>2359</v>
      </c>
      <c r="AZ1004" s="482" t="s">
        <v>2358</v>
      </c>
    </row>
    <row r="1005" spans="50:52" hidden="1">
      <c r="AX1005" s="482" t="s">
        <v>2360</v>
      </c>
      <c r="AY1005" s="483" t="s">
        <v>2361</v>
      </c>
      <c r="AZ1005" s="482" t="s">
        <v>2360</v>
      </c>
    </row>
    <row r="1006" spans="50:52" hidden="1">
      <c r="AX1006" s="482" t="s">
        <v>2362</v>
      </c>
      <c r="AY1006" s="483" t="s">
        <v>2363</v>
      </c>
      <c r="AZ1006" s="482" t="s">
        <v>2362</v>
      </c>
    </row>
    <row r="1007" spans="50:52" hidden="1">
      <c r="AX1007" s="482" t="s">
        <v>2364</v>
      </c>
      <c r="AY1007" s="483" t="s">
        <v>2365</v>
      </c>
      <c r="AZ1007" s="482" t="s">
        <v>2364</v>
      </c>
    </row>
    <row r="1008" spans="50:52" hidden="1">
      <c r="AX1008" s="482" t="s">
        <v>2366</v>
      </c>
      <c r="AY1008" s="483" t="s">
        <v>2367</v>
      </c>
      <c r="AZ1008" s="482" t="s">
        <v>2366</v>
      </c>
    </row>
    <row r="1009" spans="50:52" hidden="1">
      <c r="AX1009" s="482" t="s">
        <v>2368</v>
      </c>
      <c r="AY1009" s="483" t="s">
        <v>2369</v>
      </c>
      <c r="AZ1009" s="482" t="s">
        <v>2368</v>
      </c>
    </row>
    <row r="1010" spans="50:52" hidden="1">
      <c r="AX1010" s="482" t="s">
        <v>2370</v>
      </c>
      <c r="AY1010" s="483" t="s">
        <v>2371</v>
      </c>
      <c r="AZ1010" s="482" t="s">
        <v>2370</v>
      </c>
    </row>
    <row r="1011" spans="50:52" hidden="1">
      <c r="AX1011" s="482" t="s">
        <v>2372</v>
      </c>
      <c r="AY1011" s="483" t="s">
        <v>2373</v>
      </c>
      <c r="AZ1011" s="482" t="s">
        <v>2372</v>
      </c>
    </row>
    <row r="1012" spans="50:52" hidden="1">
      <c r="AX1012" s="482" t="s">
        <v>2374</v>
      </c>
      <c r="AY1012" s="483" t="s">
        <v>2282</v>
      </c>
      <c r="AZ1012" s="482" t="s">
        <v>2374</v>
      </c>
    </row>
    <row r="1013" spans="50:52" hidden="1">
      <c r="AX1013" s="482" t="s">
        <v>2375</v>
      </c>
      <c r="AY1013" s="483" t="s">
        <v>2376</v>
      </c>
      <c r="AZ1013" s="482" t="s">
        <v>2375</v>
      </c>
    </row>
    <row r="1014" spans="50:52" hidden="1">
      <c r="AX1014" s="482" t="s">
        <v>2377</v>
      </c>
      <c r="AY1014" s="483" t="s">
        <v>2378</v>
      </c>
      <c r="AZ1014" s="482" t="s">
        <v>2377</v>
      </c>
    </row>
    <row r="1015" spans="50:52" hidden="1">
      <c r="AX1015" s="482" t="s">
        <v>2379</v>
      </c>
      <c r="AY1015" s="483" t="s">
        <v>2380</v>
      </c>
      <c r="AZ1015" s="482" t="s">
        <v>2379</v>
      </c>
    </row>
    <row r="1016" spans="50:52" hidden="1">
      <c r="AX1016" s="482" t="s">
        <v>2381</v>
      </c>
      <c r="AY1016" s="483" t="s">
        <v>2382</v>
      </c>
      <c r="AZ1016" s="482" t="s">
        <v>2381</v>
      </c>
    </row>
    <row r="1017" spans="50:52" hidden="1">
      <c r="AX1017" s="482" t="s">
        <v>2383</v>
      </c>
      <c r="AY1017" s="483" t="s">
        <v>2384</v>
      </c>
      <c r="AZ1017" s="482" t="s">
        <v>2383</v>
      </c>
    </row>
    <row r="1018" spans="50:52" hidden="1">
      <c r="AX1018" s="482" t="s">
        <v>2385</v>
      </c>
      <c r="AY1018" s="483" t="s">
        <v>2386</v>
      </c>
      <c r="AZ1018" s="482" t="s">
        <v>2385</v>
      </c>
    </row>
    <row r="1019" spans="50:52" hidden="1">
      <c r="AX1019" s="482" t="s">
        <v>2387</v>
      </c>
      <c r="AY1019" s="483" t="s">
        <v>2388</v>
      </c>
      <c r="AZ1019" s="482" t="s">
        <v>2387</v>
      </c>
    </row>
    <row r="1020" spans="50:52" hidden="1">
      <c r="AX1020" s="482" t="s">
        <v>2389</v>
      </c>
      <c r="AY1020" s="483" t="s">
        <v>2390</v>
      </c>
      <c r="AZ1020" s="482" t="s">
        <v>2389</v>
      </c>
    </row>
    <row r="1021" spans="50:52" hidden="1">
      <c r="AX1021" s="482" t="s">
        <v>2391</v>
      </c>
      <c r="AY1021" s="483" t="s">
        <v>2392</v>
      </c>
      <c r="AZ1021" s="482" t="s">
        <v>2391</v>
      </c>
    </row>
    <row r="1022" spans="50:52" hidden="1">
      <c r="AX1022" s="482" t="s">
        <v>2393</v>
      </c>
      <c r="AY1022" s="483" t="s">
        <v>2394</v>
      </c>
      <c r="AZ1022" s="482" t="s">
        <v>2393</v>
      </c>
    </row>
    <row r="1023" spans="50:52" hidden="1">
      <c r="AX1023" s="482" t="s">
        <v>2395</v>
      </c>
      <c r="AY1023" s="483" t="s">
        <v>2396</v>
      </c>
      <c r="AZ1023" s="482" t="s">
        <v>2395</v>
      </c>
    </row>
    <row r="1024" spans="50:52" hidden="1">
      <c r="AX1024" s="482" t="s">
        <v>2397</v>
      </c>
      <c r="AY1024" s="483" t="s">
        <v>2398</v>
      </c>
      <c r="AZ1024" s="482" t="s">
        <v>2397</v>
      </c>
    </row>
    <row r="1025" spans="50:52" hidden="1">
      <c r="AX1025" s="482" t="s">
        <v>2399</v>
      </c>
      <c r="AY1025" s="483" t="s">
        <v>2400</v>
      </c>
      <c r="AZ1025" s="482" t="s">
        <v>2399</v>
      </c>
    </row>
    <row r="1026" spans="50:52" hidden="1">
      <c r="AX1026" s="482" t="s">
        <v>2401</v>
      </c>
      <c r="AY1026" s="483" t="s">
        <v>2402</v>
      </c>
      <c r="AZ1026" s="482" t="s">
        <v>2401</v>
      </c>
    </row>
    <row r="1027" spans="50:52" hidden="1">
      <c r="AX1027" s="482" t="s">
        <v>2403</v>
      </c>
      <c r="AY1027" s="483" t="s">
        <v>2404</v>
      </c>
      <c r="AZ1027" s="482" t="s">
        <v>2403</v>
      </c>
    </row>
    <row r="1028" spans="50:52" hidden="1">
      <c r="AX1028" s="482" t="s">
        <v>2405</v>
      </c>
      <c r="AY1028" s="483" t="s">
        <v>2406</v>
      </c>
      <c r="AZ1028" s="482" t="s">
        <v>2405</v>
      </c>
    </row>
    <row r="1029" spans="50:52" hidden="1">
      <c r="AX1029" s="482" t="s">
        <v>2407</v>
      </c>
      <c r="AY1029" s="483" t="s">
        <v>2408</v>
      </c>
      <c r="AZ1029" s="482" t="s">
        <v>2407</v>
      </c>
    </row>
    <row r="1030" spans="50:52" hidden="1">
      <c r="AX1030" s="482" t="s">
        <v>2409</v>
      </c>
      <c r="AY1030" s="483" t="s">
        <v>2410</v>
      </c>
      <c r="AZ1030" s="482" t="s">
        <v>2409</v>
      </c>
    </row>
    <row r="1031" spans="50:52" hidden="1">
      <c r="AX1031" s="482" t="s">
        <v>2411</v>
      </c>
      <c r="AY1031" s="483" t="s">
        <v>2412</v>
      </c>
      <c r="AZ1031" s="482" t="s">
        <v>2411</v>
      </c>
    </row>
    <row r="1032" spans="50:52" hidden="1">
      <c r="AX1032" s="482" t="s">
        <v>2413</v>
      </c>
      <c r="AY1032" s="483" t="s">
        <v>2414</v>
      </c>
      <c r="AZ1032" s="482" t="s">
        <v>2413</v>
      </c>
    </row>
    <row r="1033" spans="50:52" hidden="1">
      <c r="AX1033" s="482" t="s">
        <v>2415</v>
      </c>
      <c r="AY1033" s="483" t="s">
        <v>2416</v>
      </c>
      <c r="AZ1033" s="482" t="s">
        <v>2415</v>
      </c>
    </row>
    <row r="1034" spans="50:52" hidden="1">
      <c r="AX1034" s="482" t="s">
        <v>2417</v>
      </c>
      <c r="AY1034" s="483" t="s">
        <v>2418</v>
      </c>
      <c r="AZ1034" s="482" t="s">
        <v>2417</v>
      </c>
    </row>
    <row r="1035" spans="50:52" hidden="1">
      <c r="AX1035" s="482" t="s">
        <v>2419</v>
      </c>
      <c r="AY1035" s="483" t="s">
        <v>2420</v>
      </c>
      <c r="AZ1035" s="482" t="s">
        <v>2419</v>
      </c>
    </row>
    <row r="1036" spans="50:52" hidden="1">
      <c r="AX1036" s="482" t="s">
        <v>2421</v>
      </c>
      <c r="AY1036" s="483" t="s">
        <v>2422</v>
      </c>
      <c r="AZ1036" s="482" t="s">
        <v>2421</v>
      </c>
    </row>
    <row r="1037" spans="50:52" hidden="1">
      <c r="AX1037" s="482" t="s">
        <v>2423</v>
      </c>
      <c r="AY1037" s="483" t="s">
        <v>2424</v>
      </c>
      <c r="AZ1037" s="482" t="s">
        <v>2423</v>
      </c>
    </row>
    <row r="1038" spans="50:52" hidden="1">
      <c r="AX1038" s="482" t="s">
        <v>2425</v>
      </c>
      <c r="AY1038" s="483" t="s">
        <v>2426</v>
      </c>
      <c r="AZ1038" s="482" t="s">
        <v>2425</v>
      </c>
    </row>
    <row r="1039" spans="50:52" hidden="1">
      <c r="AX1039" s="482" t="s">
        <v>2427</v>
      </c>
      <c r="AY1039" s="483" t="s">
        <v>2428</v>
      </c>
      <c r="AZ1039" s="482" t="s">
        <v>2427</v>
      </c>
    </row>
    <row r="1040" spans="50:52" hidden="1">
      <c r="AX1040" s="482" t="s">
        <v>2429</v>
      </c>
      <c r="AY1040" s="484" t="s">
        <v>2430</v>
      </c>
      <c r="AZ1040" s="482" t="s">
        <v>2429</v>
      </c>
    </row>
    <row r="1041" spans="50:52" hidden="1">
      <c r="AX1041" s="482" t="s">
        <v>2431</v>
      </c>
      <c r="AY1041" s="483" t="s">
        <v>2432</v>
      </c>
      <c r="AZ1041" s="482" t="s">
        <v>2431</v>
      </c>
    </row>
    <row r="1042" spans="50:52" hidden="1">
      <c r="AX1042" s="482" t="s">
        <v>2433</v>
      </c>
      <c r="AY1042" s="483" t="s">
        <v>2434</v>
      </c>
      <c r="AZ1042" s="482" t="s">
        <v>2433</v>
      </c>
    </row>
    <row r="1043" spans="50:52" hidden="1">
      <c r="AX1043" s="482" t="s">
        <v>2435</v>
      </c>
      <c r="AY1043" s="483" t="s">
        <v>2436</v>
      </c>
      <c r="AZ1043" s="482" t="s">
        <v>2435</v>
      </c>
    </row>
    <row r="1044" spans="50:52" hidden="1">
      <c r="AX1044" s="482" t="s">
        <v>2437</v>
      </c>
      <c r="AY1044" s="483" t="s">
        <v>2438</v>
      </c>
      <c r="AZ1044" s="482" t="s">
        <v>2437</v>
      </c>
    </row>
    <row r="1045" spans="50:52" hidden="1">
      <c r="AX1045" s="482" t="s">
        <v>2439</v>
      </c>
      <c r="AY1045" s="483" t="s">
        <v>2440</v>
      </c>
      <c r="AZ1045" s="482" t="s">
        <v>2439</v>
      </c>
    </row>
    <row r="1046" spans="50:52" hidden="1">
      <c r="AX1046" s="482" t="s">
        <v>2441</v>
      </c>
      <c r="AY1046" s="483" t="s">
        <v>2442</v>
      </c>
      <c r="AZ1046" s="482" t="s">
        <v>2441</v>
      </c>
    </row>
    <row r="1047" spans="50:52" hidden="1">
      <c r="AX1047" s="482" t="s">
        <v>2443</v>
      </c>
      <c r="AY1047" s="483" t="s">
        <v>2444</v>
      </c>
      <c r="AZ1047" s="482" t="s">
        <v>2443</v>
      </c>
    </row>
    <row r="1048" spans="50:52" hidden="1">
      <c r="AX1048" s="482" t="s">
        <v>2445</v>
      </c>
      <c r="AY1048" s="483" t="s">
        <v>2446</v>
      </c>
      <c r="AZ1048" s="482" t="s">
        <v>2445</v>
      </c>
    </row>
    <row r="1049" spans="50:52" hidden="1">
      <c r="AX1049" s="482" t="s">
        <v>2447</v>
      </c>
      <c r="AY1049" s="483" t="s">
        <v>2448</v>
      </c>
      <c r="AZ1049" s="482" t="s">
        <v>2447</v>
      </c>
    </row>
    <row r="1050" spans="50:52" hidden="1">
      <c r="AX1050" s="482" t="s">
        <v>2449</v>
      </c>
      <c r="AY1050" s="483" t="s">
        <v>2450</v>
      </c>
      <c r="AZ1050" s="482" t="s">
        <v>2449</v>
      </c>
    </row>
    <row r="1051" spans="50:52" hidden="1">
      <c r="AX1051" s="482" t="s">
        <v>2451</v>
      </c>
      <c r="AY1051" s="483" t="s">
        <v>2452</v>
      </c>
      <c r="AZ1051" s="482" t="s">
        <v>2451</v>
      </c>
    </row>
    <row r="1052" spans="50:52" hidden="1">
      <c r="AX1052" s="482" t="s">
        <v>2453</v>
      </c>
      <c r="AY1052" s="483" t="s">
        <v>2454</v>
      </c>
      <c r="AZ1052" s="482" t="s">
        <v>2453</v>
      </c>
    </row>
    <row r="1053" spans="50:52" hidden="1">
      <c r="AX1053" s="482" t="s">
        <v>2455</v>
      </c>
      <c r="AY1053" s="483" t="s">
        <v>2456</v>
      </c>
      <c r="AZ1053" s="482" t="s">
        <v>2455</v>
      </c>
    </row>
    <row r="1054" spans="50:52" hidden="1">
      <c r="AX1054" s="482" t="s">
        <v>2457</v>
      </c>
      <c r="AY1054" s="483" t="s">
        <v>2458</v>
      </c>
      <c r="AZ1054" s="482" t="s">
        <v>2457</v>
      </c>
    </row>
    <row r="1055" spans="50:52" hidden="1">
      <c r="AX1055" s="482" t="s">
        <v>2459</v>
      </c>
      <c r="AY1055" s="483" t="s">
        <v>2460</v>
      </c>
      <c r="AZ1055" s="482" t="s">
        <v>2459</v>
      </c>
    </row>
    <row r="1056" spans="50:52" hidden="1">
      <c r="AX1056" s="482" t="s">
        <v>2461</v>
      </c>
      <c r="AY1056" s="483" t="s">
        <v>2462</v>
      </c>
      <c r="AZ1056" s="482" t="s">
        <v>2461</v>
      </c>
    </row>
    <row r="1057" spans="50:52" hidden="1">
      <c r="AX1057" s="482" t="s">
        <v>2463</v>
      </c>
      <c r="AY1057" s="483" t="s">
        <v>2464</v>
      </c>
      <c r="AZ1057" s="482" t="s">
        <v>2463</v>
      </c>
    </row>
    <row r="1058" spans="50:52" hidden="1">
      <c r="AX1058" s="482" t="s">
        <v>2465</v>
      </c>
      <c r="AY1058" s="483" t="s">
        <v>2466</v>
      </c>
      <c r="AZ1058" s="482" t="s">
        <v>2465</v>
      </c>
    </row>
    <row r="1059" spans="50:52" hidden="1">
      <c r="AX1059" s="482" t="s">
        <v>2467</v>
      </c>
      <c r="AY1059" s="483" t="s">
        <v>2468</v>
      </c>
      <c r="AZ1059" s="482" t="s">
        <v>2467</v>
      </c>
    </row>
    <row r="1060" spans="50:52" hidden="1">
      <c r="AX1060" s="482" t="s">
        <v>2469</v>
      </c>
      <c r="AY1060" s="483" t="s">
        <v>2470</v>
      </c>
      <c r="AZ1060" s="482" t="s">
        <v>2469</v>
      </c>
    </row>
    <row r="1061" spans="50:52" hidden="1">
      <c r="AX1061" s="482" t="s">
        <v>2471</v>
      </c>
      <c r="AY1061" s="483" t="s">
        <v>2472</v>
      </c>
      <c r="AZ1061" s="482" t="s">
        <v>2471</v>
      </c>
    </row>
    <row r="1062" spans="50:52" hidden="1">
      <c r="AX1062" s="482" t="s">
        <v>2473</v>
      </c>
      <c r="AY1062" s="483" t="s">
        <v>2474</v>
      </c>
      <c r="AZ1062" s="482" t="s">
        <v>2473</v>
      </c>
    </row>
    <row r="1063" spans="50:52" hidden="1">
      <c r="AX1063" s="482" t="s">
        <v>2475</v>
      </c>
      <c r="AY1063" s="483" t="s">
        <v>2476</v>
      </c>
      <c r="AZ1063" s="482" t="s">
        <v>2475</v>
      </c>
    </row>
    <row r="1064" spans="50:52" hidden="1">
      <c r="AX1064" s="482" t="s">
        <v>2477</v>
      </c>
      <c r="AY1064" s="483" t="s">
        <v>2478</v>
      </c>
      <c r="AZ1064" s="482" t="s">
        <v>2477</v>
      </c>
    </row>
    <row r="1065" spans="50:52" hidden="1">
      <c r="AX1065" s="482" t="s">
        <v>2479</v>
      </c>
      <c r="AY1065" s="483" t="s">
        <v>2480</v>
      </c>
      <c r="AZ1065" s="482" t="s">
        <v>2479</v>
      </c>
    </row>
    <row r="1066" spans="50:52" hidden="1">
      <c r="AX1066" s="482" t="s">
        <v>2481</v>
      </c>
      <c r="AY1066" s="483" t="s">
        <v>2482</v>
      </c>
      <c r="AZ1066" s="482" t="s">
        <v>2481</v>
      </c>
    </row>
    <row r="1067" spans="50:52" hidden="1">
      <c r="AX1067" s="482" t="s">
        <v>2483</v>
      </c>
      <c r="AY1067" s="483" t="s">
        <v>2484</v>
      </c>
      <c r="AZ1067" s="482" t="s">
        <v>2483</v>
      </c>
    </row>
    <row r="1068" spans="50:52" hidden="1">
      <c r="AX1068" s="482" t="s">
        <v>2485</v>
      </c>
      <c r="AY1068" s="483" t="s">
        <v>2486</v>
      </c>
      <c r="AZ1068" s="482" t="s">
        <v>2485</v>
      </c>
    </row>
    <row r="1069" spans="50:52" hidden="1">
      <c r="AX1069" s="482" t="s">
        <v>2487</v>
      </c>
      <c r="AY1069" s="483" t="s">
        <v>2488</v>
      </c>
      <c r="AZ1069" s="482" t="s">
        <v>2487</v>
      </c>
    </row>
    <row r="1070" spans="50:52" hidden="1">
      <c r="AX1070" s="482" t="s">
        <v>2489</v>
      </c>
      <c r="AY1070" s="483" t="s">
        <v>2490</v>
      </c>
      <c r="AZ1070" s="482" t="s">
        <v>2489</v>
      </c>
    </row>
    <row r="1071" spans="50:52" hidden="1">
      <c r="AX1071" s="482" t="s">
        <v>2491</v>
      </c>
      <c r="AY1071" s="483" t="s">
        <v>2492</v>
      </c>
      <c r="AZ1071" s="482" t="s">
        <v>2491</v>
      </c>
    </row>
    <row r="1072" spans="50:52" hidden="1">
      <c r="AX1072" s="482" t="s">
        <v>2493</v>
      </c>
      <c r="AY1072" s="483" t="s">
        <v>2494</v>
      </c>
      <c r="AZ1072" s="482" t="s">
        <v>2493</v>
      </c>
    </row>
    <row r="1073" spans="50:52" hidden="1">
      <c r="AX1073" s="482" t="s">
        <v>2495</v>
      </c>
      <c r="AY1073" s="483" t="s">
        <v>2496</v>
      </c>
      <c r="AZ1073" s="482" t="s">
        <v>2495</v>
      </c>
    </row>
    <row r="1074" spans="50:52" hidden="1">
      <c r="AX1074" s="482" t="s">
        <v>2497</v>
      </c>
      <c r="AY1074" s="483" t="s">
        <v>2498</v>
      </c>
      <c r="AZ1074" s="482" t="s">
        <v>2497</v>
      </c>
    </row>
    <row r="1075" spans="50:52" hidden="1">
      <c r="AX1075" s="482" t="s">
        <v>2499</v>
      </c>
      <c r="AY1075" s="483" t="s">
        <v>2500</v>
      </c>
      <c r="AZ1075" s="482" t="s">
        <v>2499</v>
      </c>
    </row>
    <row r="1076" spans="50:52" hidden="1">
      <c r="AX1076" s="482" t="s">
        <v>2501</v>
      </c>
      <c r="AY1076" s="483" t="s">
        <v>2502</v>
      </c>
      <c r="AZ1076" s="482" t="s">
        <v>2501</v>
      </c>
    </row>
    <row r="1077" spans="50:52" hidden="1">
      <c r="AX1077" s="482" t="s">
        <v>2503</v>
      </c>
      <c r="AY1077" s="483" t="s">
        <v>2504</v>
      </c>
      <c r="AZ1077" s="482" t="s">
        <v>2503</v>
      </c>
    </row>
    <row r="1078" spans="50:52" hidden="1">
      <c r="AX1078" s="482" t="s">
        <v>2505</v>
      </c>
      <c r="AY1078" s="483" t="s">
        <v>2506</v>
      </c>
      <c r="AZ1078" s="482" t="s">
        <v>2505</v>
      </c>
    </row>
    <row r="1079" spans="50:52" hidden="1">
      <c r="AX1079" s="482" t="s">
        <v>2507</v>
      </c>
      <c r="AY1079" s="483" t="s">
        <v>2508</v>
      </c>
      <c r="AZ1079" s="482" t="s">
        <v>2507</v>
      </c>
    </row>
    <row r="1080" spans="50:52" hidden="1">
      <c r="AX1080" s="482" t="s">
        <v>2509</v>
      </c>
      <c r="AY1080" s="483" t="s">
        <v>2510</v>
      </c>
      <c r="AZ1080" s="482" t="s">
        <v>2509</v>
      </c>
    </row>
    <row r="1081" spans="50:52" hidden="1">
      <c r="AX1081" s="482" t="s">
        <v>2511</v>
      </c>
      <c r="AY1081" s="483" t="s">
        <v>2512</v>
      </c>
      <c r="AZ1081" s="482" t="s">
        <v>2511</v>
      </c>
    </row>
    <row r="1082" spans="50:52" hidden="1">
      <c r="AX1082" s="482" t="s">
        <v>2513</v>
      </c>
      <c r="AY1082" s="483" t="s">
        <v>2514</v>
      </c>
      <c r="AZ1082" s="482" t="s">
        <v>2513</v>
      </c>
    </row>
    <row r="1083" spans="50:52" hidden="1">
      <c r="AX1083" s="482" t="s">
        <v>2515</v>
      </c>
      <c r="AY1083" s="483" t="s">
        <v>2516</v>
      </c>
      <c r="AZ1083" s="482" t="s">
        <v>2515</v>
      </c>
    </row>
    <row r="1084" spans="50:52" hidden="1">
      <c r="AX1084" s="482" t="s">
        <v>2517</v>
      </c>
      <c r="AY1084" s="483" t="s">
        <v>2518</v>
      </c>
      <c r="AZ1084" s="482" t="s">
        <v>2517</v>
      </c>
    </row>
    <row r="1085" spans="50:52" hidden="1">
      <c r="AX1085" s="482" t="s">
        <v>2519</v>
      </c>
      <c r="AY1085" s="484" t="s">
        <v>2520</v>
      </c>
      <c r="AZ1085" s="482" t="s">
        <v>2519</v>
      </c>
    </row>
    <row r="1086" spans="50:52" hidden="1">
      <c r="AX1086" s="482" t="s">
        <v>2521</v>
      </c>
      <c r="AY1086" s="483" t="s">
        <v>2522</v>
      </c>
      <c r="AZ1086" s="482" t="s">
        <v>2521</v>
      </c>
    </row>
    <row r="1087" spans="50:52" hidden="1">
      <c r="AX1087" s="482" t="s">
        <v>2523</v>
      </c>
      <c r="AY1087" s="483" t="s">
        <v>2524</v>
      </c>
      <c r="AZ1087" s="482" t="s">
        <v>2523</v>
      </c>
    </row>
    <row r="1088" spans="50:52" hidden="1">
      <c r="AX1088" s="482" t="s">
        <v>2525</v>
      </c>
      <c r="AY1088" s="483" t="s">
        <v>2526</v>
      </c>
      <c r="AZ1088" s="482" t="s">
        <v>2525</v>
      </c>
    </row>
    <row r="1089" spans="50:52" hidden="1">
      <c r="AX1089" s="482" t="s">
        <v>2527</v>
      </c>
      <c r="AY1089" s="483" t="s">
        <v>2528</v>
      </c>
      <c r="AZ1089" s="482" t="s">
        <v>2527</v>
      </c>
    </row>
    <row r="1090" spans="50:52" hidden="1">
      <c r="AX1090" s="482" t="s">
        <v>2529</v>
      </c>
      <c r="AY1090" s="483" t="s">
        <v>2530</v>
      </c>
      <c r="AZ1090" s="482" t="s">
        <v>2529</v>
      </c>
    </row>
    <row r="1091" spans="50:52" hidden="1">
      <c r="AX1091" s="482" t="s">
        <v>2531</v>
      </c>
      <c r="AY1091" s="483" t="s">
        <v>2532</v>
      </c>
      <c r="AZ1091" s="482" t="s">
        <v>2531</v>
      </c>
    </row>
    <row r="1092" spans="50:52" hidden="1">
      <c r="AX1092" s="482" t="s">
        <v>2533</v>
      </c>
      <c r="AY1092" s="483" t="s">
        <v>2534</v>
      </c>
      <c r="AZ1092" s="482" t="s">
        <v>2533</v>
      </c>
    </row>
    <row r="1093" spans="50:52" hidden="1">
      <c r="AX1093" s="482" t="s">
        <v>2535</v>
      </c>
      <c r="AY1093" s="483" t="s">
        <v>2536</v>
      </c>
      <c r="AZ1093" s="482" t="s">
        <v>2535</v>
      </c>
    </row>
    <row r="1094" spans="50:52" hidden="1">
      <c r="AX1094" s="482" t="s">
        <v>2537</v>
      </c>
      <c r="AY1094" s="483" t="s">
        <v>2538</v>
      </c>
      <c r="AZ1094" s="482" t="s">
        <v>2537</v>
      </c>
    </row>
    <row r="1095" spans="50:52" hidden="1">
      <c r="AX1095" s="482" t="s">
        <v>2539</v>
      </c>
      <c r="AY1095" s="483" t="s">
        <v>2540</v>
      </c>
      <c r="AZ1095" s="482" t="s">
        <v>2539</v>
      </c>
    </row>
    <row r="1096" spans="50:52" hidden="1">
      <c r="AX1096" s="482" t="s">
        <v>2541</v>
      </c>
      <c r="AY1096" s="483" t="s">
        <v>2542</v>
      </c>
      <c r="AZ1096" s="482" t="s">
        <v>2541</v>
      </c>
    </row>
    <row r="1097" spans="50:52" hidden="1">
      <c r="AX1097" s="482" t="s">
        <v>2543</v>
      </c>
      <c r="AY1097" s="483" t="s">
        <v>2544</v>
      </c>
      <c r="AZ1097" s="482" t="s">
        <v>2543</v>
      </c>
    </row>
    <row r="1098" spans="50:52" hidden="1">
      <c r="AX1098" s="482" t="s">
        <v>2545</v>
      </c>
      <c r="AY1098" s="483" t="s">
        <v>2546</v>
      </c>
      <c r="AZ1098" s="482" t="s">
        <v>2545</v>
      </c>
    </row>
    <row r="1099" spans="50:52" hidden="1">
      <c r="AX1099" s="482" t="s">
        <v>2547</v>
      </c>
      <c r="AY1099" s="483" t="s">
        <v>2548</v>
      </c>
      <c r="AZ1099" s="482" t="s">
        <v>2547</v>
      </c>
    </row>
    <row r="1100" spans="50:52" hidden="1">
      <c r="AX1100" s="482" t="s">
        <v>2549</v>
      </c>
      <c r="AY1100" s="483" t="s">
        <v>2550</v>
      </c>
      <c r="AZ1100" s="482" t="s">
        <v>2549</v>
      </c>
    </row>
    <row r="1101" spans="50:52" hidden="1">
      <c r="AX1101" s="482" t="s">
        <v>2551</v>
      </c>
      <c r="AY1101" s="483" t="s">
        <v>2552</v>
      </c>
      <c r="AZ1101" s="482" t="s">
        <v>2551</v>
      </c>
    </row>
    <row r="1102" spans="50:52" hidden="1">
      <c r="AX1102" s="482" t="s">
        <v>2553</v>
      </c>
      <c r="AY1102" s="483" t="s">
        <v>2554</v>
      </c>
      <c r="AZ1102" s="482" t="s">
        <v>2553</v>
      </c>
    </row>
    <row r="1103" spans="50:52" hidden="1">
      <c r="AX1103" s="482" t="s">
        <v>2555</v>
      </c>
      <c r="AY1103" s="483" t="s">
        <v>2556</v>
      </c>
      <c r="AZ1103" s="482" t="s">
        <v>2555</v>
      </c>
    </row>
    <row r="1104" spans="50:52" hidden="1">
      <c r="AX1104" s="482" t="s">
        <v>2557</v>
      </c>
      <c r="AY1104" s="483" t="s">
        <v>2558</v>
      </c>
      <c r="AZ1104" s="482" t="s">
        <v>2557</v>
      </c>
    </row>
    <row r="1105" spans="50:52" hidden="1">
      <c r="AX1105" s="482" t="s">
        <v>2559</v>
      </c>
      <c r="AY1105" s="483" t="s">
        <v>2560</v>
      </c>
      <c r="AZ1105" s="482" t="s">
        <v>2559</v>
      </c>
    </row>
    <row r="1106" spans="50:52" hidden="1">
      <c r="AX1106" s="482" t="s">
        <v>2561</v>
      </c>
      <c r="AY1106" s="483" t="s">
        <v>2562</v>
      </c>
      <c r="AZ1106" s="482" t="s">
        <v>2561</v>
      </c>
    </row>
    <row r="1107" spans="50:52" hidden="1">
      <c r="AX1107" s="482" t="s">
        <v>2563</v>
      </c>
      <c r="AY1107" s="483" t="s">
        <v>2564</v>
      </c>
      <c r="AZ1107" s="482" t="s">
        <v>2563</v>
      </c>
    </row>
    <row r="1108" spans="50:52" hidden="1">
      <c r="AX1108" s="482" t="s">
        <v>2565</v>
      </c>
      <c r="AY1108" s="483" t="s">
        <v>2566</v>
      </c>
      <c r="AZ1108" s="482" t="s">
        <v>2565</v>
      </c>
    </row>
    <row r="1109" spans="50:52" hidden="1">
      <c r="AX1109" s="482" t="s">
        <v>2567</v>
      </c>
      <c r="AY1109" s="483" t="s">
        <v>2568</v>
      </c>
      <c r="AZ1109" s="482" t="s">
        <v>2567</v>
      </c>
    </row>
    <row r="1110" spans="50:52" hidden="1">
      <c r="AX1110" s="482" t="s">
        <v>2569</v>
      </c>
      <c r="AY1110" s="483" t="s">
        <v>2570</v>
      </c>
      <c r="AZ1110" s="482" t="s">
        <v>2569</v>
      </c>
    </row>
    <row r="1111" spans="50:52" hidden="1">
      <c r="AX1111" s="482" t="s">
        <v>2571</v>
      </c>
      <c r="AY1111" s="484" t="s">
        <v>2572</v>
      </c>
      <c r="AZ1111" s="482" t="s">
        <v>2571</v>
      </c>
    </row>
    <row r="1112" spans="50:52" hidden="1">
      <c r="AX1112" s="482" t="s">
        <v>2573</v>
      </c>
      <c r="AY1112" s="483" t="s">
        <v>2574</v>
      </c>
      <c r="AZ1112" s="482" t="s">
        <v>2573</v>
      </c>
    </row>
    <row r="1113" spans="50:52" hidden="1">
      <c r="AX1113" s="482" t="s">
        <v>2575</v>
      </c>
      <c r="AY1113" s="483" t="s">
        <v>2576</v>
      </c>
      <c r="AZ1113" s="482" t="s">
        <v>2575</v>
      </c>
    </row>
    <row r="1114" spans="50:52" hidden="1">
      <c r="AX1114" s="482" t="s">
        <v>2577</v>
      </c>
      <c r="AY1114" s="483" t="s">
        <v>2578</v>
      </c>
      <c r="AZ1114" s="482" t="s">
        <v>2577</v>
      </c>
    </row>
    <row r="1115" spans="50:52" hidden="1">
      <c r="AX1115" s="482" t="s">
        <v>2579</v>
      </c>
      <c r="AY1115" s="483" t="s">
        <v>2580</v>
      </c>
      <c r="AZ1115" s="482" t="s">
        <v>2579</v>
      </c>
    </row>
    <row r="1116" spans="50:52" hidden="1">
      <c r="AX1116" s="482" t="s">
        <v>2581</v>
      </c>
      <c r="AY1116" s="483" t="s">
        <v>2582</v>
      </c>
      <c r="AZ1116" s="482" t="s">
        <v>2581</v>
      </c>
    </row>
    <row r="1117" spans="50:52" hidden="1">
      <c r="AX1117" s="482" t="s">
        <v>2583</v>
      </c>
      <c r="AY1117" s="483" t="s">
        <v>2584</v>
      </c>
      <c r="AZ1117" s="482" t="s">
        <v>2583</v>
      </c>
    </row>
    <row r="1118" spans="50:52" hidden="1">
      <c r="AX1118" s="482" t="s">
        <v>2585</v>
      </c>
      <c r="AY1118" s="483" t="s">
        <v>2586</v>
      </c>
      <c r="AZ1118" s="482" t="s">
        <v>2585</v>
      </c>
    </row>
    <row r="1119" spans="50:52" hidden="1">
      <c r="AX1119" s="482" t="s">
        <v>2587</v>
      </c>
      <c r="AY1119" s="483" t="s">
        <v>2588</v>
      </c>
      <c r="AZ1119" s="482" t="s">
        <v>2587</v>
      </c>
    </row>
    <row r="1120" spans="50:52" hidden="1">
      <c r="AX1120" s="482" t="s">
        <v>2589</v>
      </c>
      <c r="AY1120" s="483" t="s">
        <v>2590</v>
      </c>
      <c r="AZ1120" s="482" t="s">
        <v>2589</v>
      </c>
    </row>
    <row r="1121" spans="50:52" hidden="1">
      <c r="AX1121" s="482" t="s">
        <v>2591</v>
      </c>
      <c r="AY1121" s="483" t="s">
        <v>2592</v>
      </c>
      <c r="AZ1121" s="482" t="s">
        <v>2591</v>
      </c>
    </row>
    <row r="1122" spans="50:52" hidden="1">
      <c r="AX1122" s="482" t="s">
        <v>2593</v>
      </c>
      <c r="AY1122" s="483" t="s">
        <v>2594</v>
      </c>
      <c r="AZ1122" s="482" t="s">
        <v>2593</v>
      </c>
    </row>
    <row r="1123" spans="50:52" hidden="1">
      <c r="AX1123" s="482" t="s">
        <v>2595</v>
      </c>
      <c r="AY1123" s="483" t="s">
        <v>2596</v>
      </c>
      <c r="AZ1123" s="482" t="s">
        <v>2595</v>
      </c>
    </row>
    <row r="1124" spans="50:52" hidden="1">
      <c r="AX1124" s="482" t="s">
        <v>2597</v>
      </c>
      <c r="AY1124" s="483" t="s">
        <v>2598</v>
      </c>
      <c r="AZ1124" s="482" t="s">
        <v>2597</v>
      </c>
    </row>
    <row r="1125" spans="50:52" hidden="1">
      <c r="AX1125" s="482" t="s">
        <v>2599</v>
      </c>
      <c r="AY1125" s="483" t="s">
        <v>2600</v>
      </c>
      <c r="AZ1125" s="482" t="s">
        <v>2599</v>
      </c>
    </row>
    <row r="1126" spans="50:52" hidden="1">
      <c r="AX1126" s="482" t="s">
        <v>2601</v>
      </c>
      <c r="AY1126" s="483" t="s">
        <v>2602</v>
      </c>
      <c r="AZ1126" s="482" t="s">
        <v>2601</v>
      </c>
    </row>
    <row r="1127" spans="50:52" hidden="1">
      <c r="AX1127" s="482" t="s">
        <v>2603</v>
      </c>
      <c r="AY1127" s="483" t="s">
        <v>2604</v>
      </c>
      <c r="AZ1127" s="482" t="s">
        <v>2603</v>
      </c>
    </row>
    <row r="1128" spans="50:52" hidden="1">
      <c r="AX1128" s="482" t="s">
        <v>2605</v>
      </c>
      <c r="AY1128" s="483" t="s">
        <v>2606</v>
      </c>
      <c r="AZ1128" s="482" t="s">
        <v>2605</v>
      </c>
    </row>
    <row r="1129" spans="50:52" hidden="1">
      <c r="AX1129" s="482" t="s">
        <v>2607</v>
      </c>
      <c r="AY1129" s="483" t="s">
        <v>2608</v>
      </c>
      <c r="AZ1129" s="482" t="s">
        <v>2607</v>
      </c>
    </row>
    <row r="1130" spans="50:52" hidden="1">
      <c r="AX1130" s="482" t="s">
        <v>2609</v>
      </c>
      <c r="AY1130" s="483" t="s">
        <v>2610</v>
      </c>
      <c r="AZ1130" s="482" t="s">
        <v>2609</v>
      </c>
    </row>
    <row r="1131" spans="50:52" hidden="1">
      <c r="AX1131" s="482" t="s">
        <v>2611</v>
      </c>
      <c r="AY1131" s="483" t="s">
        <v>2612</v>
      </c>
      <c r="AZ1131" s="482" t="s">
        <v>2611</v>
      </c>
    </row>
    <row r="1132" spans="50:52" hidden="1">
      <c r="AX1132" s="482" t="s">
        <v>2613</v>
      </c>
      <c r="AY1132" s="483" t="s">
        <v>2614</v>
      </c>
      <c r="AZ1132" s="482" t="s">
        <v>2613</v>
      </c>
    </row>
    <row r="1133" spans="50:52" hidden="1">
      <c r="AX1133" s="482" t="s">
        <v>2615</v>
      </c>
      <c r="AY1133" s="483" t="s">
        <v>2616</v>
      </c>
      <c r="AZ1133" s="482" t="s">
        <v>2615</v>
      </c>
    </row>
    <row r="1134" spans="50:52" hidden="1">
      <c r="AX1134" s="482" t="s">
        <v>2617</v>
      </c>
      <c r="AY1134" s="483" t="s">
        <v>2618</v>
      </c>
      <c r="AZ1134" s="482" t="s">
        <v>2617</v>
      </c>
    </row>
    <row r="1135" spans="50:52" hidden="1">
      <c r="AX1135" s="482" t="s">
        <v>2619</v>
      </c>
      <c r="AY1135" s="483" t="s">
        <v>2620</v>
      </c>
      <c r="AZ1135" s="482" t="s">
        <v>2619</v>
      </c>
    </row>
    <row r="1136" spans="50:52" hidden="1">
      <c r="AX1136" s="482" t="s">
        <v>2621</v>
      </c>
      <c r="AY1136" s="483" t="s">
        <v>2622</v>
      </c>
      <c r="AZ1136" s="482" t="s">
        <v>2621</v>
      </c>
    </row>
    <row r="1137" spans="50:52" hidden="1">
      <c r="AX1137" s="482" t="s">
        <v>2623</v>
      </c>
      <c r="AY1137" s="483" t="s">
        <v>2624</v>
      </c>
      <c r="AZ1137" s="482" t="s">
        <v>2623</v>
      </c>
    </row>
    <row r="1138" spans="50:52" hidden="1">
      <c r="AX1138" s="482" t="s">
        <v>2625</v>
      </c>
      <c r="AY1138" s="483" t="s">
        <v>2626</v>
      </c>
      <c r="AZ1138" s="482" t="s">
        <v>2625</v>
      </c>
    </row>
    <row r="1139" spans="50:52" hidden="1">
      <c r="AX1139" s="482" t="s">
        <v>2627</v>
      </c>
      <c r="AY1139" s="483" t="s">
        <v>2376</v>
      </c>
      <c r="AZ1139" s="482" t="s">
        <v>2627</v>
      </c>
    </row>
    <row r="1140" spans="50:52" hidden="1">
      <c r="AX1140" s="482" t="s">
        <v>2628</v>
      </c>
      <c r="AY1140" s="483" t="s">
        <v>2629</v>
      </c>
      <c r="AZ1140" s="482" t="s">
        <v>2628</v>
      </c>
    </row>
    <row r="1141" spans="50:52" hidden="1">
      <c r="AX1141" s="482" t="s">
        <v>2630</v>
      </c>
      <c r="AY1141" s="483" t="s">
        <v>2631</v>
      </c>
      <c r="AZ1141" s="482" t="s">
        <v>2630</v>
      </c>
    </row>
    <row r="1142" spans="50:52" hidden="1">
      <c r="AX1142" s="482" t="s">
        <v>2632</v>
      </c>
      <c r="AY1142" s="483" t="s">
        <v>2633</v>
      </c>
      <c r="AZ1142" s="482" t="s">
        <v>2632</v>
      </c>
    </row>
    <row r="1143" spans="50:52" hidden="1">
      <c r="AX1143" s="482" t="s">
        <v>2634</v>
      </c>
      <c r="AY1143" s="483" t="s">
        <v>2635</v>
      </c>
      <c r="AZ1143" s="482" t="s">
        <v>2634</v>
      </c>
    </row>
    <row r="1144" spans="50:52" hidden="1">
      <c r="AX1144" s="482" t="s">
        <v>2636</v>
      </c>
      <c r="AY1144" s="483" t="s">
        <v>2637</v>
      </c>
      <c r="AZ1144" s="482" t="s">
        <v>2636</v>
      </c>
    </row>
    <row r="1145" spans="50:52" hidden="1">
      <c r="AX1145" s="482" t="s">
        <v>2638</v>
      </c>
      <c r="AY1145" s="483" t="s">
        <v>2639</v>
      </c>
      <c r="AZ1145" s="482" t="s">
        <v>2638</v>
      </c>
    </row>
    <row r="1146" spans="50:52" hidden="1">
      <c r="AX1146" s="482" t="s">
        <v>2640</v>
      </c>
      <c r="AY1146" s="483" t="s">
        <v>2641</v>
      </c>
      <c r="AZ1146" s="482" t="s">
        <v>2640</v>
      </c>
    </row>
    <row r="1147" spans="50:52" hidden="1">
      <c r="AX1147" s="482" t="s">
        <v>2642</v>
      </c>
      <c r="AY1147" s="484" t="s">
        <v>2643</v>
      </c>
      <c r="AZ1147" s="482" t="s">
        <v>2642</v>
      </c>
    </row>
    <row r="1148" spans="50:52" hidden="1">
      <c r="AX1148" s="482" t="s">
        <v>2644</v>
      </c>
      <c r="AY1148" s="483" t="s">
        <v>2645</v>
      </c>
      <c r="AZ1148" s="482" t="s">
        <v>2644</v>
      </c>
    </row>
    <row r="1149" spans="50:52" hidden="1">
      <c r="AX1149" s="482" t="s">
        <v>2646</v>
      </c>
      <c r="AY1149" s="482" t="s">
        <v>2647</v>
      </c>
      <c r="AZ1149" s="482" t="s">
        <v>2646</v>
      </c>
    </row>
    <row r="1150" spans="50:52" hidden="1">
      <c r="AX1150" s="482" t="s">
        <v>2648</v>
      </c>
      <c r="AY1150" s="482" t="s">
        <v>2649</v>
      </c>
      <c r="AZ1150" s="482" t="s">
        <v>2648</v>
      </c>
    </row>
    <row r="1151" spans="50:52" hidden="1">
      <c r="AX1151" s="482" t="s">
        <v>2650</v>
      </c>
      <c r="AY1151" s="482" t="s">
        <v>2651</v>
      </c>
      <c r="AZ1151" s="482" t="s">
        <v>2650</v>
      </c>
    </row>
    <row r="1152" spans="50:52" hidden="1">
      <c r="AX1152" s="482" t="s">
        <v>2652</v>
      </c>
      <c r="AY1152" s="482" t="s">
        <v>2653</v>
      </c>
      <c r="AZ1152" s="482" t="s">
        <v>2652</v>
      </c>
    </row>
    <row r="1153" spans="50:52" hidden="1">
      <c r="AX1153" s="482" t="s">
        <v>2654</v>
      </c>
      <c r="AY1153" s="482" t="s">
        <v>2655</v>
      </c>
      <c r="AZ1153" s="482" t="s">
        <v>2654</v>
      </c>
    </row>
    <row r="1154" spans="50:52" hidden="1">
      <c r="AX1154" s="482" t="s">
        <v>2656</v>
      </c>
      <c r="AY1154" s="482" t="s">
        <v>2657</v>
      </c>
      <c r="AZ1154" s="482" t="s">
        <v>2656</v>
      </c>
    </row>
    <row r="1155" spans="50:52" hidden="1">
      <c r="AX1155" s="482" t="s">
        <v>2658</v>
      </c>
      <c r="AY1155" s="482" t="s">
        <v>2659</v>
      </c>
      <c r="AZ1155" s="482" t="s">
        <v>2658</v>
      </c>
    </row>
    <row r="1156" spans="50:52" hidden="1">
      <c r="AX1156" s="482" t="s">
        <v>2660</v>
      </c>
      <c r="AY1156" s="482" t="s">
        <v>2661</v>
      </c>
      <c r="AZ1156" s="482" t="s">
        <v>2660</v>
      </c>
    </row>
    <row r="1157" spans="50:52" hidden="1">
      <c r="AX1157" s="482" t="s">
        <v>2662</v>
      </c>
      <c r="AY1157" s="482" t="s">
        <v>2663</v>
      </c>
      <c r="AZ1157" s="482" t="s">
        <v>2662</v>
      </c>
    </row>
    <row r="1158" spans="50:52" hidden="1">
      <c r="AX1158" s="482" t="s">
        <v>2664</v>
      </c>
      <c r="AY1158" s="482" t="s">
        <v>2665</v>
      </c>
      <c r="AZ1158" s="482" t="s">
        <v>2664</v>
      </c>
    </row>
    <row r="1159" spans="50:52" hidden="1">
      <c r="AX1159" s="482" t="s">
        <v>2666</v>
      </c>
      <c r="AY1159" s="483" t="s">
        <v>2667</v>
      </c>
      <c r="AZ1159" s="482" t="s">
        <v>2666</v>
      </c>
    </row>
    <row r="1160" spans="50:52" hidden="1">
      <c r="AX1160" s="482" t="s">
        <v>2668</v>
      </c>
      <c r="AY1160" s="483" t="s">
        <v>2669</v>
      </c>
      <c r="AZ1160" s="482" t="s">
        <v>2668</v>
      </c>
    </row>
    <row r="1161" spans="50:52" hidden="1">
      <c r="AX1161" s="482" t="s">
        <v>2670</v>
      </c>
      <c r="AY1161" s="483" t="s">
        <v>2671</v>
      </c>
      <c r="AZ1161" s="482" t="s">
        <v>2670</v>
      </c>
    </row>
    <row r="1162" spans="50:52" hidden="1">
      <c r="AX1162" s="482" t="s">
        <v>2672</v>
      </c>
      <c r="AY1162" s="483" t="s">
        <v>2673</v>
      </c>
      <c r="AZ1162" s="482" t="s">
        <v>2672</v>
      </c>
    </row>
    <row r="1163" spans="50:52" hidden="1">
      <c r="AX1163" s="482" t="s">
        <v>2674</v>
      </c>
      <c r="AY1163" s="483" t="s">
        <v>2675</v>
      </c>
      <c r="AZ1163" s="482" t="s">
        <v>2674</v>
      </c>
    </row>
    <row r="1164" spans="50:52" hidden="1">
      <c r="AX1164" s="482" t="s">
        <v>2676</v>
      </c>
      <c r="AY1164" s="483" t="s">
        <v>2677</v>
      </c>
      <c r="AZ1164" s="482" t="s">
        <v>2676</v>
      </c>
    </row>
    <row r="1165" spans="50:52" hidden="1">
      <c r="AX1165" s="482" t="s">
        <v>2678</v>
      </c>
      <c r="AY1165" s="483" t="s">
        <v>2679</v>
      </c>
      <c r="AZ1165" s="482" t="s">
        <v>2678</v>
      </c>
    </row>
    <row r="1166" spans="50:52" hidden="1">
      <c r="AX1166" s="482" t="s">
        <v>2680</v>
      </c>
      <c r="AY1166" s="483" t="s">
        <v>2681</v>
      </c>
      <c r="AZ1166" s="482" t="s">
        <v>2680</v>
      </c>
    </row>
    <row r="1167" spans="50:52" hidden="1">
      <c r="AX1167" s="482" t="s">
        <v>2682</v>
      </c>
      <c r="AY1167" s="483" t="s">
        <v>2683</v>
      </c>
      <c r="AZ1167" s="482" t="s">
        <v>2682</v>
      </c>
    </row>
    <row r="1168" spans="50:52" hidden="1">
      <c r="AX1168" s="482" t="s">
        <v>2684</v>
      </c>
      <c r="AY1168" s="483" t="s">
        <v>2685</v>
      </c>
      <c r="AZ1168" s="482" t="s">
        <v>2684</v>
      </c>
    </row>
    <row r="1169" spans="50:52" hidden="1">
      <c r="AX1169" s="482" t="s">
        <v>2686</v>
      </c>
      <c r="AY1169" s="483" t="s">
        <v>2687</v>
      </c>
      <c r="AZ1169" s="482" t="s">
        <v>2686</v>
      </c>
    </row>
    <row r="1170" spans="50:52" hidden="1">
      <c r="AX1170" s="482" t="s">
        <v>2688</v>
      </c>
      <c r="AY1170" s="483" t="s">
        <v>2689</v>
      </c>
      <c r="AZ1170" s="482" t="s">
        <v>2688</v>
      </c>
    </row>
    <row r="1171" spans="50:52" hidden="1">
      <c r="AX1171" s="482" t="s">
        <v>2690</v>
      </c>
      <c r="AY1171" s="483" t="s">
        <v>2691</v>
      </c>
      <c r="AZ1171" s="482" t="s">
        <v>2690</v>
      </c>
    </row>
    <row r="1172" spans="50:52" hidden="1">
      <c r="AX1172" s="482" t="s">
        <v>2692</v>
      </c>
      <c r="AY1172" s="483" t="s">
        <v>2693</v>
      </c>
      <c r="AZ1172" s="482" t="s">
        <v>2692</v>
      </c>
    </row>
    <row r="1173" spans="50:52" hidden="1">
      <c r="AX1173" s="482" t="s">
        <v>2694</v>
      </c>
      <c r="AY1173" s="483" t="s">
        <v>2695</v>
      </c>
      <c r="AZ1173" s="482" t="s">
        <v>2694</v>
      </c>
    </row>
    <row r="1174" spans="50:52" hidden="1">
      <c r="AX1174" s="482" t="s">
        <v>2696</v>
      </c>
      <c r="AY1174" s="483" t="s">
        <v>2697</v>
      </c>
      <c r="AZ1174" s="482" t="s">
        <v>2696</v>
      </c>
    </row>
    <row r="1175" spans="50:52" hidden="1">
      <c r="AX1175" s="482" t="s">
        <v>2698</v>
      </c>
      <c r="AY1175" s="483" t="s">
        <v>2699</v>
      </c>
      <c r="AZ1175" s="482" t="s">
        <v>2698</v>
      </c>
    </row>
    <row r="1176" spans="50:52" hidden="1">
      <c r="AX1176" s="482" t="s">
        <v>2700</v>
      </c>
      <c r="AY1176" s="483" t="s">
        <v>2701</v>
      </c>
      <c r="AZ1176" s="482" t="s">
        <v>2700</v>
      </c>
    </row>
    <row r="1177" spans="50:52" hidden="1">
      <c r="AX1177" s="482" t="s">
        <v>2702</v>
      </c>
      <c r="AY1177" s="483" t="s">
        <v>2703</v>
      </c>
      <c r="AZ1177" s="482" t="s">
        <v>2702</v>
      </c>
    </row>
    <row r="1178" spans="50:52" hidden="1">
      <c r="AX1178" s="482" t="s">
        <v>2704</v>
      </c>
      <c r="AY1178" s="483" t="s">
        <v>2705</v>
      </c>
      <c r="AZ1178" s="482" t="s">
        <v>2704</v>
      </c>
    </row>
    <row r="1179" spans="50:52" hidden="1">
      <c r="AX1179" s="482" t="s">
        <v>2706</v>
      </c>
      <c r="AY1179" s="483" t="s">
        <v>2707</v>
      </c>
      <c r="AZ1179" s="482" t="s">
        <v>2706</v>
      </c>
    </row>
    <row r="1180" spans="50:52" hidden="1">
      <c r="AX1180" s="482" t="s">
        <v>2708</v>
      </c>
      <c r="AY1180" s="483" t="s">
        <v>2709</v>
      </c>
      <c r="AZ1180" s="482" t="s">
        <v>2708</v>
      </c>
    </row>
    <row r="1181" spans="50:52" hidden="1">
      <c r="AX1181" s="482" t="s">
        <v>2710</v>
      </c>
      <c r="AY1181" s="483" t="s">
        <v>2711</v>
      </c>
      <c r="AZ1181" s="482" t="s">
        <v>2710</v>
      </c>
    </row>
    <row r="1182" spans="50:52" hidden="1">
      <c r="AX1182" s="482" t="s">
        <v>2712</v>
      </c>
      <c r="AY1182" s="483" t="s">
        <v>2713</v>
      </c>
      <c r="AZ1182" s="482" t="s">
        <v>2712</v>
      </c>
    </row>
    <row r="1183" spans="50:52" hidden="1">
      <c r="AX1183" s="482" t="s">
        <v>2714</v>
      </c>
      <c r="AY1183" s="483" t="s">
        <v>2715</v>
      </c>
      <c r="AZ1183" s="482" t="s">
        <v>2714</v>
      </c>
    </row>
    <row r="1184" spans="50:52" hidden="1">
      <c r="AX1184" s="482" t="s">
        <v>2716</v>
      </c>
      <c r="AY1184" s="483" t="s">
        <v>2717</v>
      </c>
      <c r="AZ1184" s="482" t="s">
        <v>2716</v>
      </c>
    </row>
    <row r="1185" spans="50:52" hidden="1">
      <c r="AX1185" s="482" t="s">
        <v>2718</v>
      </c>
      <c r="AY1185" s="483" t="s">
        <v>2719</v>
      </c>
      <c r="AZ1185" s="482" t="s">
        <v>2718</v>
      </c>
    </row>
    <row r="1186" spans="50:52" hidden="1">
      <c r="AX1186" s="482" t="s">
        <v>2720</v>
      </c>
      <c r="AY1186" s="483" t="s">
        <v>2721</v>
      </c>
      <c r="AZ1186" s="482" t="s">
        <v>2720</v>
      </c>
    </row>
    <row r="1187" spans="50:52" hidden="1">
      <c r="AX1187" s="482" t="s">
        <v>2722</v>
      </c>
      <c r="AY1187" s="483" t="s">
        <v>2723</v>
      </c>
      <c r="AZ1187" s="482" t="s">
        <v>2722</v>
      </c>
    </row>
    <row r="1188" spans="50:52" hidden="1">
      <c r="AX1188" s="482" t="s">
        <v>2724</v>
      </c>
      <c r="AY1188" s="483" t="s">
        <v>2725</v>
      </c>
      <c r="AZ1188" s="482" t="s">
        <v>2724</v>
      </c>
    </row>
    <row r="1189" spans="50:52" hidden="1">
      <c r="AX1189" s="482" t="s">
        <v>2726</v>
      </c>
      <c r="AY1189" s="483" t="s">
        <v>2727</v>
      </c>
      <c r="AZ1189" s="482" t="s">
        <v>2726</v>
      </c>
    </row>
    <row r="1190" spans="50:52" hidden="1">
      <c r="AX1190" s="482" t="s">
        <v>2728</v>
      </c>
      <c r="AY1190" s="483" t="s">
        <v>2729</v>
      </c>
      <c r="AZ1190" s="482" t="s">
        <v>2728</v>
      </c>
    </row>
    <row r="1191" spans="50:52" hidden="1">
      <c r="AX1191" s="482" t="s">
        <v>2730</v>
      </c>
      <c r="AY1191" s="483" t="s">
        <v>2731</v>
      </c>
      <c r="AZ1191" s="482" t="s">
        <v>2730</v>
      </c>
    </row>
    <row r="1192" spans="50:52" hidden="1">
      <c r="AX1192" s="482" t="s">
        <v>2732</v>
      </c>
      <c r="AY1192" s="483" t="s">
        <v>2733</v>
      </c>
      <c r="AZ1192" s="482" t="s">
        <v>2732</v>
      </c>
    </row>
    <row r="1193" spans="50:52" hidden="1">
      <c r="AX1193" s="482" t="s">
        <v>2734</v>
      </c>
      <c r="AY1193" s="483" t="s">
        <v>2735</v>
      </c>
      <c r="AZ1193" s="482" t="s">
        <v>2734</v>
      </c>
    </row>
    <row r="1194" spans="50:52" hidden="1">
      <c r="AX1194" s="482" t="s">
        <v>2736</v>
      </c>
      <c r="AY1194" s="483" t="s">
        <v>2737</v>
      </c>
      <c r="AZ1194" s="482" t="s">
        <v>2736</v>
      </c>
    </row>
    <row r="1195" spans="50:52" hidden="1">
      <c r="AX1195" s="482" t="s">
        <v>2738</v>
      </c>
      <c r="AY1195" s="483" t="s">
        <v>2739</v>
      </c>
      <c r="AZ1195" s="482" t="s">
        <v>2738</v>
      </c>
    </row>
    <row r="1196" spans="50:52" hidden="1">
      <c r="AX1196" s="482" t="s">
        <v>2740</v>
      </c>
      <c r="AY1196" s="483" t="s">
        <v>2741</v>
      </c>
      <c r="AZ1196" s="482" t="s">
        <v>2740</v>
      </c>
    </row>
    <row r="1197" spans="50:52" hidden="1">
      <c r="AX1197" s="482" t="s">
        <v>2742</v>
      </c>
      <c r="AY1197" s="483" t="s">
        <v>2743</v>
      </c>
      <c r="AZ1197" s="482" t="s">
        <v>2742</v>
      </c>
    </row>
    <row r="1198" spans="50:52" hidden="1">
      <c r="AX1198" s="482" t="s">
        <v>2744</v>
      </c>
      <c r="AY1198" s="483" t="s">
        <v>2745</v>
      </c>
      <c r="AZ1198" s="482" t="s">
        <v>2744</v>
      </c>
    </row>
    <row r="1199" spans="50:52" hidden="1">
      <c r="AX1199" s="482" t="s">
        <v>2746</v>
      </c>
      <c r="AY1199" s="483" t="s">
        <v>2747</v>
      </c>
      <c r="AZ1199" s="482" t="s">
        <v>2746</v>
      </c>
    </row>
    <row r="1200" spans="50:52" hidden="1">
      <c r="AX1200" s="482" t="s">
        <v>2748</v>
      </c>
      <c r="AY1200" s="483" t="s">
        <v>2749</v>
      </c>
      <c r="AZ1200" s="482" t="s">
        <v>2748</v>
      </c>
    </row>
    <row r="1201" spans="50:52" hidden="1">
      <c r="AX1201" s="482" t="s">
        <v>2750</v>
      </c>
      <c r="AY1201" s="483" t="s">
        <v>2751</v>
      </c>
      <c r="AZ1201" s="482" t="s">
        <v>2750</v>
      </c>
    </row>
    <row r="1202" spans="50:52" hidden="1">
      <c r="AX1202" s="482" t="s">
        <v>2752</v>
      </c>
      <c r="AY1202" s="483" t="s">
        <v>2753</v>
      </c>
      <c r="AZ1202" s="482" t="s">
        <v>2752</v>
      </c>
    </row>
    <row r="1203" spans="50:52" hidden="1">
      <c r="AX1203" s="482" t="s">
        <v>2754</v>
      </c>
      <c r="AY1203" s="483" t="s">
        <v>2755</v>
      </c>
      <c r="AZ1203" s="482" t="s">
        <v>2754</v>
      </c>
    </row>
    <row r="1204" spans="50:52" hidden="1">
      <c r="AX1204" s="482" t="s">
        <v>2756</v>
      </c>
      <c r="AY1204" s="483" t="s">
        <v>2757</v>
      </c>
      <c r="AZ1204" s="482" t="s">
        <v>2756</v>
      </c>
    </row>
    <row r="1205" spans="50:52" hidden="1">
      <c r="AX1205" s="482" t="s">
        <v>2758</v>
      </c>
      <c r="AY1205" s="483" t="s">
        <v>2759</v>
      </c>
      <c r="AZ1205" s="482" t="s">
        <v>2758</v>
      </c>
    </row>
    <row r="1206" spans="50:52" hidden="1">
      <c r="AX1206" s="482" t="s">
        <v>2760</v>
      </c>
      <c r="AY1206" s="483" t="s">
        <v>2761</v>
      </c>
      <c r="AZ1206" s="482" t="s">
        <v>2760</v>
      </c>
    </row>
    <row r="1207" spans="50:52" hidden="1">
      <c r="AX1207" s="482" t="s">
        <v>2762</v>
      </c>
      <c r="AY1207" s="483" t="s">
        <v>2763</v>
      </c>
      <c r="AZ1207" s="482" t="s">
        <v>2762</v>
      </c>
    </row>
    <row r="1208" spans="50:52" hidden="1">
      <c r="AX1208" s="482" t="s">
        <v>2764</v>
      </c>
      <c r="AY1208" s="483" t="s">
        <v>2765</v>
      </c>
      <c r="AZ1208" s="482" t="s">
        <v>2764</v>
      </c>
    </row>
    <row r="1209" spans="50:52" hidden="1">
      <c r="AX1209" s="482" t="s">
        <v>2766</v>
      </c>
      <c r="AY1209" s="483" t="s">
        <v>2767</v>
      </c>
      <c r="AZ1209" s="482" t="s">
        <v>2766</v>
      </c>
    </row>
    <row r="1210" spans="50:52" hidden="1">
      <c r="AX1210" s="482" t="s">
        <v>2768</v>
      </c>
      <c r="AY1210" s="483" t="s">
        <v>2769</v>
      </c>
      <c r="AZ1210" s="482" t="s">
        <v>2768</v>
      </c>
    </row>
    <row r="1211" spans="50:52" hidden="1">
      <c r="AX1211" s="482" t="s">
        <v>2770</v>
      </c>
      <c r="AY1211" s="483" t="s">
        <v>2771</v>
      </c>
      <c r="AZ1211" s="482" t="s">
        <v>2770</v>
      </c>
    </row>
    <row r="1212" spans="50:52" hidden="1">
      <c r="AX1212" s="482" t="s">
        <v>2772</v>
      </c>
      <c r="AY1212" s="483" t="s">
        <v>2773</v>
      </c>
      <c r="AZ1212" s="482" t="s">
        <v>2772</v>
      </c>
    </row>
    <row r="1213" spans="50:52" hidden="1">
      <c r="AX1213" s="482" t="s">
        <v>2774</v>
      </c>
      <c r="AY1213" s="483" t="s">
        <v>2775</v>
      </c>
      <c r="AZ1213" s="482" t="s">
        <v>2774</v>
      </c>
    </row>
    <row r="1214" spans="50:52" hidden="1">
      <c r="AX1214" s="482" t="s">
        <v>2776</v>
      </c>
      <c r="AY1214" s="483" t="s">
        <v>2182</v>
      </c>
      <c r="AZ1214" s="482" t="s">
        <v>2776</v>
      </c>
    </row>
    <row r="1215" spans="50:52" hidden="1">
      <c r="AX1215" s="482" t="s">
        <v>2777</v>
      </c>
      <c r="AY1215" s="483" t="s">
        <v>2778</v>
      </c>
      <c r="AZ1215" s="482" t="s">
        <v>2777</v>
      </c>
    </row>
    <row r="1216" spans="50:52" hidden="1">
      <c r="AX1216" s="482" t="s">
        <v>2779</v>
      </c>
      <c r="AY1216" s="483" t="s">
        <v>2780</v>
      </c>
      <c r="AZ1216" s="482" t="s">
        <v>2779</v>
      </c>
    </row>
    <row r="1217" spans="50:52" hidden="1">
      <c r="AX1217" s="482" t="s">
        <v>2781</v>
      </c>
      <c r="AY1217" s="483" t="s">
        <v>2782</v>
      </c>
      <c r="AZ1217" s="482" t="s">
        <v>2781</v>
      </c>
    </row>
    <row r="1218" spans="50:52" hidden="1">
      <c r="AX1218" s="482" t="s">
        <v>2783</v>
      </c>
      <c r="AY1218" s="483" t="s">
        <v>2784</v>
      </c>
      <c r="AZ1218" s="482" t="s">
        <v>2783</v>
      </c>
    </row>
    <row r="1219" spans="50:52" hidden="1">
      <c r="AX1219" s="482" t="s">
        <v>2785</v>
      </c>
      <c r="AY1219" s="483" t="s">
        <v>2786</v>
      </c>
      <c r="AZ1219" s="482" t="s">
        <v>2785</v>
      </c>
    </row>
    <row r="1220" spans="50:52" hidden="1">
      <c r="AX1220" s="482" t="s">
        <v>2787</v>
      </c>
      <c r="AY1220" s="483" t="s">
        <v>2788</v>
      </c>
      <c r="AZ1220" s="482" t="s">
        <v>2787</v>
      </c>
    </row>
    <row r="1221" spans="50:52" hidden="1">
      <c r="AX1221" s="482" t="s">
        <v>2789</v>
      </c>
      <c r="AY1221" s="484" t="s">
        <v>2790</v>
      </c>
      <c r="AZ1221" s="482" t="s">
        <v>2789</v>
      </c>
    </row>
    <row r="1222" spans="50:52" hidden="1">
      <c r="AX1222" s="482" t="s">
        <v>2791</v>
      </c>
      <c r="AY1222" s="483" t="s">
        <v>2792</v>
      </c>
      <c r="AZ1222" s="482" t="s">
        <v>2791</v>
      </c>
    </row>
    <row r="1223" spans="50:52" hidden="1">
      <c r="AX1223" s="482" t="s">
        <v>2793</v>
      </c>
      <c r="AY1223" s="482" t="s">
        <v>2794</v>
      </c>
      <c r="AZ1223" s="482" t="s">
        <v>2793</v>
      </c>
    </row>
    <row r="1224" spans="50:52" hidden="1">
      <c r="AX1224" s="482" t="s">
        <v>2795</v>
      </c>
      <c r="AY1224" s="482" t="s">
        <v>2796</v>
      </c>
      <c r="AZ1224" s="482" t="s">
        <v>2795</v>
      </c>
    </row>
    <row r="1225" spans="50:52" hidden="1">
      <c r="AX1225" s="482" t="s">
        <v>2797</v>
      </c>
      <c r="AY1225" s="482" t="s">
        <v>2798</v>
      </c>
      <c r="AZ1225" s="482" t="s">
        <v>2797</v>
      </c>
    </row>
    <row r="1226" spans="50:52" hidden="1">
      <c r="AX1226" s="482" t="s">
        <v>2799</v>
      </c>
      <c r="AY1226" s="482" t="s">
        <v>2800</v>
      </c>
      <c r="AZ1226" s="482" t="s">
        <v>2799</v>
      </c>
    </row>
    <row r="1227" spans="50:52" hidden="1">
      <c r="AX1227" s="482" t="s">
        <v>2801</v>
      </c>
      <c r="AY1227" s="482" t="s">
        <v>2802</v>
      </c>
      <c r="AZ1227" s="482" t="s">
        <v>2801</v>
      </c>
    </row>
    <row r="1228" spans="50:52" hidden="1">
      <c r="AX1228" s="482" t="s">
        <v>2803</v>
      </c>
      <c r="AY1228" s="482" t="s">
        <v>2804</v>
      </c>
      <c r="AZ1228" s="482" t="s">
        <v>2803</v>
      </c>
    </row>
    <row r="1229" spans="50:52" hidden="1">
      <c r="AX1229" s="482" t="s">
        <v>2805</v>
      </c>
      <c r="AY1229" s="483" t="s">
        <v>2806</v>
      </c>
      <c r="AZ1229" s="482" t="s">
        <v>2805</v>
      </c>
    </row>
    <row r="1230" spans="50:52" hidden="1">
      <c r="AX1230" s="482" t="s">
        <v>2807</v>
      </c>
      <c r="AY1230" s="483" t="s">
        <v>2808</v>
      </c>
      <c r="AZ1230" s="482" t="s">
        <v>2807</v>
      </c>
    </row>
    <row r="1231" spans="50:52" hidden="1">
      <c r="AX1231" s="482" t="s">
        <v>2809</v>
      </c>
      <c r="AY1231" s="483" t="s">
        <v>2810</v>
      </c>
      <c r="AZ1231" s="482" t="s">
        <v>2809</v>
      </c>
    </row>
    <row r="1232" spans="50:52" hidden="1">
      <c r="AX1232" s="482" t="s">
        <v>2811</v>
      </c>
      <c r="AY1232" s="483" t="s">
        <v>2812</v>
      </c>
      <c r="AZ1232" s="482" t="s">
        <v>2811</v>
      </c>
    </row>
    <row r="1233" spans="50:52" hidden="1">
      <c r="AX1233" s="482" t="s">
        <v>2813</v>
      </c>
      <c r="AY1233" s="483" t="s">
        <v>2814</v>
      </c>
      <c r="AZ1233" s="482" t="s">
        <v>2813</v>
      </c>
    </row>
    <row r="1234" spans="50:52" hidden="1">
      <c r="AX1234" s="482" t="s">
        <v>2815</v>
      </c>
      <c r="AY1234" s="483" t="s">
        <v>2816</v>
      </c>
      <c r="AZ1234" s="482" t="s">
        <v>2815</v>
      </c>
    </row>
    <row r="1235" spans="50:52" hidden="1">
      <c r="AX1235" s="482" t="s">
        <v>2817</v>
      </c>
      <c r="AY1235" s="483" t="s">
        <v>2818</v>
      </c>
      <c r="AZ1235" s="482" t="s">
        <v>2817</v>
      </c>
    </row>
    <row r="1236" spans="50:52" hidden="1">
      <c r="AX1236" s="482" t="s">
        <v>2819</v>
      </c>
      <c r="AY1236" s="483" t="s">
        <v>2820</v>
      </c>
      <c r="AZ1236" s="482" t="s">
        <v>2819</v>
      </c>
    </row>
    <row r="1237" spans="50:52" hidden="1">
      <c r="AX1237" s="482" t="s">
        <v>2821</v>
      </c>
      <c r="AY1237" s="483" t="s">
        <v>2822</v>
      </c>
      <c r="AZ1237" s="482" t="s">
        <v>2821</v>
      </c>
    </row>
    <row r="1238" spans="50:52" hidden="1">
      <c r="AX1238" s="482" t="s">
        <v>2823</v>
      </c>
      <c r="AY1238" s="483" t="s">
        <v>2824</v>
      </c>
      <c r="AZ1238" s="482" t="s">
        <v>2823</v>
      </c>
    </row>
    <row r="1239" spans="50:52" hidden="1">
      <c r="AX1239" s="482" t="s">
        <v>2825</v>
      </c>
      <c r="AY1239" s="483" t="s">
        <v>2826</v>
      </c>
      <c r="AZ1239" s="482" t="s">
        <v>2825</v>
      </c>
    </row>
    <row r="1240" spans="50:52" hidden="1">
      <c r="AX1240" s="482" t="s">
        <v>2827</v>
      </c>
      <c r="AY1240" s="483" t="s">
        <v>2828</v>
      </c>
      <c r="AZ1240" s="482" t="s">
        <v>2827</v>
      </c>
    </row>
    <row r="1241" spans="50:52" hidden="1">
      <c r="AX1241" s="482" t="s">
        <v>2829</v>
      </c>
      <c r="AY1241" s="483" t="s">
        <v>2830</v>
      </c>
      <c r="AZ1241" s="482" t="s">
        <v>2829</v>
      </c>
    </row>
    <row r="1242" spans="50:52" hidden="1">
      <c r="AX1242" s="482" t="s">
        <v>2831</v>
      </c>
      <c r="AY1242" s="483" t="s">
        <v>2832</v>
      </c>
      <c r="AZ1242" s="482" t="s">
        <v>2831</v>
      </c>
    </row>
    <row r="1243" spans="50:52" hidden="1">
      <c r="AX1243" s="482" t="s">
        <v>2833</v>
      </c>
      <c r="AY1243" s="483" t="s">
        <v>2834</v>
      </c>
      <c r="AZ1243" s="482" t="s">
        <v>2833</v>
      </c>
    </row>
    <row r="1244" spans="50:52" hidden="1">
      <c r="AX1244" s="482" t="s">
        <v>2835</v>
      </c>
      <c r="AY1244" s="483" t="s">
        <v>2836</v>
      </c>
      <c r="AZ1244" s="482" t="s">
        <v>2835</v>
      </c>
    </row>
    <row r="1245" spans="50:52" hidden="1">
      <c r="AX1245" s="482" t="s">
        <v>2837</v>
      </c>
      <c r="AY1245" s="483" t="s">
        <v>2838</v>
      </c>
      <c r="AZ1245" s="482" t="s">
        <v>2837</v>
      </c>
    </row>
    <row r="1246" spans="50:52" hidden="1">
      <c r="AX1246" s="482" t="s">
        <v>2839</v>
      </c>
      <c r="AY1246" s="483" t="s">
        <v>2840</v>
      </c>
      <c r="AZ1246" s="482" t="s">
        <v>2839</v>
      </c>
    </row>
    <row r="1247" spans="50:52" hidden="1">
      <c r="AX1247" s="482" t="s">
        <v>2841</v>
      </c>
      <c r="AY1247" s="483" t="s">
        <v>2842</v>
      </c>
      <c r="AZ1247" s="482" t="s">
        <v>2841</v>
      </c>
    </row>
    <row r="1248" spans="50:52" hidden="1">
      <c r="AX1248" s="482" t="s">
        <v>2843</v>
      </c>
      <c r="AY1248" s="483" t="s">
        <v>2844</v>
      </c>
      <c r="AZ1248" s="482" t="s">
        <v>2843</v>
      </c>
    </row>
    <row r="1249" spans="50:52" hidden="1">
      <c r="AX1249" s="482" t="s">
        <v>2845</v>
      </c>
      <c r="AY1249" s="483" t="s">
        <v>2846</v>
      </c>
      <c r="AZ1249" s="482" t="s">
        <v>2845</v>
      </c>
    </row>
    <row r="1250" spans="50:52" hidden="1">
      <c r="AX1250" s="482" t="s">
        <v>2847</v>
      </c>
      <c r="AY1250" s="483" t="s">
        <v>2848</v>
      </c>
      <c r="AZ1250" s="482" t="s">
        <v>2847</v>
      </c>
    </row>
    <row r="1251" spans="50:52" hidden="1">
      <c r="AX1251" s="482" t="s">
        <v>2849</v>
      </c>
      <c r="AY1251" s="483" t="s">
        <v>2850</v>
      </c>
      <c r="AZ1251" s="482" t="s">
        <v>2849</v>
      </c>
    </row>
    <row r="1252" spans="50:52" hidden="1">
      <c r="AX1252" s="482" t="s">
        <v>2851</v>
      </c>
      <c r="AY1252" s="483" t="s">
        <v>2852</v>
      </c>
      <c r="AZ1252" s="482" t="s">
        <v>2851</v>
      </c>
    </row>
    <row r="1253" spans="50:52" hidden="1">
      <c r="AX1253" s="482" t="s">
        <v>2853</v>
      </c>
      <c r="AY1253" s="483" t="s">
        <v>2854</v>
      </c>
      <c r="AZ1253" s="482" t="s">
        <v>2853</v>
      </c>
    </row>
    <row r="1254" spans="50:52" hidden="1">
      <c r="AX1254" s="482" t="s">
        <v>2855</v>
      </c>
      <c r="AY1254" s="483" t="s">
        <v>2856</v>
      </c>
      <c r="AZ1254" s="482" t="s">
        <v>2855</v>
      </c>
    </row>
    <row r="1255" spans="50:52" hidden="1">
      <c r="AX1255" s="482" t="s">
        <v>2857</v>
      </c>
      <c r="AY1255" s="483" t="s">
        <v>2858</v>
      </c>
      <c r="AZ1255" s="482" t="s">
        <v>2857</v>
      </c>
    </row>
    <row r="1256" spans="50:52" hidden="1">
      <c r="AX1256" s="482" t="s">
        <v>2859</v>
      </c>
      <c r="AY1256" s="483" t="s">
        <v>2860</v>
      </c>
      <c r="AZ1256" s="482" t="s">
        <v>2859</v>
      </c>
    </row>
    <row r="1257" spans="50:52" hidden="1">
      <c r="AX1257" s="482" t="s">
        <v>2861</v>
      </c>
      <c r="AY1257" s="483" t="s">
        <v>2862</v>
      </c>
      <c r="AZ1257" s="482" t="s">
        <v>2861</v>
      </c>
    </row>
    <row r="1258" spans="50:52" hidden="1">
      <c r="AX1258" s="482" t="s">
        <v>2863</v>
      </c>
      <c r="AY1258" s="483" t="s">
        <v>2864</v>
      </c>
      <c r="AZ1258" s="482" t="s">
        <v>2863</v>
      </c>
    </row>
    <row r="1259" spans="50:52" hidden="1">
      <c r="AX1259" s="482" t="s">
        <v>2865</v>
      </c>
      <c r="AY1259" s="483" t="s">
        <v>2866</v>
      </c>
      <c r="AZ1259" s="482" t="s">
        <v>2865</v>
      </c>
    </row>
    <row r="1260" spans="50:52" hidden="1">
      <c r="AX1260" s="482" t="s">
        <v>2867</v>
      </c>
      <c r="AY1260" s="483" t="s">
        <v>2868</v>
      </c>
      <c r="AZ1260" s="482" t="s">
        <v>2867</v>
      </c>
    </row>
    <row r="1261" spans="50:52" hidden="1">
      <c r="AX1261" s="482" t="s">
        <v>2869</v>
      </c>
      <c r="AY1261" s="483" t="s">
        <v>2870</v>
      </c>
      <c r="AZ1261" s="482" t="s">
        <v>2869</v>
      </c>
    </row>
    <row r="1262" spans="50:52" hidden="1">
      <c r="AX1262" s="482" t="s">
        <v>2871</v>
      </c>
      <c r="AY1262" s="483" t="s">
        <v>2872</v>
      </c>
      <c r="AZ1262" s="482" t="s">
        <v>2871</v>
      </c>
    </row>
    <row r="1263" spans="50:52" hidden="1">
      <c r="AX1263" s="482" t="s">
        <v>2873</v>
      </c>
      <c r="AY1263" s="483" t="s">
        <v>2874</v>
      </c>
      <c r="AZ1263" s="482" t="s">
        <v>2873</v>
      </c>
    </row>
    <row r="1264" spans="50:52" hidden="1">
      <c r="AX1264" s="482" t="s">
        <v>2875</v>
      </c>
      <c r="AY1264" s="483" t="s">
        <v>2876</v>
      </c>
      <c r="AZ1264" s="482" t="s">
        <v>2875</v>
      </c>
    </row>
    <row r="1265" spans="50:52" hidden="1">
      <c r="AX1265" s="482" t="s">
        <v>2877</v>
      </c>
      <c r="AY1265" s="483" t="s">
        <v>2878</v>
      </c>
      <c r="AZ1265" s="482" t="s">
        <v>2877</v>
      </c>
    </row>
    <row r="1266" spans="50:52" hidden="1">
      <c r="AX1266" s="482" t="s">
        <v>2879</v>
      </c>
      <c r="AY1266" s="483" t="s">
        <v>2880</v>
      </c>
      <c r="AZ1266" s="482" t="s">
        <v>2879</v>
      </c>
    </row>
    <row r="1267" spans="50:52" hidden="1">
      <c r="AX1267" s="482" t="s">
        <v>2881</v>
      </c>
      <c r="AY1267" s="483" t="s">
        <v>2882</v>
      </c>
      <c r="AZ1267" s="482" t="s">
        <v>2881</v>
      </c>
    </row>
    <row r="1268" spans="50:52" hidden="1">
      <c r="AX1268" s="482" t="s">
        <v>2883</v>
      </c>
      <c r="AY1268" s="483" t="s">
        <v>2884</v>
      </c>
      <c r="AZ1268" s="482" t="s">
        <v>2883</v>
      </c>
    </row>
    <row r="1269" spans="50:52" hidden="1">
      <c r="AX1269" s="482" t="s">
        <v>2885</v>
      </c>
      <c r="AY1269" s="483" t="s">
        <v>2886</v>
      </c>
      <c r="AZ1269" s="482" t="s">
        <v>2885</v>
      </c>
    </row>
    <row r="1270" spans="50:52" hidden="1">
      <c r="AX1270" s="482" t="s">
        <v>2887</v>
      </c>
      <c r="AY1270" s="483" t="s">
        <v>2888</v>
      </c>
      <c r="AZ1270" s="482" t="s">
        <v>2887</v>
      </c>
    </row>
    <row r="1271" spans="50:52" hidden="1">
      <c r="AX1271" s="482" t="s">
        <v>2889</v>
      </c>
      <c r="AY1271" s="483" t="s">
        <v>2890</v>
      </c>
      <c r="AZ1271" s="482" t="s">
        <v>2889</v>
      </c>
    </row>
    <row r="1272" spans="50:52" hidden="1">
      <c r="AX1272" s="482" t="s">
        <v>2891</v>
      </c>
      <c r="AY1272" s="483" t="s">
        <v>2892</v>
      </c>
      <c r="AZ1272" s="482" t="s">
        <v>2891</v>
      </c>
    </row>
    <row r="1273" spans="50:52" hidden="1">
      <c r="AX1273" s="482" t="s">
        <v>2893</v>
      </c>
      <c r="AY1273" s="483" t="s">
        <v>2894</v>
      </c>
      <c r="AZ1273" s="482" t="s">
        <v>2893</v>
      </c>
    </row>
    <row r="1274" spans="50:52" hidden="1">
      <c r="AX1274" s="482" t="s">
        <v>2895</v>
      </c>
      <c r="AY1274" s="483" t="s">
        <v>2896</v>
      </c>
      <c r="AZ1274" s="482" t="s">
        <v>2895</v>
      </c>
    </row>
    <row r="1275" spans="50:52" hidden="1">
      <c r="AX1275" s="482" t="s">
        <v>2897</v>
      </c>
      <c r="AY1275" s="483" t="s">
        <v>2898</v>
      </c>
      <c r="AZ1275" s="482" t="s">
        <v>2897</v>
      </c>
    </row>
    <row r="1276" spans="50:52" hidden="1">
      <c r="AX1276" s="482" t="s">
        <v>2899</v>
      </c>
      <c r="AY1276" s="483" t="s">
        <v>2900</v>
      </c>
      <c r="AZ1276" s="482" t="s">
        <v>2899</v>
      </c>
    </row>
    <row r="1277" spans="50:52" hidden="1">
      <c r="AX1277" s="482" t="s">
        <v>2901</v>
      </c>
      <c r="AY1277" s="483" t="s">
        <v>2902</v>
      </c>
      <c r="AZ1277" s="482" t="s">
        <v>2901</v>
      </c>
    </row>
    <row r="1278" spans="50:52" hidden="1">
      <c r="AX1278" s="482" t="s">
        <v>2903</v>
      </c>
      <c r="AY1278" s="483" t="s">
        <v>2904</v>
      </c>
      <c r="AZ1278" s="482" t="s">
        <v>2903</v>
      </c>
    </row>
    <row r="1279" spans="50:52" hidden="1">
      <c r="AX1279" s="482" t="s">
        <v>2905</v>
      </c>
      <c r="AY1279" s="483" t="s">
        <v>2906</v>
      </c>
      <c r="AZ1279" s="482" t="s">
        <v>2905</v>
      </c>
    </row>
    <row r="1280" spans="50:52" hidden="1">
      <c r="AX1280" s="482" t="s">
        <v>2907</v>
      </c>
      <c r="AY1280" s="483" t="s">
        <v>2908</v>
      </c>
      <c r="AZ1280" s="482" t="s">
        <v>2907</v>
      </c>
    </row>
    <row r="1281" spans="50:52" hidden="1">
      <c r="AX1281" s="482" t="s">
        <v>2909</v>
      </c>
      <c r="AY1281" s="483" t="s">
        <v>2910</v>
      </c>
      <c r="AZ1281" s="482" t="s">
        <v>2909</v>
      </c>
    </row>
    <row r="1282" spans="50:52" hidden="1">
      <c r="AX1282" s="482" t="s">
        <v>2911</v>
      </c>
      <c r="AY1282" s="484" t="s">
        <v>2912</v>
      </c>
      <c r="AZ1282" s="482" t="s">
        <v>2911</v>
      </c>
    </row>
    <row r="1283" spans="50:52" hidden="1">
      <c r="AX1283" s="482" t="s">
        <v>775</v>
      </c>
      <c r="AY1283" s="483" t="s">
        <v>774</v>
      </c>
      <c r="AZ1283" s="482" t="s">
        <v>775</v>
      </c>
    </row>
    <row r="1284" spans="50:52" hidden="1">
      <c r="AX1284" s="482" t="s">
        <v>780</v>
      </c>
      <c r="AY1284" s="483" t="s">
        <v>779</v>
      </c>
      <c r="AZ1284" s="482" t="s">
        <v>780</v>
      </c>
    </row>
    <row r="1285" spans="50:52" hidden="1">
      <c r="AX1285" s="482" t="s">
        <v>788</v>
      </c>
      <c r="AY1285" s="483" t="s">
        <v>787</v>
      </c>
      <c r="AZ1285" s="482" t="s">
        <v>788</v>
      </c>
    </row>
    <row r="1286" spans="50:52" hidden="1">
      <c r="AX1286" s="482" t="s">
        <v>795</v>
      </c>
      <c r="AY1286" s="483" t="s">
        <v>794</v>
      </c>
      <c r="AZ1286" s="482" t="s">
        <v>795</v>
      </c>
    </row>
    <row r="1287" spans="50:52" hidden="1">
      <c r="AX1287" s="482" t="s">
        <v>800</v>
      </c>
      <c r="AY1287" s="483" t="s">
        <v>799</v>
      </c>
      <c r="AZ1287" s="482" t="s">
        <v>800</v>
      </c>
    </row>
    <row r="1288" spans="50:52" hidden="1">
      <c r="AX1288" s="482" t="s">
        <v>805</v>
      </c>
      <c r="AY1288" s="483" t="s">
        <v>804</v>
      </c>
      <c r="AZ1288" s="482" t="s">
        <v>805</v>
      </c>
    </row>
    <row r="1289" spans="50:52" hidden="1">
      <c r="AX1289" s="482" t="s">
        <v>811</v>
      </c>
      <c r="AY1289" s="483" t="s">
        <v>810</v>
      </c>
      <c r="AZ1289" s="482" t="s">
        <v>811</v>
      </c>
    </row>
    <row r="1290" spans="50:52" hidden="1">
      <c r="AX1290" s="482" t="s">
        <v>816</v>
      </c>
      <c r="AY1290" s="483" t="s">
        <v>815</v>
      </c>
      <c r="AZ1290" s="482" t="s">
        <v>816</v>
      </c>
    </row>
    <row r="1291" spans="50:52" hidden="1">
      <c r="AX1291" s="482" t="s">
        <v>824</v>
      </c>
      <c r="AY1291" s="483" t="s">
        <v>823</v>
      </c>
      <c r="AZ1291" s="482" t="s">
        <v>824</v>
      </c>
    </row>
    <row r="1292" spans="50:52" hidden="1">
      <c r="AX1292" s="482" t="s">
        <v>829</v>
      </c>
      <c r="AY1292" s="483" t="s">
        <v>828</v>
      </c>
      <c r="AZ1292" s="482" t="s">
        <v>829</v>
      </c>
    </row>
    <row r="1293" spans="50:52" hidden="1">
      <c r="AX1293" s="482" t="s">
        <v>834</v>
      </c>
      <c r="AY1293" s="483" t="s">
        <v>833</v>
      </c>
      <c r="AZ1293" s="482" t="s">
        <v>834</v>
      </c>
    </row>
    <row r="1294" spans="50:52" hidden="1">
      <c r="AX1294" s="482" t="s">
        <v>839</v>
      </c>
      <c r="AY1294" s="483" t="s">
        <v>838</v>
      </c>
      <c r="AZ1294" s="482" t="s">
        <v>839</v>
      </c>
    </row>
    <row r="1295" spans="50:52" hidden="1">
      <c r="AX1295" s="482" t="s">
        <v>845</v>
      </c>
      <c r="AY1295" s="483" t="s">
        <v>844</v>
      </c>
      <c r="AZ1295" s="482" t="s">
        <v>845</v>
      </c>
    </row>
    <row r="1296" spans="50:52" hidden="1">
      <c r="AX1296" s="482" t="s">
        <v>850</v>
      </c>
      <c r="AY1296" s="483" t="s">
        <v>849</v>
      </c>
      <c r="AZ1296" s="482" t="s">
        <v>850</v>
      </c>
    </row>
    <row r="1297" spans="50:52" hidden="1">
      <c r="AX1297" s="482" t="s">
        <v>853</v>
      </c>
      <c r="AY1297" s="483" t="s">
        <v>852</v>
      </c>
      <c r="AZ1297" s="482" t="s">
        <v>853</v>
      </c>
    </row>
    <row r="1298" spans="50:52" hidden="1">
      <c r="AX1298" s="482" t="s">
        <v>858</v>
      </c>
      <c r="AY1298" s="483" t="s">
        <v>857</v>
      </c>
      <c r="AZ1298" s="482" t="s">
        <v>858</v>
      </c>
    </row>
    <row r="1299" spans="50:52" hidden="1">
      <c r="AX1299" s="482" t="s">
        <v>862</v>
      </c>
      <c r="AY1299" s="483" t="s">
        <v>861</v>
      </c>
      <c r="AZ1299" s="482" t="s">
        <v>862</v>
      </c>
    </row>
    <row r="1300" spans="50:52" hidden="1">
      <c r="AX1300" s="482" t="s">
        <v>866</v>
      </c>
      <c r="AY1300" s="483" t="s">
        <v>865</v>
      </c>
      <c r="AZ1300" s="482" t="s">
        <v>866</v>
      </c>
    </row>
    <row r="1301" spans="50:52" hidden="1">
      <c r="AX1301" s="482" t="s">
        <v>870</v>
      </c>
      <c r="AY1301" s="483" t="s">
        <v>869</v>
      </c>
      <c r="AZ1301" s="482" t="s">
        <v>870</v>
      </c>
    </row>
    <row r="1302" spans="50:52" hidden="1">
      <c r="AX1302" s="482" t="s">
        <v>874</v>
      </c>
      <c r="AY1302" s="483" t="s">
        <v>873</v>
      </c>
      <c r="AZ1302" s="482" t="s">
        <v>874</v>
      </c>
    </row>
    <row r="1303" spans="50:52" hidden="1">
      <c r="AX1303" s="482" t="s">
        <v>878</v>
      </c>
      <c r="AY1303" s="483" t="s">
        <v>877</v>
      </c>
      <c r="AZ1303" s="482" t="s">
        <v>878</v>
      </c>
    </row>
    <row r="1304" spans="50:52" hidden="1">
      <c r="AX1304" s="482" t="s">
        <v>882</v>
      </c>
      <c r="AY1304" s="483" t="s">
        <v>881</v>
      </c>
      <c r="AZ1304" s="482" t="s">
        <v>882</v>
      </c>
    </row>
    <row r="1305" spans="50:52" hidden="1">
      <c r="AX1305" s="482" t="s">
        <v>887</v>
      </c>
      <c r="AY1305" s="483" t="s">
        <v>886</v>
      </c>
      <c r="AZ1305" s="482" t="s">
        <v>887</v>
      </c>
    </row>
    <row r="1306" spans="50:52" hidden="1">
      <c r="AX1306" s="482" t="s">
        <v>891</v>
      </c>
      <c r="AY1306" s="483" t="s">
        <v>890</v>
      </c>
      <c r="AZ1306" s="482" t="s">
        <v>891</v>
      </c>
    </row>
    <row r="1307" spans="50:52" hidden="1">
      <c r="AX1307" s="482" t="s">
        <v>895</v>
      </c>
      <c r="AY1307" s="483" t="s">
        <v>894</v>
      </c>
      <c r="AZ1307" s="482" t="s">
        <v>895</v>
      </c>
    </row>
    <row r="1308" spans="50:52" hidden="1">
      <c r="AX1308" s="482" t="s">
        <v>899</v>
      </c>
      <c r="AY1308" s="483" t="s">
        <v>898</v>
      </c>
      <c r="AZ1308" s="482" t="s">
        <v>899</v>
      </c>
    </row>
    <row r="1309" spans="50:52" hidden="1">
      <c r="AX1309" s="482" t="s">
        <v>903</v>
      </c>
      <c r="AY1309" s="483" t="s">
        <v>902</v>
      </c>
      <c r="AZ1309" s="482" t="s">
        <v>903</v>
      </c>
    </row>
    <row r="1310" spans="50:52" hidden="1">
      <c r="AX1310" s="482" t="s">
        <v>907</v>
      </c>
      <c r="AY1310" s="483" t="s">
        <v>906</v>
      </c>
      <c r="AZ1310" s="482" t="s">
        <v>907</v>
      </c>
    </row>
    <row r="1311" spans="50:52" hidden="1">
      <c r="AX1311" s="482" t="s">
        <v>911</v>
      </c>
      <c r="AY1311" s="483" t="s">
        <v>910</v>
      </c>
      <c r="AZ1311" s="482" t="s">
        <v>911</v>
      </c>
    </row>
    <row r="1312" spans="50:52" hidden="1">
      <c r="AX1312" s="482" t="s">
        <v>915</v>
      </c>
      <c r="AY1312" s="483" t="s">
        <v>914</v>
      </c>
      <c r="AZ1312" s="482" t="s">
        <v>915</v>
      </c>
    </row>
    <row r="1313" spans="50:52" hidden="1">
      <c r="AX1313" s="482" t="s">
        <v>919</v>
      </c>
      <c r="AY1313" s="483" t="s">
        <v>918</v>
      </c>
      <c r="AZ1313" s="482" t="s">
        <v>919</v>
      </c>
    </row>
    <row r="1314" spans="50:52" hidden="1">
      <c r="AX1314" s="482" t="s">
        <v>923</v>
      </c>
      <c r="AY1314" s="483" t="s">
        <v>922</v>
      </c>
      <c r="AZ1314" s="482" t="s">
        <v>923</v>
      </c>
    </row>
    <row r="1315" spans="50:52" hidden="1">
      <c r="AX1315" s="482" t="s">
        <v>927</v>
      </c>
      <c r="AY1315" s="483" t="s">
        <v>926</v>
      </c>
      <c r="AZ1315" s="482" t="s">
        <v>927</v>
      </c>
    </row>
    <row r="1316" spans="50:52" hidden="1">
      <c r="AX1316" s="482" t="s">
        <v>931</v>
      </c>
      <c r="AY1316" s="483" t="s">
        <v>930</v>
      </c>
      <c r="AZ1316" s="482" t="s">
        <v>931</v>
      </c>
    </row>
    <row r="1317" spans="50:52" hidden="1">
      <c r="AX1317" s="482" t="s">
        <v>935</v>
      </c>
      <c r="AY1317" s="483" t="s">
        <v>934</v>
      </c>
      <c r="AZ1317" s="482" t="s">
        <v>935</v>
      </c>
    </row>
    <row r="1318" spans="50:52" hidden="1">
      <c r="AX1318" s="482" t="s">
        <v>939</v>
      </c>
      <c r="AY1318" s="483" t="s">
        <v>938</v>
      </c>
      <c r="AZ1318" s="482" t="s">
        <v>939</v>
      </c>
    </row>
    <row r="1319" spans="50:52" hidden="1">
      <c r="AX1319" s="482" t="s">
        <v>943</v>
      </c>
      <c r="AY1319" s="483" t="s">
        <v>942</v>
      </c>
      <c r="AZ1319" s="482" t="s">
        <v>943</v>
      </c>
    </row>
    <row r="1320" spans="50:52" hidden="1">
      <c r="AX1320" s="482" t="s">
        <v>947</v>
      </c>
      <c r="AY1320" s="483" t="s">
        <v>946</v>
      </c>
      <c r="AZ1320" s="482" t="s">
        <v>947</v>
      </c>
    </row>
    <row r="1321" spans="50:52" hidden="1">
      <c r="AX1321" s="482" t="s">
        <v>951</v>
      </c>
      <c r="AY1321" s="483" t="s">
        <v>950</v>
      </c>
      <c r="AZ1321" s="482" t="s">
        <v>951</v>
      </c>
    </row>
    <row r="1322" spans="50:52" hidden="1">
      <c r="AX1322" s="482" t="s">
        <v>955</v>
      </c>
      <c r="AY1322" s="483" t="s">
        <v>954</v>
      </c>
      <c r="AZ1322" s="482" t="s">
        <v>955</v>
      </c>
    </row>
    <row r="1323" spans="50:52" hidden="1">
      <c r="AX1323" s="482" t="s">
        <v>959</v>
      </c>
      <c r="AY1323" s="483" t="s">
        <v>958</v>
      </c>
      <c r="AZ1323" s="482" t="s">
        <v>959</v>
      </c>
    </row>
    <row r="1324" spans="50:52" hidden="1">
      <c r="AX1324" s="482" t="s">
        <v>963</v>
      </c>
      <c r="AY1324" s="483" t="s">
        <v>962</v>
      </c>
      <c r="AZ1324" s="482" t="s">
        <v>963</v>
      </c>
    </row>
    <row r="1325" spans="50:52" hidden="1">
      <c r="AX1325" s="482" t="s">
        <v>967</v>
      </c>
      <c r="AY1325" s="483" t="s">
        <v>966</v>
      </c>
      <c r="AZ1325" s="482" t="s">
        <v>967</v>
      </c>
    </row>
    <row r="1326" spans="50:52" hidden="1">
      <c r="AX1326" s="482" t="s">
        <v>971</v>
      </c>
      <c r="AY1326" s="483" t="s">
        <v>970</v>
      </c>
      <c r="AZ1326" s="482" t="s">
        <v>971</v>
      </c>
    </row>
    <row r="1327" spans="50:52" hidden="1">
      <c r="AX1327" s="482" t="s">
        <v>975</v>
      </c>
      <c r="AY1327" s="483" t="s">
        <v>974</v>
      </c>
      <c r="AZ1327" s="482" t="s">
        <v>975</v>
      </c>
    </row>
    <row r="1328" spans="50:52" hidden="1">
      <c r="AX1328" s="482" t="s">
        <v>979</v>
      </c>
      <c r="AY1328" s="483" t="s">
        <v>978</v>
      </c>
      <c r="AZ1328" s="482" t="s">
        <v>979</v>
      </c>
    </row>
    <row r="1329" spans="50:52" hidden="1">
      <c r="AX1329" s="482" t="s">
        <v>983</v>
      </c>
      <c r="AY1329" s="483" t="s">
        <v>982</v>
      </c>
      <c r="AZ1329" s="482" t="s">
        <v>983</v>
      </c>
    </row>
    <row r="1330" spans="50:52" hidden="1">
      <c r="AX1330" s="482" t="s">
        <v>987</v>
      </c>
      <c r="AY1330" s="483" t="s">
        <v>986</v>
      </c>
      <c r="AZ1330" s="482" t="s">
        <v>987</v>
      </c>
    </row>
    <row r="1331" spans="50:52" hidden="1">
      <c r="AX1331" s="482" t="s">
        <v>991</v>
      </c>
      <c r="AY1331" s="483" t="s">
        <v>990</v>
      </c>
      <c r="AZ1331" s="482" t="s">
        <v>991</v>
      </c>
    </row>
    <row r="1332" spans="50:52" hidden="1">
      <c r="AX1332" s="482" t="s">
        <v>995</v>
      </c>
      <c r="AY1332" s="483" t="s">
        <v>994</v>
      </c>
      <c r="AZ1332" s="482" t="s">
        <v>995</v>
      </c>
    </row>
    <row r="1333" spans="50:52" hidden="1">
      <c r="AX1333" s="482" t="s">
        <v>999</v>
      </c>
      <c r="AY1333" s="483" t="s">
        <v>998</v>
      </c>
      <c r="AZ1333" s="482" t="s">
        <v>999</v>
      </c>
    </row>
    <row r="1334" spans="50:52" hidden="1">
      <c r="AX1334" s="482" t="s">
        <v>1003</v>
      </c>
      <c r="AY1334" s="483" t="s">
        <v>1002</v>
      </c>
      <c r="AZ1334" s="482" t="s">
        <v>1003</v>
      </c>
    </row>
    <row r="1335" spans="50:52" hidden="1">
      <c r="AX1335" s="482" t="s">
        <v>1007</v>
      </c>
      <c r="AY1335" s="483" t="s">
        <v>1006</v>
      </c>
      <c r="AZ1335" s="482" t="s">
        <v>1007</v>
      </c>
    </row>
    <row r="1336" spans="50:52" hidden="1">
      <c r="AX1336" s="482" t="s">
        <v>1011</v>
      </c>
      <c r="AY1336" s="483" t="s">
        <v>1010</v>
      </c>
      <c r="AZ1336" s="482" t="s">
        <v>1011</v>
      </c>
    </row>
    <row r="1337" spans="50:52" hidden="1">
      <c r="AX1337" s="482" t="s">
        <v>1015</v>
      </c>
      <c r="AY1337" s="483" t="s">
        <v>1014</v>
      </c>
      <c r="AZ1337" s="482" t="s">
        <v>1015</v>
      </c>
    </row>
    <row r="1338" spans="50:52" hidden="1">
      <c r="AX1338" s="482" t="s">
        <v>1019</v>
      </c>
      <c r="AY1338" s="483" t="s">
        <v>1018</v>
      </c>
      <c r="AZ1338" s="482" t="s">
        <v>1019</v>
      </c>
    </row>
    <row r="1339" spans="50:52" hidden="1">
      <c r="AX1339" s="482" t="s">
        <v>1023</v>
      </c>
      <c r="AY1339" s="483" t="s">
        <v>1022</v>
      </c>
      <c r="AZ1339" s="482" t="s">
        <v>1023</v>
      </c>
    </row>
    <row r="1340" spans="50:52" hidden="1">
      <c r="AX1340" s="482" t="s">
        <v>1027</v>
      </c>
      <c r="AY1340" s="483" t="s">
        <v>1026</v>
      </c>
      <c r="AZ1340" s="482" t="s">
        <v>1027</v>
      </c>
    </row>
    <row r="1341" spans="50:52" hidden="1">
      <c r="AX1341" s="482" t="s">
        <v>1031</v>
      </c>
      <c r="AY1341" s="483" t="s">
        <v>1030</v>
      </c>
      <c r="AZ1341" s="482" t="s">
        <v>1031</v>
      </c>
    </row>
    <row r="1342" spans="50:52" hidden="1">
      <c r="AX1342" s="482" t="s">
        <v>1035</v>
      </c>
      <c r="AY1342" s="483" t="s">
        <v>1034</v>
      </c>
      <c r="AZ1342" s="482" t="s">
        <v>1035</v>
      </c>
    </row>
    <row r="1343" spans="50:52" hidden="1">
      <c r="AX1343" s="482" t="s">
        <v>1038</v>
      </c>
      <c r="AY1343" s="483" t="s">
        <v>1037</v>
      </c>
      <c r="AZ1343" s="482" t="s">
        <v>1038</v>
      </c>
    </row>
    <row r="1344" spans="50:52" hidden="1">
      <c r="AX1344" s="482" t="s">
        <v>1041</v>
      </c>
      <c r="AY1344" s="483" t="s">
        <v>1040</v>
      </c>
      <c r="AZ1344" s="482" t="s">
        <v>1041</v>
      </c>
    </row>
    <row r="1345" spans="50:52" hidden="1">
      <c r="AX1345" s="482" t="s">
        <v>2913</v>
      </c>
      <c r="AY1345" s="484" t="s">
        <v>2914</v>
      </c>
      <c r="AZ1345" s="482" t="s">
        <v>2913</v>
      </c>
    </row>
    <row r="1346" spans="50:52" hidden="1">
      <c r="AX1346" s="482" t="s">
        <v>2915</v>
      </c>
      <c r="AY1346" s="483" t="s">
        <v>2916</v>
      </c>
      <c r="AZ1346" s="482" t="s">
        <v>2915</v>
      </c>
    </row>
    <row r="1347" spans="50:52" hidden="1">
      <c r="AX1347" s="482" t="s">
        <v>2917</v>
      </c>
      <c r="AY1347" s="482" t="s">
        <v>2918</v>
      </c>
      <c r="AZ1347" s="482" t="s">
        <v>2917</v>
      </c>
    </row>
    <row r="1348" spans="50:52" hidden="1">
      <c r="AX1348" s="482" t="s">
        <v>2919</v>
      </c>
      <c r="AY1348" s="482" t="s">
        <v>2920</v>
      </c>
      <c r="AZ1348" s="482" t="s">
        <v>2919</v>
      </c>
    </row>
    <row r="1349" spans="50:52" hidden="1">
      <c r="AX1349" s="482" t="s">
        <v>2921</v>
      </c>
      <c r="AY1349" s="482" t="s">
        <v>2922</v>
      </c>
      <c r="AZ1349" s="482" t="s">
        <v>2921</v>
      </c>
    </row>
    <row r="1350" spans="50:52" hidden="1">
      <c r="AX1350" s="482" t="s">
        <v>2923</v>
      </c>
      <c r="AY1350" s="482" t="s">
        <v>2924</v>
      </c>
      <c r="AZ1350" s="482" t="s">
        <v>2923</v>
      </c>
    </row>
    <row r="1351" spans="50:52" hidden="1">
      <c r="AX1351" s="482" t="s">
        <v>2925</v>
      </c>
      <c r="AY1351" s="482" t="s">
        <v>2926</v>
      </c>
      <c r="AZ1351" s="482" t="s">
        <v>2925</v>
      </c>
    </row>
    <row r="1352" spans="50:52" hidden="1">
      <c r="AX1352" s="482" t="s">
        <v>2927</v>
      </c>
      <c r="AY1352" s="482" t="s">
        <v>2928</v>
      </c>
      <c r="AZ1352" s="482" t="s">
        <v>2927</v>
      </c>
    </row>
    <row r="1353" spans="50:52" hidden="1">
      <c r="AX1353" s="482" t="s">
        <v>2929</v>
      </c>
      <c r="AY1353" s="482" t="s">
        <v>2930</v>
      </c>
      <c r="AZ1353" s="482" t="s">
        <v>2929</v>
      </c>
    </row>
    <row r="1354" spans="50:52" hidden="1">
      <c r="AX1354" s="482" t="s">
        <v>2931</v>
      </c>
      <c r="AY1354" s="482" t="s">
        <v>2932</v>
      </c>
      <c r="AZ1354" s="482" t="s">
        <v>2931</v>
      </c>
    </row>
    <row r="1355" spans="50:52" hidden="1">
      <c r="AX1355" s="482" t="s">
        <v>2933</v>
      </c>
      <c r="AY1355" s="482" t="s">
        <v>2934</v>
      </c>
      <c r="AZ1355" s="482" t="s">
        <v>2933</v>
      </c>
    </row>
    <row r="1356" spans="50:52" hidden="1">
      <c r="AX1356" s="482" t="s">
        <v>2935</v>
      </c>
      <c r="AY1356" s="482" t="s">
        <v>2936</v>
      </c>
      <c r="AZ1356" s="482" t="s">
        <v>2935</v>
      </c>
    </row>
    <row r="1357" spans="50:52" hidden="1">
      <c r="AX1357" s="482" t="s">
        <v>2937</v>
      </c>
      <c r="AY1357" s="482" t="s">
        <v>2938</v>
      </c>
      <c r="AZ1357" s="482" t="s">
        <v>2937</v>
      </c>
    </row>
    <row r="1358" spans="50:52" hidden="1">
      <c r="AX1358" s="482" t="s">
        <v>2939</v>
      </c>
      <c r="AY1358" s="482" t="s">
        <v>2940</v>
      </c>
      <c r="AZ1358" s="482" t="s">
        <v>2939</v>
      </c>
    </row>
    <row r="1359" spans="50:52" hidden="1">
      <c r="AX1359" s="482" t="s">
        <v>2941</v>
      </c>
      <c r="AY1359" s="482" t="s">
        <v>2942</v>
      </c>
      <c r="AZ1359" s="482" t="s">
        <v>2941</v>
      </c>
    </row>
    <row r="1360" spans="50:52" hidden="1">
      <c r="AX1360" s="482" t="s">
        <v>2943</v>
      </c>
      <c r="AY1360" s="482" t="s">
        <v>2944</v>
      </c>
      <c r="AZ1360" s="482" t="s">
        <v>2943</v>
      </c>
    </row>
    <row r="1361" spans="50:52" hidden="1">
      <c r="AX1361" s="482" t="s">
        <v>2945</v>
      </c>
      <c r="AY1361" s="482" t="s">
        <v>2946</v>
      </c>
      <c r="AZ1361" s="482" t="s">
        <v>2945</v>
      </c>
    </row>
    <row r="1362" spans="50:52" hidden="1">
      <c r="AX1362" s="482" t="s">
        <v>2947</v>
      </c>
      <c r="AY1362" s="482" t="s">
        <v>2948</v>
      </c>
      <c r="AZ1362" s="482" t="s">
        <v>2947</v>
      </c>
    </row>
    <row r="1363" spans="50:52" hidden="1">
      <c r="AX1363" s="482" t="s">
        <v>2949</v>
      </c>
      <c r="AY1363" s="482" t="s">
        <v>2950</v>
      </c>
      <c r="AZ1363" s="482" t="s">
        <v>2949</v>
      </c>
    </row>
    <row r="1364" spans="50:52" hidden="1">
      <c r="AX1364" s="482" t="s">
        <v>2951</v>
      </c>
      <c r="AY1364" s="482" t="s">
        <v>2952</v>
      </c>
      <c r="AZ1364" s="482" t="s">
        <v>2951</v>
      </c>
    </row>
    <row r="1365" spans="50:52" hidden="1">
      <c r="AX1365" s="482" t="s">
        <v>2953</v>
      </c>
      <c r="AY1365" s="483" t="s">
        <v>2954</v>
      </c>
      <c r="AZ1365" s="482" t="s">
        <v>2953</v>
      </c>
    </row>
    <row r="1366" spans="50:52" hidden="1">
      <c r="AX1366" s="482" t="s">
        <v>2955</v>
      </c>
      <c r="AY1366" s="482" t="s">
        <v>2956</v>
      </c>
      <c r="AZ1366" s="482" t="s">
        <v>2955</v>
      </c>
    </row>
    <row r="1367" spans="50:52" hidden="1">
      <c r="AX1367" s="482" t="s">
        <v>2957</v>
      </c>
      <c r="AY1367" s="482" t="s">
        <v>2958</v>
      </c>
      <c r="AZ1367" s="482" t="s">
        <v>2957</v>
      </c>
    </row>
    <row r="1368" spans="50:52" hidden="1">
      <c r="AX1368" s="482" t="s">
        <v>2959</v>
      </c>
      <c r="AY1368" s="482" t="s">
        <v>2960</v>
      </c>
      <c r="AZ1368" s="482" t="s">
        <v>2959</v>
      </c>
    </row>
    <row r="1369" spans="50:52" hidden="1">
      <c r="AX1369" s="482" t="s">
        <v>2961</v>
      </c>
      <c r="AY1369" s="482" t="s">
        <v>2962</v>
      </c>
      <c r="AZ1369" s="482" t="s">
        <v>2961</v>
      </c>
    </row>
    <row r="1370" spans="50:52" hidden="1">
      <c r="AX1370" s="482" t="s">
        <v>2963</v>
      </c>
      <c r="AY1370" s="482" t="s">
        <v>2964</v>
      </c>
      <c r="AZ1370" s="482" t="s">
        <v>2963</v>
      </c>
    </row>
    <row r="1371" spans="50:52" hidden="1">
      <c r="AX1371" s="482" t="s">
        <v>2965</v>
      </c>
      <c r="AY1371" s="482" t="s">
        <v>2966</v>
      </c>
      <c r="AZ1371" s="482" t="s">
        <v>2965</v>
      </c>
    </row>
    <row r="1372" spans="50:52" hidden="1">
      <c r="AX1372" s="482" t="s">
        <v>2967</v>
      </c>
      <c r="AY1372" s="482" t="s">
        <v>2968</v>
      </c>
      <c r="AZ1372" s="482" t="s">
        <v>2967</v>
      </c>
    </row>
    <row r="1373" spans="50:52" hidden="1">
      <c r="AX1373" s="482" t="s">
        <v>2969</v>
      </c>
      <c r="AY1373" s="483" t="s">
        <v>2970</v>
      </c>
      <c r="AZ1373" s="482" t="s">
        <v>2969</v>
      </c>
    </row>
    <row r="1374" spans="50:52" hidden="1">
      <c r="AX1374" s="482" t="s">
        <v>2971</v>
      </c>
      <c r="AY1374" s="482" t="s">
        <v>2972</v>
      </c>
      <c r="AZ1374" s="482" t="s">
        <v>2971</v>
      </c>
    </row>
    <row r="1375" spans="50:52" hidden="1">
      <c r="AX1375" s="482" t="s">
        <v>2973</v>
      </c>
      <c r="AY1375" s="482" t="s">
        <v>2974</v>
      </c>
      <c r="AZ1375" s="482" t="s">
        <v>2973</v>
      </c>
    </row>
    <row r="1376" spans="50:52" hidden="1">
      <c r="AX1376" s="482" t="s">
        <v>2975</v>
      </c>
      <c r="AY1376" s="482" t="s">
        <v>2976</v>
      </c>
      <c r="AZ1376" s="482" t="s">
        <v>2975</v>
      </c>
    </row>
    <row r="1377" spans="50:52" hidden="1">
      <c r="AX1377" s="482" t="s">
        <v>2977</v>
      </c>
      <c r="AY1377" s="483" t="s">
        <v>2978</v>
      </c>
      <c r="AZ1377" s="482" t="s">
        <v>2977</v>
      </c>
    </row>
    <row r="1378" spans="50:52" hidden="1">
      <c r="AX1378" s="482" t="s">
        <v>2979</v>
      </c>
      <c r="AY1378" s="483" t="s">
        <v>2980</v>
      </c>
      <c r="AZ1378" s="482" t="s">
        <v>2979</v>
      </c>
    </row>
    <row r="1379" spans="50:52" hidden="1">
      <c r="AX1379" s="482" t="s">
        <v>2981</v>
      </c>
      <c r="AY1379" s="483" t="s">
        <v>2982</v>
      </c>
      <c r="AZ1379" s="482" t="s">
        <v>2981</v>
      </c>
    </row>
    <row r="1380" spans="50:52" hidden="1">
      <c r="AX1380" s="482" t="s">
        <v>2983</v>
      </c>
      <c r="AY1380" s="483" t="s">
        <v>2984</v>
      </c>
      <c r="AZ1380" s="482" t="s">
        <v>2983</v>
      </c>
    </row>
    <row r="1381" spans="50:52" hidden="1">
      <c r="AX1381" s="482" t="s">
        <v>2985</v>
      </c>
      <c r="AY1381" s="483" t="s">
        <v>2986</v>
      </c>
      <c r="AZ1381" s="482" t="s">
        <v>2985</v>
      </c>
    </row>
    <row r="1382" spans="50:52" hidden="1">
      <c r="AX1382" s="482" t="s">
        <v>2987</v>
      </c>
      <c r="AY1382" s="483" t="s">
        <v>2988</v>
      </c>
      <c r="AZ1382" s="482" t="s">
        <v>2987</v>
      </c>
    </row>
    <row r="1383" spans="50:52" hidden="1">
      <c r="AX1383" s="482" t="s">
        <v>2989</v>
      </c>
      <c r="AY1383" s="483" t="s">
        <v>2990</v>
      </c>
      <c r="AZ1383" s="482" t="s">
        <v>2989</v>
      </c>
    </row>
    <row r="1384" spans="50:52" hidden="1">
      <c r="AX1384" s="482" t="s">
        <v>2991</v>
      </c>
      <c r="AY1384" s="483" t="s">
        <v>2992</v>
      </c>
      <c r="AZ1384" s="482" t="s">
        <v>2991</v>
      </c>
    </row>
    <row r="1385" spans="50:52" hidden="1">
      <c r="AX1385" s="482" t="s">
        <v>2993</v>
      </c>
      <c r="AY1385" s="483" t="s">
        <v>2994</v>
      </c>
      <c r="AZ1385" s="482" t="s">
        <v>2993</v>
      </c>
    </row>
    <row r="1386" spans="50:52" hidden="1">
      <c r="AX1386" s="482" t="s">
        <v>2995</v>
      </c>
      <c r="AY1386" s="483" t="s">
        <v>2996</v>
      </c>
      <c r="AZ1386" s="482" t="s">
        <v>2995</v>
      </c>
    </row>
    <row r="1387" spans="50:52" hidden="1">
      <c r="AX1387" s="482" t="s">
        <v>2997</v>
      </c>
      <c r="AY1387" s="483" t="s">
        <v>2998</v>
      </c>
      <c r="AZ1387" s="482" t="s">
        <v>2997</v>
      </c>
    </row>
    <row r="1388" spans="50:52" hidden="1">
      <c r="AX1388" s="482" t="s">
        <v>2999</v>
      </c>
      <c r="AY1388" s="483" t="s">
        <v>3000</v>
      </c>
      <c r="AZ1388" s="482" t="s">
        <v>2999</v>
      </c>
    </row>
    <row r="1389" spans="50:52" hidden="1">
      <c r="AX1389" s="482" t="s">
        <v>3001</v>
      </c>
      <c r="AY1389" s="483" t="s">
        <v>3002</v>
      </c>
      <c r="AZ1389" s="482" t="s">
        <v>3001</v>
      </c>
    </row>
    <row r="1390" spans="50:52" hidden="1">
      <c r="AX1390" s="482" t="s">
        <v>3003</v>
      </c>
      <c r="AY1390" s="483" t="s">
        <v>3004</v>
      </c>
      <c r="AZ1390" s="482" t="s">
        <v>3003</v>
      </c>
    </row>
    <row r="1391" spans="50:52" hidden="1">
      <c r="AX1391" s="482" t="s">
        <v>3005</v>
      </c>
      <c r="AY1391" s="483" t="s">
        <v>3006</v>
      </c>
      <c r="AZ1391" s="482" t="s">
        <v>3005</v>
      </c>
    </row>
    <row r="1392" spans="50:52" hidden="1">
      <c r="AX1392" s="482" t="s">
        <v>3007</v>
      </c>
      <c r="AY1392" s="483" t="s">
        <v>3008</v>
      </c>
      <c r="AZ1392" s="482" t="s">
        <v>3007</v>
      </c>
    </row>
    <row r="1393" spans="50:52" hidden="1">
      <c r="AX1393" s="482" t="s">
        <v>3009</v>
      </c>
      <c r="AY1393" s="483" t="s">
        <v>3010</v>
      </c>
      <c r="AZ1393" s="482" t="s">
        <v>3009</v>
      </c>
    </row>
    <row r="1394" spans="50:52" hidden="1">
      <c r="AX1394" s="482" t="s">
        <v>3011</v>
      </c>
      <c r="AY1394" s="483" t="s">
        <v>3012</v>
      </c>
      <c r="AZ1394" s="482" t="s">
        <v>3011</v>
      </c>
    </row>
    <row r="1395" spans="50:52" hidden="1">
      <c r="AX1395" s="482" t="s">
        <v>3013</v>
      </c>
      <c r="AY1395" s="483" t="s">
        <v>3014</v>
      </c>
      <c r="AZ1395" s="482" t="s">
        <v>3013</v>
      </c>
    </row>
    <row r="1396" spans="50:52" hidden="1">
      <c r="AX1396" s="482" t="s">
        <v>3015</v>
      </c>
      <c r="AY1396" s="483" t="s">
        <v>3016</v>
      </c>
      <c r="AZ1396" s="482" t="s">
        <v>3015</v>
      </c>
    </row>
    <row r="1397" spans="50:52" hidden="1">
      <c r="AX1397" s="482" t="s">
        <v>3017</v>
      </c>
      <c r="AY1397" s="483" t="s">
        <v>3018</v>
      </c>
      <c r="AZ1397" s="482" t="s">
        <v>3017</v>
      </c>
    </row>
    <row r="1398" spans="50:52" hidden="1">
      <c r="AX1398" s="482" t="s">
        <v>3019</v>
      </c>
      <c r="AY1398" s="483" t="s">
        <v>3020</v>
      </c>
      <c r="AZ1398" s="482" t="s">
        <v>3019</v>
      </c>
    </row>
    <row r="1399" spans="50:52" hidden="1">
      <c r="AX1399" s="482" t="s">
        <v>3021</v>
      </c>
      <c r="AY1399" s="483" t="s">
        <v>3022</v>
      </c>
      <c r="AZ1399" s="482" t="s">
        <v>3021</v>
      </c>
    </row>
    <row r="1400" spans="50:52" hidden="1">
      <c r="AX1400" s="482" t="s">
        <v>3023</v>
      </c>
      <c r="AY1400" s="483" t="s">
        <v>3024</v>
      </c>
      <c r="AZ1400" s="482" t="s">
        <v>3023</v>
      </c>
    </row>
    <row r="1401" spans="50:52" hidden="1">
      <c r="AX1401" s="482" t="s">
        <v>3025</v>
      </c>
      <c r="AY1401" s="483" t="s">
        <v>3026</v>
      </c>
      <c r="AZ1401" s="482" t="s">
        <v>3025</v>
      </c>
    </row>
    <row r="1402" spans="50:52" hidden="1">
      <c r="AX1402" s="482" t="s">
        <v>3027</v>
      </c>
      <c r="AY1402" s="483" t="s">
        <v>3028</v>
      </c>
      <c r="AZ1402" s="482" t="s">
        <v>3027</v>
      </c>
    </row>
    <row r="1403" spans="50:52" hidden="1">
      <c r="AX1403" s="482" t="s">
        <v>3029</v>
      </c>
      <c r="AY1403" s="483" t="s">
        <v>3030</v>
      </c>
      <c r="AZ1403" s="482" t="s">
        <v>3029</v>
      </c>
    </row>
    <row r="1404" spans="50:52" hidden="1">
      <c r="AX1404" s="482" t="s">
        <v>3031</v>
      </c>
      <c r="AY1404" s="483" t="s">
        <v>3032</v>
      </c>
      <c r="AZ1404" s="482" t="s">
        <v>3031</v>
      </c>
    </row>
    <row r="1405" spans="50:52" hidden="1">
      <c r="AX1405" s="482" t="s">
        <v>3033</v>
      </c>
      <c r="AY1405" s="483" t="s">
        <v>3034</v>
      </c>
      <c r="AZ1405" s="482" t="s">
        <v>3033</v>
      </c>
    </row>
    <row r="1406" spans="50:52" hidden="1">
      <c r="AX1406" s="482" t="s">
        <v>3035</v>
      </c>
      <c r="AY1406" s="483" t="s">
        <v>3036</v>
      </c>
      <c r="AZ1406" s="482" t="s">
        <v>3035</v>
      </c>
    </row>
    <row r="1407" spans="50:52" hidden="1">
      <c r="AX1407" s="482" t="s">
        <v>3037</v>
      </c>
      <c r="AY1407" s="484" t="s">
        <v>3038</v>
      </c>
      <c r="AZ1407" s="482" t="s">
        <v>3037</v>
      </c>
    </row>
    <row r="1408" spans="50:52" hidden="1">
      <c r="AX1408" s="482" t="s">
        <v>3039</v>
      </c>
      <c r="AY1408" s="483" t="s">
        <v>3040</v>
      </c>
      <c r="AZ1408" s="482" t="s">
        <v>3039</v>
      </c>
    </row>
    <row r="1409" spans="50:52" hidden="1">
      <c r="AX1409" s="482" t="s">
        <v>3041</v>
      </c>
      <c r="AY1409" s="482" t="s">
        <v>3042</v>
      </c>
      <c r="AZ1409" s="482" t="s">
        <v>3041</v>
      </c>
    </row>
    <row r="1410" spans="50:52" hidden="1">
      <c r="AX1410" s="482" t="s">
        <v>3043</v>
      </c>
      <c r="AY1410" s="482" t="s">
        <v>3044</v>
      </c>
      <c r="AZ1410" s="482" t="s">
        <v>3043</v>
      </c>
    </row>
    <row r="1411" spans="50:52" hidden="1">
      <c r="AX1411" s="482" t="s">
        <v>3045</v>
      </c>
      <c r="AY1411" s="482" t="s">
        <v>3046</v>
      </c>
      <c r="AZ1411" s="482" t="s">
        <v>3045</v>
      </c>
    </row>
    <row r="1412" spans="50:52" hidden="1">
      <c r="AX1412" s="482" t="s">
        <v>3047</v>
      </c>
      <c r="AY1412" s="482" t="s">
        <v>3048</v>
      </c>
      <c r="AZ1412" s="482" t="s">
        <v>3047</v>
      </c>
    </row>
    <row r="1413" spans="50:52" hidden="1">
      <c r="AX1413" s="482" t="s">
        <v>3049</v>
      </c>
      <c r="AY1413" s="482" t="s">
        <v>3050</v>
      </c>
      <c r="AZ1413" s="482" t="s">
        <v>3049</v>
      </c>
    </row>
    <row r="1414" spans="50:52" hidden="1">
      <c r="AX1414" s="482" t="s">
        <v>3051</v>
      </c>
      <c r="AY1414" s="482" t="s">
        <v>3052</v>
      </c>
      <c r="AZ1414" s="482" t="s">
        <v>3051</v>
      </c>
    </row>
    <row r="1415" spans="50:52" hidden="1">
      <c r="AX1415" s="482" t="s">
        <v>3053</v>
      </c>
      <c r="AY1415" s="482" t="s">
        <v>3054</v>
      </c>
      <c r="AZ1415" s="482" t="s">
        <v>3053</v>
      </c>
    </row>
    <row r="1416" spans="50:52" hidden="1">
      <c r="AX1416" s="482" t="s">
        <v>3055</v>
      </c>
      <c r="AY1416" s="482" t="s">
        <v>3056</v>
      </c>
      <c r="AZ1416" s="482" t="s">
        <v>3055</v>
      </c>
    </row>
    <row r="1417" spans="50:52" hidden="1">
      <c r="AX1417" s="482" t="s">
        <v>3057</v>
      </c>
      <c r="AY1417" s="483" t="s">
        <v>3058</v>
      </c>
      <c r="AZ1417" s="482" t="s">
        <v>3057</v>
      </c>
    </row>
    <row r="1418" spans="50:52" hidden="1">
      <c r="AX1418" s="482" t="s">
        <v>3059</v>
      </c>
      <c r="AY1418" s="483" t="s">
        <v>3060</v>
      </c>
      <c r="AZ1418" s="482" t="s">
        <v>3059</v>
      </c>
    </row>
    <row r="1419" spans="50:52" hidden="1">
      <c r="AX1419" s="482" t="s">
        <v>3061</v>
      </c>
      <c r="AY1419" s="483" t="s">
        <v>3062</v>
      </c>
      <c r="AZ1419" s="482" t="s">
        <v>3061</v>
      </c>
    </row>
    <row r="1420" spans="50:52" hidden="1">
      <c r="AX1420" s="482" t="s">
        <v>3063</v>
      </c>
      <c r="AY1420" s="483" t="s">
        <v>3064</v>
      </c>
      <c r="AZ1420" s="482" t="s">
        <v>3063</v>
      </c>
    </row>
    <row r="1421" spans="50:52" hidden="1">
      <c r="AX1421" s="482" t="s">
        <v>3065</v>
      </c>
      <c r="AY1421" s="483" t="s">
        <v>3066</v>
      </c>
      <c r="AZ1421" s="482" t="s">
        <v>3065</v>
      </c>
    </row>
    <row r="1422" spans="50:52" hidden="1">
      <c r="AX1422" s="482" t="s">
        <v>3067</v>
      </c>
      <c r="AY1422" s="483" t="s">
        <v>3068</v>
      </c>
      <c r="AZ1422" s="482" t="s">
        <v>3067</v>
      </c>
    </row>
    <row r="1423" spans="50:52" hidden="1">
      <c r="AX1423" s="482" t="s">
        <v>3069</v>
      </c>
      <c r="AY1423" s="483" t="s">
        <v>3070</v>
      </c>
      <c r="AZ1423" s="482" t="s">
        <v>3069</v>
      </c>
    </row>
    <row r="1424" spans="50:52" hidden="1">
      <c r="AX1424" s="482" t="s">
        <v>3071</v>
      </c>
      <c r="AY1424" s="483" t="s">
        <v>3072</v>
      </c>
      <c r="AZ1424" s="482" t="s">
        <v>3071</v>
      </c>
    </row>
    <row r="1425" spans="50:52" hidden="1">
      <c r="AX1425" s="482" t="s">
        <v>3073</v>
      </c>
      <c r="AY1425" s="483" t="s">
        <v>3074</v>
      </c>
      <c r="AZ1425" s="482" t="s">
        <v>3073</v>
      </c>
    </row>
    <row r="1426" spans="50:52" hidden="1">
      <c r="AX1426" s="482" t="s">
        <v>3075</v>
      </c>
      <c r="AY1426" s="483" t="s">
        <v>3076</v>
      </c>
      <c r="AZ1426" s="482" t="s">
        <v>3075</v>
      </c>
    </row>
    <row r="1427" spans="50:52" hidden="1">
      <c r="AX1427" s="482" t="s">
        <v>3077</v>
      </c>
      <c r="AY1427" s="483" t="s">
        <v>3078</v>
      </c>
      <c r="AZ1427" s="482" t="s">
        <v>3077</v>
      </c>
    </row>
    <row r="1428" spans="50:52" hidden="1">
      <c r="AX1428" s="482" t="s">
        <v>3079</v>
      </c>
      <c r="AY1428" s="483" t="s">
        <v>3080</v>
      </c>
      <c r="AZ1428" s="482" t="s">
        <v>3079</v>
      </c>
    </row>
    <row r="1429" spans="50:52" hidden="1">
      <c r="AX1429" s="482" t="s">
        <v>3081</v>
      </c>
      <c r="AY1429" s="483" t="s">
        <v>3082</v>
      </c>
      <c r="AZ1429" s="482" t="s">
        <v>3081</v>
      </c>
    </row>
    <row r="1430" spans="50:52" hidden="1">
      <c r="AX1430" s="482" t="s">
        <v>3083</v>
      </c>
      <c r="AY1430" s="483" t="s">
        <v>3084</v>
      </c>
      <c r="AZ1430" s="482" t="s">
        <v>3083</v>
      </c>
    </row>
    <row r="1431" spans="50:52" hidden="1">
      <c r="AX1431" s="482" t="s">
        <v>3085</v>
      </c>
      <c r="AY1431" s="483" t="s">
        <v>3086</v>
      </c>
      <c r="AZ1431" s="482" t="s">
        <v>3085</v>
      </c>
    </row>
    <row r="1432" spans="50:52" hidden="1">
      <c r="AX1432" s="482" t="s">
        <v>3087</v>
      </c>
      <c r="AY1432" s="483" t="s">
        <v>3088</v>
      </c>
      <c r="AZ1432" s="482" t="s">
        <v>3087</v>
      </c>
    </row>
    <row r="1433" spans="50:52" hidden="1">
      <c r="AX1433" s="482" t="s">
        <v>3089</v>
      </c>
      <c r="AY1433" s="483" t="s">
        <v>3090</v>
      </c>
      <c r="AZ1433" s="482" t="s">
        <v>3089</v>
      </c>
    </row>
    <row r="1434" spans="50:52" hidden="1">
      <c r="AX1434" s="482" t="s">
        <v>3091</v>
      </c>
      <c r="AY1434" s="483" t="s">
        <v>3092</v>
      </c>
      <c r="AZ1434" s="482" t="s">
        <v>3091</v>
      </c>
    </row>
    <row r="1435" spans="50:52" hidden="1">
      <c r="AX1435" s="482" t="s">
        <v>3093</v>
      </c>
      <c r="AY1435" s="483" t="s">
        <v>3094</v>
      </c>
      <c r="AZ1435" s="482" t="s">
        <v>3093</v>
      </c>
    </row>
    <row r="1436" spans="50:52" hidden="1">
      <c r="AX1436" s="482" t="s">
        <v>3095</v>
      </c>
      <c r="AY1436" s="483" t="s">
        <v>3096</v>
      </c>
      <c r="AZ1436" s="482" t="s">
        <v>3095</v>
      </c>
    </row>
    <row r="1437" spans="50:52" hidden="1">
      <c r="AX1437" s="482" t="s">
        <v>3097</v>
      </c>
      <c r="AY1437" s="483" t="s">
        <v>3098</v>
      </c>
      <c r="AZ1437" s="482" t="s">
        <v>3097</v>
      </c>
    </row>
    <row r="1438" spans="50:52" hidden="1">
      <c r="AX1438" s="482" t="s">
        <v>3099</v>
      </c>
      <c r="AY1438" s="483" t="s">
        <v>3100</v>
      </c>
      <c r="AZ1438" s="482" t="s">
        <v>3099</v>
      </c>
    </row>
    <row r="1439" spans="50:52" hidden="1">
      <c r="AX1439" s="482" t="s">
        <v>3101</v>
      </c>
      <c r="AY1439" s="483" t="s">
        <v>3102</v>
      </c>
      <c r="AZ1439" s="482" t="s">
        <v>3101</v>
      </c>
    </row>
    <row r="1440" spans="50:52" hidden="1">
      <c r="AX1440" s="482" t="s">
        <v>3103</v>
      </c>
      <c r="AY1440" s="483" t="s">
        <v>3104</v>
      </c>
      <c r="AZ1440" s="482" t="s">
        <v>3103</v>
      </c>
    </row>
    <row r="1441" spans="50:52" hidden="1">
      <c r="AX1441" s="482" t="s">
        <v>3105</v>
      </c>
      <c r="AY1441" s="483" t="s">
        <v>3106</v>
      </c>
      <c r="AZ1441" s="482" t="s">
        <v>3105</v>
      </c>
    </row>
    <row r="1442" spans="50:52" hidden="1">
      <c r="AX1442" s="482" t="s">
        <v>3107</v>
      </c>
      <c r="AY1442" s="483" t="s">
        <v>3108</v>
      </c>
      <c r="AZ1442" s="482" t="s">
        <v>3107</v>
      </c>
    </row>
    <row r="1443" spans="50:52" hidden="1">
      <c r="AX1443" s="482" t="s">
        <v>3109</v>
      </c>
      <c r="AY1443" s="483" t="s">
        <v>3110</v>
      </c>
      <c r="AZ1443" s="482" t="s">
        <v>3109</v>
      </c>
    </row>
    <row r="1444" spans="50:52" hidden="1">
      <c r="AX1444" s="482" t="s">
        <v>3111</v>
      </c>
      <c r="AY1444" s="483" t="s">
        <v>3112</v>
      </c>
      <c r="AZ1444" s="482" t="s">
        <v>3111</v>
      </c>
    </row>
    <row r="1445" spans="50:52" hidden="1">
      <c r="AX1445" s="482" t="s">
        <v>3113</v>
      </c>
      <c r="AY1445" s="483" t="s">
        <v>3114</v>
      </c>
      <c r="AZ1445" s="482" t="s">
        <v>3113</v>
      </c>
    </row>
    <row r="1446" spans="50:52" hidden="1">
      <c r="AX1446" s="482" t="s">
        <v>3115</v>
      </c>
      <c r="AY1446" s="484" t="s">
        <v>3116</v>
      </c>
      <c r="AZ1446" s="482" t="s">
        <v>3115</v>
      </c>
    </row>
    <row r="1447" spans="50:52" hidden="1">
      <c r="AX1447" s="482" t="s">
        <v>3117</v>
      </c>
      <c r="AY1447" s="483" t="s">
        <v>3118</v>
      </c>
      <c r="AZ1447" s="482" t="s">
        <v>3117</v>
      </c>
    </row>
    <row r="1448" spans="50:52" hidden="1">
      <c r="AX1448" s="482" t="s">
        <v>3119</v>
      </c>
      <c r="AY1448" s="483" t="s">
        <v>3120</v>
      </c>
      <c r="AZ1448" s="482" t="s">
        <v>3119</v>
      </c>
    </row>
    <row r="1449" spans="50:52" hidden="1">
      <c r="AX1449" s="482" t="s">
        <v>3121</v>
      </c>
      <c r="AY1449" s="483" t="s">
        <v>3122</v>
      </c>
      <c r="AZ1449" s="482" t="s">
        <v>3121</v>
      </c>
    </row>
    <row r="1450" spans="50:52" hidden="1">
      <c r="AX1450" s="482" t="s">
        <v>3123</v>
      </c>
      <c r="AY1450" s="483" t="s">
        <v>3124</v>
      </c>
      <c r="AZ1450" s="482" t="s">
        <v>3123</v>
      </c>
    </row>
    <row r="1451" spans="50:52" hidden="1">
      <c r="AX1451" s="482" t="s">
        <v>3125</v>
      </c>
      <c r="AY1451" s="483" t="s">
        <v>3126</v>
      </c>
      <c r="AZ1451" s="482" t="s">
        <v>3125</v>
      </c>
    </row>
    <row r="1452" spans="50:52" hidden="1">
      <c r="AX1452" s="482" t="s">
        <v>3127</v>
      </c>
      <c r="AY1452" s="483" t="s">
        <v>3128</v>
      </c>
      <c r="AZ1452" s="482" t="s">
        <v>3127</v>
      </c>
    </row>
    <row r="1453" spans="50:52" hidden="1">
      <c r="AX1453" s="482" t="s">
        <v>3129</v>
      </c>
      <c r="AY1453" s="483" t="s">
        <v>3130</v>
      </c>
      <c r="AZ1453" s="482" t="s">
        <v>3129</v>
      </c>
    </row>
    <row r="1454" spans="50:52" hidden="1">
      <c r="AX1454" s="482" t="s">
        <v>3131</v>
      </c>
      <c r="AY1454" s="483" t="s">
        <v>3132</v>
      </c>
      <c r="AZ1454" s="482" t="s">
        <v>3131</v>
      </c>
    </row>
    <row r="1455" spans="50:52" hidden="1">
      <c r="AX1455" s="482" t="s">
        <v>3133</v>
      </c>
      <c r="AY1455" s="483" t="s">
        <v>3134</v>
      </c>
      <c r="AZ1455" s="482" t="s">
        <v>3133</v>
      </c>
    </row>
    <row r="1456" spans="50:52" hidden="1">
      <c r="AX1456" s="482" t="s">
        <v>3135</v>
      </c>
      <c r="AY1456" s="483" t="s">
        <v>3136</v>
      </c>
      <c r="AZ1456" s="482" t="s">
        <v>3135</v>
      </c>
    </row>
    <row r="1457" spans="50:52" hidden="1">
      <c r="AX1457" s="482" t="s">
        <v>3137</v>
      </c>
      <c r="AY1457" s="483" t="s">
        <v>3138</v>
      </c>
      <c r="AZ1457" s="482" t="s">
        <v>3137</v>
      </c>
    </row>
    <row r="1458" spans="50:52" hidden="1">
      <c r="AX1458" s="482" t="s">
        <v>3139</v>
      </c>
      <c r="AY1458" s="483" t="s">
        <v>3140</v>
      </c>
      <c r="AZ1458" s="482" t="s">
        <v>3139</v>
      </c>
    </row>
    <row r="1459" spans="50:52" hidden="1">
      <c r="AX1459" s="482" t="s">
        <v>3141</v>
      </c>
      <c r="AY1459" s="483" t="s">
        <v>3142</v>
      </c>
      <c r="AZ1459" s="482" t="s">
        <v>3141</v>
      </c>
    </row>
    <row r="1460" spans="50:52" hidden="1">
      <c r="AX1460" s="482" t="s">
        <v>3143</v>
      </c>
      <c r="AY1460" s="483" t="s">
        <v>3144</v>
      </c>
      <c r="AZ1460" s="482" t="s">
        <v>3143</v>
      </c>
    </row>
    <row r="1461" spans="50:52" hidden="1">
      <c r="AX1461" s="482" t="s">
        <v>3145</v>
      </c>
      <c r="AY1461" s="483" t="s">
        <v>2276</v>
      </c>
      <c r="AZ1461" s="482" t="s">
        <v>3145</v>
      </c>
    </row>
    <row r="1462" spans="50:52" hidden="1">
      <c r="AX1462" s="482" t="s">
        <v>3146</v>
      </c>
      <c r="AY1462" s="484" t="s">
        <v>3147</v>
      </c>
      <c r="AZ1462" s="482" t="s">
        <v>3146</v>
      </c>
    </row>
    <row r="1463" spans="50:52" hidden="1">
      <c r="AX1463" s="482" t="s">
        <v>3148</v>
      </c>
      <c r="AY1463" s="483" t="s">
        <v>3149</v>
      </c>
      <c r="AZ1463" s="482" t="s">
        <v>3148</v>
      </c>
    </row>
    <row r="1464" spans="50:52" hidden="1">
      <c r="AX1464" s="482" t="s">
        <v>3150</v>
      </c>
      <c r="AY1464" s="483" t="s">
        <v>3151</v>
      </c>
      <c r="AZ1464" s="482" t="s">
        <v>3150</v>
      </c>
    </row>
    <row r="1465" spans="50:52" hidden="1">
      <c r="AX1465" s="482" t="s">
        <v>3152</v>
      </c>
      <c r="AY1465" s="483" t="s">
        <v>3153</v>
      </c>
      <c r="AZ1465" s="482" t="s">
        <v>3152</v>
      </c>
    </row>
    <row r="1466" spans="50:52" hidden="1">
      <c r="AX1466" s="482" t="s">
        <v>3154</v>
      </c>
      <c r="AY1466" s="483" t="s">
        <v>3155</v>
      </c>
      <c r="AZ1466" s="482" t="s">
        <v>3154</v>
      </c>
    </row>
    <row r="1467" spans="50:52" hidden="1">
      <c r="AX1467" s="482" t="s">
        <v>3156</v>
      </c>
      <c r="AY1467" s="483" t="s">
        <v>3157</v>
      </c>
      <c r="AZ1467" s="482" t="s">
        <v>3156</v>
      </c>
    </row>
    <row r="1468" spans="50:52" hidden="1">
      <c r="AX1468" s="482" t="s">
        <v>3158</v>
      </c>
      <c r="AY1468" s="483" t="s">
        <v>3159</v>
      </c>
      <c r="AZ1468" s="482" t="s">
        <v>3158</v>
      </c>
    </row>
    <row r="1469" spans="50:52" hidden="1">
      <c r="AX1469" s="482" t="s">
        <v>3160</v>
      </c>
      <c r="AY1469" s="483" t="s">
        <v>3161</v>
      </c>
      <c r="AZ1469" s="482" t="s">
        <v>3160</v>
      </c>
    </row>
    <row r="1470" spans="50:52" hidden="1">
      <c r="AX1470" s="482" t="s">
        <v>3162</v>
      </c>
      <c r="AY1470" s="483" t="s">
        <v>3163</v>
      </c>
      <c r="AZ1470" s="482" t="s">
        <v>3162</v>
      </c>
    </row>
    <row r="1471" spans="50:52" hidden="1">
      <c r="AX1471" s="482" t="s">
        <v>3164</v>
      </c>
      <c r="AY1471" s="483" t="s">
        <v>3165</v>
      </c>
      <c r="AZ1471" s="482" t="s">
        <v>3164</v>
      </c>
    </row>
    <row r="1472" spans="50:52" hidden="1">
      <c r="AX1472" s="482" t="s">
        <v>3166</v>
      </c>
      <c r="AY1472" s="483" t="s">
        <v>3167</v>
      </c>
      <c r="AZ1472" s="482" t="s">
        <v>3166</v>
      </c>
    </row>
    <row r="1473" spans="50:52" hidden="1">
      <c r="AX1473" s="482" t="s">
        <v>3168</v>
      </c>
      <c r="AY1473" s="483" t="s">
        <v>3169</v>
      </c>
      <c r="AZ1473" s="482" t="s">
        <v>3168</v>
      </c>
    </row>
    <row r="1474" spans="50:52" hidden="1">
      <c r="AX1474" s="482" t="s">
        <v>3170</v>
      </c>
      <c r="AY1474" s="483" t="s">
        <v>3171</v>
      </c>
      <c r="AZ1474" s="482" t="s">
        <v>3170</v>
      </c>
    </row>
    <row r="1475" spans="50:52" hidden="1">
      <c r="AX1475" s="482" t="s">
        <v>3172</v>
      </c>
      <c r="AY1475" s="483" t="s">
        <v>3173</v>
      </c>
      <c r="AZ1475" s="482" t="s">
        <v>3172</v>
      </c>
    </row>
    <row r="1476" spans="50:52" hidden="1">
      <c r="AX1476" s="482" t="s">
        <v>3174</v>
      </c>
      <c r="AY1476" s="483" t="s">
        <v>3175</v>
      </c>
      <c r="AZ1476" s="482" t="s">
        <v>3174</v>
      </c>
    </row>
    <row r="1477" spans="50:52" hidden="1">
      <c r="AX1477" s="482" t="s">
        <v>3176</v>
      </c>
      <c r="AY1477" s="483" t="s">
        <v>3177</v>
      </c>
      <c r="AZ1477" s="482" t="s">
        <v>3176</v>
      </c>
    </row>
    <row r="1478" spans="50:52" hidden="1">
      <c r="AX1478" s="482" t="s">
        <v>3178</v>
      </c>
      <c r="AY1478" s="483" t="s">
        <v>3179</v>
      </c>
      <c r="AZ1478" s="482" t="s">
        <v>3178</v>
      </c>
    </row>
    <row r="1479" spans="50:52" hidden="1">
      <c r="AX1479" s="482" t="s">
        <v>3180</v>
      </c>
      <c r="AY1479" s="483" t="s">
        <v>3181</v>
      </c>
      <c r="AZ1479" s="482" t="s">
        <v>3180</v>
      </c>
    </row>
    <row r="1480" spans="50:52" hidden="1">
      <c r="AX1480" s="482" t="s">
        <v>3182</v>
      </c>
      <c r="AY1480" s="483" t="s">
        <v>3183</v>
      </c>
      <c r="AZ1480" s="482" t="s">
        <v>3182</v>
      </c>
    </row>
    <row r="1481" spans="50:52" hidden="1">
      <c r="AX1481" s="482" t="s">
        <v>3184</v>
      </c>
      <c r="AY1481" s="483" t="s">
        <v>3185</v>
      </c>
      <c r="AZ1481" s="482" t="s">
        <v>3184</v>
      </c>
    </row>
    <row r="1482" spans="50:52" hidden="1">
      <c r="AX1482" s="482" t="s">
        <v>3186</v>
      </c>
      <c r="AY1482" s="484" t="s">
        <v>3187</v>
      </c>
      <c r="AZ1482" s="482" t="s">
        <v>3186</v>
      </c>
    </row>
    <row r="1483" spans="50:52" hidden="1">
      <c r="AX1483" s="482" t="s">
        <v>3188</v>
      </c>
      <c r="AY1483" s="483" t="s">
        <v>3189</v>
      </c>
      <c r="AZ1483" s="482" t="s">
        <v>3188</v>
      </c>
    </row>
    <row r="1484" spans="50:52" hidden="1">
      <c r="AX1484" s="482" t="s">
        <v>3190</v>
      </c>
      <c r="AY1484" s="483" t="s">
        <v>3191</v>
      </c>
      <c r="AZ1484" s="482" t="s">
        <v>3190</v>
      </c>
    </row>
    <row r="1485" spans="50:52" hidden="1">
      <c r="AX1485" s="482" t="s">
        <v>3192</v>
      </c>
      <c r="AY1485" s="483" t="s">
        <v>3193</v>
      </c>
      <c r="AZ1485" s="482" t="s">
        <v>3192</v>
      </c>
    </row>
    <row r="1486" spans="50:52" hidden="1">
      <c r="AX1486" s="482" t="s">
        <v>3194</v>
      </c>
      <c r="AY1486" s="483" t="s">
        <v>3195</v>
      </c>
      <c r="AZ1486" s="482" t="s">
        <v>3194</v>
      </c>
    </row>
    <row r="1487" spans="50:52" hidden="1">
      <c r="AX1487" s="482" t="s">
        <v>3196</v>
      </c>
      <c r="AY1487" s="483" t="s">
        <v>3197</v>
      </c>
      <c r="AZ1487" s="482" t="s">
        <v>3196</v>
      </c>
    </row>
    <row r="1488" spans="50:52" hidden="1">
      <c r="AX1488" s="482" t="s">
        <v>3198</v>
      </c>
      <c r="AY1488" s="483" t="s">
        <v>3199</v>
      </c>
      <c r="AZ1488" s="482" t="s">
        <v>3198</v>
      </c>
    </row>
    <row r="1489" spans="50:52" hidden="1">
      <c r="AX1489" s="482" t="s">
        <v>3200</v>
      </c>
      <c r="AY1489" s="483" t="s">
        <v>3201</v>
      </c>
      <c r="AZ1489" s="482" t="s">
        <v>3200</v>
      </c>
    </row>
    <row r="1490" spans="50:52" hidden="1">
      <c r="AX1490" s="482" t="s">
        <v>3202</v>
      </c>
      <c r="AY1490" s="483" t="s">
        <v>3203</v>
      </c>
      <c r="AZ1490" s="482" t="s">
        <v>3202</v>
      </c>
    </row>
    <row r="1491" spans="50:52" hidden="1">
      <c r="AX1491" s="482" t="s">
        <v>3204</v>
      </c>
      <c r="AY1491" s="483" t="s">
        <v>3205</v>
      </c>
      <c r="AZ1491" s="482" t="s">
        <v>3204</v>
      </c>
    </row>
    <row r="1492" spans="50:52" hidden="1">
      <c r="AX1492" s="482" t="s">
        <v>3206</v>
      </c>
      <c r="AY1492" s="483" t="s">
        <v>3207</v>
      </c>
      <c r="AZ1492" s="482" t="s">
        <v>3206</v>
      </c>
    </row>
    <row r="1493" spans="50:52" hidden="1">
      <c r="AX1493" s="482" t="s">
        <v>3208</v>
      </c>
      <c r="AY1493" s="483" t="s">
        <v>1910</v>
      </c>
      <c r="AZ1493" s="482" t="s">
        <v>3208</v>
      </c>
    </row>
    <row r="1494" spans="50:52" hidden="1">
      <c r="AX1494" s="482" t="s">
        <v>3209</v>
      </c>
      <c r="AY1494" s="483" t="s">
        <v>3210</v>
      </c>
      <c r="AZ1494" s="482" t="s">
        <v>3209</v>
      </c>
    </row>
    <row r="1495" spans="50:52" hidden="1">
      <c r="AX1495" s="482" t="s">
        <v>3211</v>
      </c>
      <c r="AY1495" s="483" t="s">
        <v>3212</v>
      </c>
      <c r="AZ1495" s="482" t="s">
        <v>3211</v>
      </c>
    </row>
    <row r="1496" spans="50:52" hidden="1">
      <c r="AX1496" s="482" t="s">
        <v>3213</v>
      </c>
      <c r="AY1496" s="483" t="s">
        <v>3214</v>
      </c>
      <c r="AZ1496" s="482" t="s">
        <v>3213</v>
      </c>
    </row>
    <row r="1497" spans="50:52" hidden="1">
      <c r="AX1497" s="482" t="s">
        <v>3215</v>
      </c>
      <c r="AY1497" s="483" t="s">
        <v>3216</v>
      </c>
      <c r="AZ1497" s="482" t="s">
        <v>3215</v>
      </c>
    </row>
    <row r="1498" spans="50:52" hidden="1">
      <c r="AX1498" s="482" t="s">
        <v>3217</v>
      </c>
      <c r="AY1498" s="483" t="s">
        <v>3218</v>
      </c>
      <c r="AZ1498" s="482" t="s">
        <v>3217</v>
      </c>
    </row>
    <row r="1499" spans="50:52" hidden="1">
      <c r="AX1499" s="482" t="s">
        <v>3219</v>
      </c>
      <c r="AY1499" s="483" t="s">
        <v>3220</v>
      </c>
      <c r="AZ1499" s="482" t="s">
        <v>3219</v>
      </c>
    </row>
    <row r="1500" spans="50:52" hidden="1">
      <c r="AX1500" s="482" t="s">
        <v>3221</v>
      </c>
      <c r="AY1500" s="484" t="s">
        <v>3222</v>
      </c>
      <c r="AZ1500" s="482" t="s">
        <v>3221</v>
      </c>
    </row>
    <row r="1501" spans="50:52" hidden="1">
      <c r="AX1501" s="482" t="s">
        <v>3223</v>
      </c>
      <c r="AY1501" s="483" t="s">
        <v>3224</v>
      </c>
      <c r="AZ1501" s="482" t="s">
        <v>3223</v>
      </c>
    </row>
    <row r="1502" spans="50:52" hidden="1">
      <c r="AX1502" s="482" t="s">
        <v>3225</v>
      </c>
      <c r="AY1502" s="483" t="s">
        <v>3226</v>
      </c>
      <c r="AZ1502" s="482" t="s">
        <v>3225</v>
      </c>
    </row>
    <row r="1503" spans="50:52" hidden="1">
      <c r="AX1503" s="482" t="s">
        <v>3227</v>
      </c>
      <c r="AY1503" s="483" t="s">
        <v>3228</v>
      </c>
      <c r="AZ1503" s="482" t="s">
        <v>3227</v>
      </c>
    </row>
    <row r="1504" spans="50:52" hidden="1">
      <c r="AX1504" s="482" t="s">
        <v>3229</v>
      </c>
      <c r="AY1504" s="483" t="s">
        <v>3230</v>
      </c>
      <c r="AZ1504" s="482" t="s">
        <v>3229</v>
      </c>
    </row>
    <row r="1505" spans="50:52" hidden="1">
      <c r="AX1505" s="482" t="s">
        <v>3231</v>
      </c>
      <c r="AY1505" s="483" t="s">
        <v>3232</v>
      </c>
      <c r="AZ1505" s="482" t="s">
        <v>3231</v>
      </c>
    </row>
    <row r="1506" spans="50:52" hidden="1">
      <c r="AX1506" s="482" t="s">
        <v>3233</v>
      </c>
      <c r="AY1506" s="483" t="s">
        <v>3234</v>
      </c>
      <c r="AZ1506" s="482" t="s">
        <v>3233</v>
      </c>
    </row>
    <row r="1507" spans="50:52" hidden="1">
      <c r="AX1507" s="482" t="s">
        <v>3235</v>
      </c>
      <c r="AY1507" s="483" t="s">
        <v>3236</v>
      </c>
      <c r="AZ1507" s="482" t="s">
        <v>3235</v>
      </c>
    </row>
    <row r="1508" spans="50:52" hidden="1">
      <c r="AX1508" s="482" t="s">
        <v>3237</v>
      </c>
      <c r="AY1508" s="483" t="s">
        <v>3238</v>
      </c>
      <c r="AZ1508" s="482" t="s">
        <v>3237</v>
      </c>
    </row>
    <row r="1509" spans="50:52" hidden="1">
      <c r="AX1509" s="482" t="s">
        <v>3239</v>
      </c>
      <c r="AY1509" s="483" t="s">
        <v>3240</v>
      </c>
      <c r="AZ1509" s="482" t="s">
        <v>3239</v>
      </c>
    </row>
    <row r="1510" spans="50:52" hidden="1">
      <c r="AX1510" s="482" t="s">
        <v>3241</v>
      </c>
      <c r="AY1510" s="483" t="s">
        <v>3242</v>
      </c>
      <c r="AZ1510" s="482" t="s">
        <v>3241</v>
      </c>
    </row>
    <row r="1511" spans="50:52" hidden="1">
      <c r="AX1511" s="482" t="s">
        <v>3243</v>
      </c>
      <c r="AY1511" s="483" t="s">
        <v>3244</v>
      </c>
      <c r="AZ1511" s="482" t="s">
        <v>3243</v>
      </c>
    </row>
    <row r="1512" spans="50:52" hidden="1">
      <c r="AX1512" s="482" t="s">
        <v>3245</v>
      </c>
      <c r="AY1512" s="483" t="s">
        <v>3246</v>
      </c>
      <c r="AZ1512" s="482" t="s">
        <v>3245</v>
      </c>
    </row>
    <row r="1513" spans="50:52" hidden="1">
      <c r="AX1513" s="482" t="s">
        <v>3247</v>
      </c>
      <c r="AY1513" s="483" t="s">
        <v>3248</v>
      </c>
      <c r="AZ1513" s="482" t="s">
        <v>3247</v>
      </c>
    </row>
    <row r="1514" spans="50:52" hidden="1">
      <c r="AX1514" s="482" t="s">
        <v>3249</v>
      </c>
      <c r="AY1514" s="483" t="s">
        <v>3250</v>
      </c>
      <c r="AZ1514" s="482" t="s">
        <v>3249</v>
      </c>
    </row>
    <row r="1515" spans="50:52" hidden="1">
      <c r="AX1515" s="482" t="s">
        <v>3251</v>
      </c>
      <c r="AY1515" s="483" t="s">
        <v>3252</v>
      </c>
      <c r="AZ1515" s="482" t="s">
        <v>3251</v>
      </c>
    </row>
    <row r="1516" spans="50:52" hidden="1">
      <c r="AX1516" s="482" t="s">
        <v>3253</v>
      </c>
      <c r="AY1516" s="483" t="s">
        <v>3254</v>
      </c>
      <c r="AZ1516" s="482" t="s">
        <v>3253</v>
      </c>
    </row>
    <row r="1517" spans="50:52" hidden="1">
      <c r="AX1517" s="482" t="s">
        <v>3255</v>
      </c>
      <c r="AY1517" s="483" t="s">
        <v>2032</v>
      </c>
      <c r="AZ1517" s="482" t="s">
        <v>3255</v>
      </c>
    </row>
    <row r="1518" spans="50:52" hidden="1">
      <c r="AX1518" s="482" t="s">
        <v>3256</v>
      </c>
      <c r="AY1518" s="483" t="s">
        <v>3257</v>
      </c>
      <c r="AZ1518" s="482" t="s">
        <v>3256</v>
      </c>
    </row>
    <row r="1519" spans="50:52" hidden="1">
      <c r="AX1519" s="482" t="s">
        <v>3258</v>
      </c>
      <c r="AY1519" s="483" t="s">
        <v>3259</v>
      </c>
      <c r="AZ1519" s="482" t="s">
        <v>3258</v>
      </c>
    </row>
    <row r="1520" spans="50:52" hidden="1">
      <c r="AX1520" s="482" t="s">
        <v>3260</v>
      </c>
      <c r="AY1520" s="483" t="s">
        <v>3261</v>
      </c>
      <c r="AZ1520" s="482" t="s">
        <v>3260</v>
      </c>
    </row>
    <row r="1521" spans="50:52" hidden="1">
      <c r="AX1521" s="482" t="s">
        <v>3262</v>
      </c>
      <c r="AY1521" s="483" t="s">
        <v>3263</v>
      </c>
      <c r="AZ1521" s="482" t="s">
        <v>3262</v>
      </c>
    </row>
    <row r="1522" spans="50:52" hidden="1">
      <c r="AX1522" s="482" t="s">
        <v>3264</v>
      </c>
      <c r="AY1522" s="483" t="s">
        <v>3265</v>
      </c>
      <c r="AZ1522" s="482" t="s">
        <v>3264</v>
      </c>
    </row>
    <row r="1523" spans="50:52" hidden="1">
      <c r="AX1523" s="482" t="s">
        <v>3266</v>
      </c>
      <c r="AY1523" s="483" t="s">
        <v>3267</v>
      </c>
      <c r="AZ1523" s="482" t="s">
        <v>3266</v>
      </c>
    </row>
    <row r="1524" spans="50:52" hidden="1">
      <c r="AX1524" s="482" t="s">
        <v>3268</v>
      </c>
      <c r="AY1524" s="483" t="s">
        <v>3269</v>
      </c>
      <c r="AZ1524" s="482" t="s">
        <v>3268</v>
      </c>
    </row>
    <row r="1525" spans="50:52" hidden="1">
      <c r="AX1525" s="482" t="s">
        <v>3270</v>
      </c>
      <c r="AY1525" s="483" t="s">
        <v>3271</v>
      </c>
      <c r="AZ1525" s="482" t="s">
        <v>3270</v>
      </c>
    </row>
    <row r="1526" spans="50:52" hidden="1">
      <c r="AX1526" s="482" t="s">
        <v>3272</v>
      </c>
      <c r="AY1526" s="483" t="s">
        <v>3273</v>
      </c>
      <c r="AZ1526" s="482" t="s">
        <v>3272</v>
      </c>
    </row>
    <row r="1527" spans="50:52" hidden="1">
      <c r="AX1527" s="482" t="s">
        <v>3274</v>
      </c>
      <c r="AY1527" s="483" t="s">
        <v>3275</v>
      </c>
      <c r="AZ1527" s="482" t="s">
        <v>3274</v>
      </c>
    </row>
    <row r="1528" spans="50:52" hidden="1">
      <c r="AX1528" s="482" t="s">
        <v>3276</v>
      </c>
      <c r="AY1528" s="484" t="s">
        <v>3277</v>
      </c>
      <c r="AZ1528" s="482" t="s">
        <v>3276</v>
      </c>
    </row>
    <row r="1529" spans="50:52" hidden="1">
      <c r="AX1529" s="482" t="s">
        <v>3278</v>
      </c>
      <c r="AY1529" s="483" t="s">
        <v>3279</v>
      </c>
      <c r="AZ1529" s="482" t="s">
        <v>3278</v>
      </c>
    </row>
    <row r="1530" spans="50:52" hidden="1">
      <c r="AX1530" s="482" t="s">
        <v>3280</v>
      </c>
      <c r="AY1530" s="483" t="s">
        <v>3281</v>
      </c>
      <c r="AZ1530" s="482" t="s">
        <v>3280</v>
      </c>
    </row>
    <row r="1531" spans="50:52" hidden="1">
      <c r="AX1531" s="482" t="s">
        <v>3282</v>
      </c>
      <c r="AY1531" s="483" t="s">
        <v>3283</v>
      </c>
      <c r="AZ1531" s="482" t="s">
        <v>3282</v>
      </c>
    </row>
    <row r="1532" spans="50:52" hidden="1">
      <c r="AX1532" s="482" t="s">
        <v>3284</v>
      </c>
      <c r="AY1532" s="483" t="s">
        <v>3285</v>
      </c>
      <c r="AZ1532" s="482" t="s">
        <v>3284</v>
      </c>
    </row>
    <row r="1533" spans="50:52" hidden="1">
      <c r="AX1533" s="482" t="s">
        <v>3286</v>
      </c>
      <c r="AY1533" s="483" t="s">
        <v>3287</v>
      </c>
      <c r="AZ1533" s="482" t="s">
        <v>3286</v>
      </c>
    </row>
    <row r="1534" spans="50:52" hidden="1">
      <c r="AX1534" s="482" t="s">
        <v>3288</v>
      </c>
      <c r="AY1534" s="483" t="s">
        <v>3289</v>
      </c>
      <c r="AZ1534" s="482" t="s">
        <v>3288</v>
      </c>
    </row>
    <row r="1535" spans="50:52" hidden="1">
      <c r="AX1535" s="482" t="s">
        <v>3290</v>
      </c>
      <c r="AY1535" s="483" t="s">
        <v>3291</v>
      </c>
      <c r="AZ1535" s="482" t="s">
        <v>3290</v>
      </c>
    </row>
    <row r="1536" spans="50:52" hidden="1">
      <c r="AX1536" s="482" t="s">
        <v>3292</v>
      </c>
      <c r="AY1536" s="483" t="s">
        <v>3293</v>
      </c>
      <c r="AZ1536" s="482" t="s">
        <v>3292</v>
      </c>
    </row>
    <row r="1537" spans="50:52" hidden="1">
      <c r="AX1537" s="482" t="s">
        <v>3294</v>
      </c>
      <c r="AY1537" s="483" t="s">
        <v>3295</v>
      </c>
      <c r="AZ1537" s="482" t="s">
        <v>3294</v>
      </c>
    </row>
    <row r="1538" spans="50:52" hidden="1">
      <c r="AX1538" s="482" t="s">
        <v>3296</v>
      </c>
      <c r="AY1538" s="483" t="s">
        <v>3297</v>
      </c>
      <c r="AZ1538" s="482" t="s">
        <v>3296</v>
      </c>
    </row>
    <row r="1539" spans="50:52" hidden="1">
      <c r="AX1539" s="482" t="s">
        <v>3298</v>
      </c>
      <c r="AY1539" s="483" t="s">
        <v>3299</v>
      </c>
      <c r="AZ1539" s="482" t="s">
        <v>3298</v>
      </c>
    </row>
    <row r="1540" spans="50:52" hidden="1">
      <c r="AX1540" s="482" t="s">
        <v>3300</v>
      </c>
      <c r="AY1540" s="483" t="s">
        <v>3301</v>
      </c>
      <c r="AZ1540" s="482" t="s">
        <v>3300</v>
      </c>
    </row>
    <row r="1541" spans="50:52" hidden="1">
      <c r="AX1541" s="482" t="s">
        <v>3302</v>
      </c>
      <c r="AY1541" s="483" t="s">
        <v>3303</v>
      </c>
      <c r="AZ1541" s="482" t="s">
        <v>3302</v>
      </c>
    </row>
    <row r="1542" spans="50:52" hidden="1">
      <c r="AX1542" s="482" t="s">
        <v>3304</v>
      </c>
      <c r="AY1542" s="483" t="s">
        <v>3305</v>
      </c>
      <c r="AZ1542" s="482" t="s">
        <v>3304</v>
      </c>
    </row>
    <row r="1543" spans="50:52" hidden="1">
      <c r="AX1543" s="482" t="s">
        <v>3306</v>
      </c>
      <c r="AY1543" s="483" t="s">
        <v>3307</v>
      </c>
      <c r="AZ1543" s="482" t="s">
        <v>3306</v>
      </c>
    </row>
    <row r="1544" spans="50:52" hidden="1">
      <c r="AX1544" s="482" t="s">
        <v>3308</v>
      </c>
      <c r="AY1544" s="483" t="s">
        <v>3309</v>
      </c>
      <c r="AZ1544" s="482" t="s">
        <v>3308</v>
      </c>
    </row>
    <row r="1545" spans="50:52" hidden="1">
      <c r="AX1545" s="482" t="s">
        <v>3310</v>
      </c>
      <c r="AY1545" s="483" t="s">
        <v>3311</v>
      </c>
      <c r="AZ1545" s="482" t="s">
        <v>3310</v>
      </c>
    </row>
    <row r="1546" spans="50:52" hidden="1">
      <c r="AX1546" s="482" t="s">
        <v>3312</v>
      </c>
      <c r="AY1546" s="483" t="s">
        <v>3313</v>
      </c>
      <c r="AZ1546" s="482" t="s">
        <v>3312</v>
      </c>
    </row>
    <row r="1547" spans="50:52" hidden="1">
      <c r="AX1547" s="482" t="s">
        <v>3314</v>
      </c>
      <c r="AY1547" s="483" t="s">
        <v>3315</v>
      </c>
      <c r="AZ1547" s="482" t="s">
        <v>3314</v>
      </c>
    </row>
    <row r="1548" spans="50:52" hidden="1">
      <c r="AX1548" s="482" t="s">
        <v>3316</v>
      </c>
      <c r="AY1548" s="483" t="s">
        <v>3317</v>
      </c>
      <c r="AZ1548" s="482" t="s">
        <v>3316</v>
      </c>
    </row>
    <row r="1549" spans="50:52" hidden="1">
      <c r="AX1549" s="482" t="s">
        <v>3318</v>
      </c>
      <c r="AY1549" s="483" t="s">
        <v>3319</v>
      </c>
      <c r="AZ1549" s="482" t="s">
        <v>3318</v>
      </c>
    </row>
    <row r="1550" spans="50:52" hidden="1">
      <c r="AX1550" s="482" t="s">
        <v>3320</v>
      </c>
      <c r="AY1550" s="483" t="s">
        <v>2608</v>
      </c>
      <c r="AZ1550" s="482" t="s">
        <v>3320</v>
      </c>
    </row>
    <row r="1551" spans="50:52" hidden="1">
      <c r="AX1551" s="482" t="s">
        <v>3321</v>
      </c>
      <c r="AY1551" s="483" t="s">
        <v>3322</v>
      </c>
      <c r="AZ1551" s="482" t="s">
        <v>3321</v>
      </c>
    </row>
    <row r="1552" spans="50:52" hidden="1">
      <c r="AX1552" s="482" t="s">
        <v>3323</v>
      </c>
      <c r="AY1552" s="483" t="s">
        <v>3324</v>
      </c>
      <c r="AZ1552" s="482" t="s">
        <v>3323</v>
      </c>
    </row>
    <row r="1553" spans="50:52" hidden="1">
      <c r="AX1553" s="482" t="s">
        <v>3325</v>
      </c>
      <c r="AY1553" s="483" t="s">
        <v>3326</v>
      </c>
      <c r="AZ1553" s="482" t="s">
        <v>3325</v>
      </c>
    </row>
    <row r="1554" spans="50:52" hidden="1">
      <c r="AX1554" s="482" t="s">
        <v>3327</v>
      </c>
      <c r="AY1554" s="483" t="s">
        <v>3328</v>
      </c>
      <c r="AZ1554" s="482" t="s">
        <v>3327</v>
      </c>
    </row>
    <row r="1555" spans="50:52" hidden="1">
      <c r="AX1555" s="482" t="s">
        <v>3329</v>
      </c>
      <c r="AY1555" s="483" t="s">
        <v>3330</v>
      </c>
      <c r="AZ1555" s="482" t="s">
        <v>3329</v>
      </c>
    </row>
    <row r="1556" spans="50:52" hidden="1">
      <c r="AX1556" s="482" t="s">
        <v>3331</v>
      </c>
      <c r="AY1556" s="483" t="s">
        <v>3332</v>
      </c>
      <c r="AZ1556" s="482" t="s">
        <v>3331</v>
      </c>
    </row>
    <row r="1557" spans="50:52" hidden="1">
      <c r="AX1557" s="482" t="s">
        <v>3333</v>
      </c>
      <c r="AY1557" s="483" t="s">
        <v>3334</v>
      </c>
      <c r="AZ1557" s="482" t="s">
        <v>3333</v>
      </c>
    </row>
    <row r="1558" spans="50:52" hidden="1">
      <c r="AX1558" s="482" t="s">
        <v>3335</v>
      </c>
      <c r="AY1558" s="483" t="s">
        <v>3336</v>
      </c>
      <c r="AZ1558" s="482" t="s">
        <v>3335</v>
      </c>
    </row>
    <row r="1559" spans="50:52" hidden="1">
      <c r="AX1559" s="482" t="s">
        <v>3337</v>
      </c>
      <c r="AY1559" s="483" t="s">
        <v>3338</v>
      </c>
      <c r="AZ1559" s="482" t="s">
        <v>3337</v>
      </c>
    </row>
    <row r="1560" spans="50:52" hidden="1">
      <c r="AX1560" s="482" t="s">
        <v>3339</v>
      </c>
      <c r="AY1560" s="483" t="s">
        <v>3340</v>
      </c>
      <c r="AZ1560" s="482" t="s">
        <v>3339</v>
      </c>
    </row>
    <row r="1561" spans="50:52" hidden="1">
      <c r="AX1561" s="482" t="s">
        <v>3341</v>
      </c>
      <c r="AY1561" s="483" t="s">
        <v>3342</v>
      </c>
      <c r="AZ1561" s="482" t="s">
        <v>3341</v>
      </c>
    </row>
    <row r="1562" spans="50:52" hidden="1">
      <c r="AX1562" s="482" t="s">
        <v>3343</v>
      </c>
      <c r="AY1562" s="483" t="s">
        <v>3344</v>
      </c>
      <c r="AZ1562" s="482" t="s">
        <v>3343</v>
      </c>
    </row>
    <row r="1563" spans="50:52" hidden="1">
      <c r="AX1563" s="482" t="s">
        <v>3345</v>
      </c>
      <c r="AY1563" s="483" t="s">
        <v>3346</v>
      </c>
      <c r="AZ1563" s="482" t="s">
        <v>3345</v>
      </c>
    </row>
    <row r="1564" spans="50:52" hidden="1">
      <c r="AX1564" s="482" t="s">
        <v>3347</v>
      </c>
      <c r="AY1564" s="483" t="s">
        <v>3348</v>
      </c>
      <c r="AZ1564" s="482" t="s">
        <v>3347</v>
      </c>
    </row>
    <row r="1565" spans="50:52" hidden="1">
      <c r="AX1565" s="482" t="s">
        <v>3349</v>
      </c>
      <c r="AY1565" s="483" t="s">
        <v>3350</v>
      </c>
      <c r="AZ1565" s="482" t="s">
        <v>3349</v>
      </c>
    </row>
    <row r="1566" spans="50:52" hidden="1">
      <c r="AX1566" s="482" t="s">
        <v>3351</v>
      </c>
      <c r="AY1566" s="483" t="s">
        <v>3352</v>
      </c>
      <c r="AZ1566" s="482" t="s">
        <v>3351</v>
      </c>
    </row>
    <row r="1567" spans="50:52" hidden="1">
      <c r="AX1567" s="482" t="s">
        <v>3353</v>
      </c>
      <c r="AY1567" s="483" t="s">
        <v>3354</v>
      </c>
      <c r="AZ1567" s="482" t="s">
        <v>3353</v>
      </c>
    </row>
    <row r="1568" spans="50:52" hidden="1">
      <c r="AX1568" s="482" t="s">
        <v>3355</v>
      </c>
      <c r="AY1568" s="483" t="s">
        <v>3356</v>
      </c>
      <c r="AZ1568" s="482" t="s">
        <v>3355</v>
      </c>
    </row>
    <row r="1569" spans="50:52" hidden="1">
      <c r="AX1569" s="482" t="s">
        <v>3357</v>
      </c>
      <c r="AY1569" s="483" t="s">
        <v>3358</v>
      </c>
      <c r="AZ1569" s="482" t="s">
        <v>3357</v>
      </c>
    </row>
    <row r="1570" spans="50:52" hidden="1">
      <c r="AX1570" s="482" t="s">
        <v>3359</v>
      </c>
      <c r="AY1570" s="483" t="s">
        <v>3360</v>
      </c>
      <c r="AZ1570" s="482" t="s">
        <v>3359</v>
      </c>
    </row>
    <row r="1571" spans="50:52" hidden="1">
      <c r="AX1571" s="482" t="s">
        <v>3361</v>
      </c>
      <c r="AY1571" s="483" t="s">
        <v>3362</v>
      </c>
      <c r="AZ1571" s="482" t="s">
        <v>3361</v>
      </c>
    </row>
    <row r="1572" spans="50:52" hidden="1">
      <c r="AX1572" s="482" t="s">
        <v>3363</v>
      </c>
      <c r="AY1572" s="483" t="s">
        <v>3364</v>
      </c>
      <c r="AZ1572" s="482" t="s">
        <v>3363</v>
      </c>
    </row>
    <row r="1573" spans="50:52" hidden="1">
      <c r="AX1573" s="482" t="s">
        <v>3365</v>
      </c>
      <c r="AY1573" s="483" t="s">
        <v>3366</v>
      </c>
      <c r="AZ1573" s="482" t="s">
        <v>3365</v>
      </c>
    </row>
    <row r="1574" spans="50:52" hidden="1">
      <c r="AX1574" s="482" t="s">
        <v>3367</v>
      </c>
      <c r="AY1574" s="483" t="s">
        <v>3368</v>
      </c>
      <c r="AZ1574" s="482" t="s">
        <v>3367</v>
      </c>
    </row>
    <row r="1575" spans="50:52" hidden="1">
      <c r="AX1575" s="482" t="s">
        <v>3369</v>
      </c>
      <c r="AY1575" s="483" t="s">
        <v>3370</v>
      </c>
      <c r="AZ1575" s="482" t="s">
        <v>3369</v>
      </c>
    </row>
    <row r="1576" spans="50:52" hidden="1">
      <c r="AX1576" s="482" t="s">
        <v>3371</v>
      </c>
      <c r="AY1576" s="483" t="s">
        <v>3372</v>
      </c>
      <c r="AZ1576" s="482" t="s">
        <v>3371</v>
      </c>
    </row>
    <row r="1577" spans="50:52" hidden="1">
      <c r="AX1577" s="482" t="s">
        <v>3373</v>
      </c>
      <c r="AY1577" s="483" t="s">
        <v>3374</v>
      </c>
      <c r="AZ1577" s="482" t="s">
        <v>3373</v>
      </c>
    </row>
    <row r="1578" spans="50:52" hidden="1">
      <c r="AX1578" s="482" t="s">
        <v>3375</v>
      </c>
      <c r="AY1578" s="483" t="s">
        <v>3376</v>
      </c>
      <c r="AZ1578" s="482" t="s">
        <v>3375</v>
      </c>
    </row>
    <row r="1579" spans="50:52" hidden="1">
      <c r="AX1579" s="482" t="s">
        <v>3377</v>
      </c>
      <c r="AY1579" s="483" t="s">
        <v>3378</v>
      </c>
      <c r="AZ1579" s="482" t="s">
        <v>3377</v>
      </c>
    </row>
    <row r="1580" spans="50:52" hidden="1">
      <c r="AX1580" s="482" t="s">
        <v>3379</v>
      </c>
      <c r="AY1580" s="483" t="s">
        <v>3380</v>
      </c>
      <c r="AZ1580" s="482" t="s">
        <v>3379</v>
      </c>
    </row>
    <row r="1581" spans="50:52" hidden="1">
      <c r="AX1581" s="482" t="s">
        <v>3381</v>
      </c>
      <c r="AY1581" s="483" t="s">
        <v>3382</v>
      </c>
      <c r="AZ1581" s="482" t="s">
        <v>3381</v>
      </c>
    </row>
    <row r="1582" spans="50:52" hidden="1">
      <c r="AX1582" s="482" t="s">
        <v>3383</v>
      </c>
      <c r="AY1582" s="483" t="s">
        <v>3384</v>
      </c>
      <c r="AZ1582" s="482" t="s">
        <v>3383</v>
      </c>
    </row>
    <row r="1583" spans="50:52" hidden="1">
      <c r="AX1583" s="482" t="s">
        <v>3385</v>
      </c>
      <c r="AY1583" s="483" t="s">
        <v>3386</v>
      </c>
      <c r="AZ1583" s="482" t="s">
        <v>3385</v>
      </c>
    </row>
    <row r="1584" spans="50:52" hidden="1">
      <c r="AX1584" s="482" t="s">
        <v>3387</v>
      </c>
      <c r="AY1584" s="483" t="s">
        <v>3388</v>
      </c>
      <c r="AZ1584" s="482" t="s">
        <v>3387</v>
      </c>
    </row>
    <row r="1585" spans="50:52" hidden="1">
      <c r="AX1585" s="482" t="s">
        <v>3389</v>
      </c>
      <c r="AY1585" s="483" t="s">
        <v>3390</v>
      </c>
      <c r="AZ1585" s="482" t="s">
        <v>3389</v>
      </c>
    </row>
    <row r="1586" spans="50:52" hidden="1">
      <c r="AX1586" s="482" t="s">
        <v>3391</v>
      </c>
      <c r="AY1586" s="483" t="s">
        <v>3392</v>
      </c>
      <c r="AZ1586" s="482" t="s">
        <v>3391</v>
      </c>
    </row>
    <row r="1587" spans="50:52" hidden="1">
      <c r="AX1587" s="482" t="s">
        <v>3393</v>
      </c>
      <c r="AY1587" s="483" t="s">
        <v>3394</v>
      </c>
      <c r="AZ1587" s="482" t="s">
        <v>3393</v>
      </c>
    </row>
    <row r="1588" spans="50:52" hidden="1">
      <c r="AX1588" s="482" t="s">
        <v>3395</v>
      </c>
      <c r="AY1588" s="483" t="s">
        <v>3396</v>
      </c>
      <c r="AZ1588" s="482" t="s">
        <v>3395</v>
      </c>
    </row>
    <row r="1589" spans="50:52" hidden="1">
      <c r="AX1589" s="482" t="s">
        <v>3397</v>
      </c>
      <c r="AY1589" s="483" t="s">
        <v>3398</v>
      </c>
      <c r="AZ1589" s="482" t="s">
        <v>3397</v>
      </c>
    </row>
    <row r="1590" spans="50:52" hidden="1">
      <c r="AX1590" s="482" t="s">
        <v>3399</v>
      </c>
      <c r="AY1590" s="483" t="s">
        <v>3400</v>
      </c>
      <c r="AZ1590" s="482" t="s">
        <v>3399</v>
      </c>
    </row>
    <row r="1591" spans="50:52" hidden="1">
      <c r="AX1591" s="482" t="s">
        <v>3401</v>
      </c>
      <c r="AY1591" s="483" t="s">
        <v>3402</v>
      </c>
      <c r="AZ1591" s="482" t="s">
        <v>3401</v>
      </c>
    </row>
    <row r="1592" spans="50:52" hidden="1">
      <c r="AX1592" s="482" t="s">
        <v>3403</v>
      </c>
      <c r="AY1592" s="483" t="s">
        <v>1910</v>
      </c>
      <c r="AZ1592" s="482" t="s">
        <v>3403</v>
      </c>
    </row>
    <row r="1593" spans="50:52" hidden="1">
      <c r="AX1593" s="482" t="s">
        <v>3404</v>
      </c>
      <c r="AY1593" s="483" t="s">
        <v>3405</v>
      </c>
      <c r="AZ1593" s="482" t="s">
        <v>3404</v>
      </c>
    </row>
    <row r="1594" spans="50:52" hidden="1">
      <c r="AX1594" s="482" t="s">
        <v>3406</v>
      </c>
      <c r="AY1594" s="483" t="s">
        <v>3407</v>
      </c>
      <c r="AZ1594" s="482" t="s">
        <v>3406</v>
      </c>
    </row>
    <row r="1595" spans="50:52" hidden="1">
      <c r="AX1595" s="482" t="s">
        <v>3408</v>
      </c>
      <c r="AY1595" s="483" t="s">
        <v>3409</v>
      </c>
      <c r="AZ1595" s="482" t="s">
        <v>3408</v>
      </c>
    </row>
    <row r="1596" spans="50:52" hidden="1">
      <c r="AX1596" s="482" t="s">
        <v>3410</v>
      </c>
      <c r="AY1596" s="483" t="s">
        <v>3411</v>
      </c>
      <c r="AZ1596" s="482" t="s">
        <v>3410</v>
      </c>
    </row>
    <row r="1597" spans="50:52" hidden="1">
      <c r="AX1597" s="482" t="s">
        <v>3412</v>
      </c>
      <c r="AY1597" s="483" t="s">
        <v>3413</v>
      </c>
      <c r="AZ1597" s="482" t="s">
        <v>3412</v>
      </c>
    </row>
    <row r="1598" spans="50:52" hidden="1">
      <c r="AX1598" s="482" t="s">
        <v>3414</v>
      </c>
      <c r="AY1598" s="483" t="s">
        <v>2620</v>
      </c>
      <c r="AZ1598" s="482" t="s">
        <v>3414</v>
      </c>
    </row>
    <row r="1599" spans="50:52" hidden="1">
      <c r="AX1599" s="482" t="s">
        <v>3415</v>
      </c>
      <c r="AY1599" s="483" t="s">
        <v>3416</v>
      </c>
      <c r="AZ1599" s="482" t="s">
        <v>3415</v>
      </c>
    </row>
    <row r="1600" spans="50:52" hidden="1">
      <c r="AX1600" s="482" t="s">
        <v>3417</v>
      </c>
      <c r="AY1600" s="483" t="s">
        <v>3418</v>
      </c>
      <c r="AZ1600" s="482" t="s">
        <v>3417</v>
      </c>
    </row>
    <row r="1601" spans="50:52" hidden="1">
      <c r="AX1601" s="482" t="s">
        <v>3419</v>
      </c>
      <c r="AY1601" s="483" t="s">
        <v>3420</v>
      </c>
      <c r="AZ1601" s="482" t="s">
        <v>3419</v>
      </c>
    </row>
    <row r="1602" spans="50:52" hidden="1">
      <c r="AX1602" s="482" t="s">
        <v>3421</v>
      </c>
      <c r="AY1602" s="483" t="s">
        <v>3422</v>
      </c>
      <c r="AZ1602" s="482" t="s">
        <v>3421</v>
      </c>
    </row>
    <row r="1603" spans="50:52" hidden="1">
      <c r="AX1603" s="482" t="s">
        <v>3423</v>
      </c>
      <c r="AY1603" s="483" t="s">
        <v>3424</v>
      </c>
      <c r="AZ1603" s="482" t="s">
        <v>3423</v>
      </c>
    </row>
    <row r="1604" spans="50:52" hidden="1">
      <c r="AX1604" s="482" t="s">
        <v>3425</v>
      </c>
      <c r="AY1604" s="483" t="s">
        <v>3426</v>
      </c>
      <c r="AZ1604" s="482" t="s">
        <v>3425</v>
      </c>
    </row>
    <row r="1605" spans="50:52" hidden="1">
      <c r="AX1605" s="482" t="s">
        <v>3427</v>
      </c>
      <c r="AY1605" s="483" t="s">
        <v>3428</v>
      </c>
      <c r="AZ1605" s="482" t="s">
        <v>3427</v>
      </c>
    </row>
    <row r="1606" spans="50:52" hidden="1">
      <c r="AX1606" s="482" t="s">
        <v>3429</v>
      </c>
      <c r="AY1606" s="484" t="s">
        <v>3430</v>
      </c>
      <c r="AZ1606" s="482" t="s">
        <v>3429</v>
      </c>
    </row>
    <row r="1607" spans="50:52" hidden="1">
      <c r="AX1607" s="482" t="s">
        <v>3431</v>
      </c>
      <c r="AY1607" s="483" t="s">
        <v>3432</v>
      </c>
      <c r="AZ1607" s="482" t="s">
        <v>3431</v>
      </c>
    </row>
    <row r="1608" spans="50:52" hidden="1">
      <c r="AX1608" s="482" t="s">
        <v>3433</v>
      </c>
      <c r="AY1608" s="483" t="s">
        <v>3434</v>
      </c>
      <c r="AZ1608" s="482" t="s">
        <v>3433</v>
      </c>
    </row>
    <row r="1609" spans="50:52" hidden="1">
      <c r="AX1609" s="482" t="s">
        <v>3435</v>
      </c>
      <c r="AY1609" s="483" t="s">
        <v>3436</v>
      </c>
      <c r="AZ1609" s="482" t="s">
        <v>3435</v>
      </c>
    </row>
    <row r="1610" spans="50:52" hidden="1">
      <c r="AX1610" s="482" t="s">
        <v>3437</v>
      </c>
      <c r="AY1610" s="483" t="s">
        <v>3438</v>
      </c>
      <c r="AZ1610" s="482" t="s">
        <v>3437</v>
      </c>
    </row>
    <row r="1611" spans="50:52" hidden="1">
      <c r="AX1611" s="482" t="s">
        <v>3439</v>
      </c>
      <c r="AY1611" s="483" t="s">
        <v>3440</v>
      </c>
      <c r="AZ1611" s="482" t="s">
        <v>3439</v>
      </c>
    </row>
    <row r="1612" spans="50:52" hidden="1">
      <c r="AX1612" s="482" t="s">
        <v>3441</v>
      </c>
      <c r="AY1612" s="483" t="s">
        <v>3442</v>
      </c>
      <c r="AZ1612" s="482" t="s">
        <v>3441</v>
      </c>
    </row>
    <row r="1613" spans="50:52" hidden="1">
      <c r="AX1613" s="482" t="s">
        <v>3443</v>
      </c>
      <c r="AY1613" s="483" t="s">
        <v>3444</v>
      </c>
      <c r="AZ1613" s="482" t="s">
        <v>3443</v>
      </c>
    </row>
    <row r="1614" spans="50:52" hidden="1">
      <c r="AX1614" s="482" t="s">
        <v>3445</v>
      </c>
      <c r="AY1614" s="483" t="s">
        <v>3446</v>
      </c>
      <c r="AZ1614" s="482" t="s">
        <v>3445</v>
      </c>
    </row>
    <row r="1615" spans="50:52" hidden="1">
      <c r="AX1615" s="482" t="s">
        <v>3447</v>
      </c>
      <c r="AY1615" s="483" t="s">
        <v>3448</v>
      </c>
      <c r="AZ1615" s="482" t="s">
        <v>3447</v>
      </c>
    </row>
    <row r="1616" spans="50:52" hidden="1">
      <c r="AX1616" s="482" t="s">
        <v>3449</v>
      </c>
      <c r="AY1616" s="483" t="s">
        <v>3450</v>
      </c>
      <c r="AZ1616" s="482" t="s">
        <v>3449</v>
      </c>
    </row>
    <row r="1617" spans="50:52" hidden="1">
      <c r="AX1617" s="482" t="s">
        <v>3451</v>
      </c>
      <c r="AY1617" s="483" t="s">
        <v>3452</v>
      </c>
      <c r="AZ1617" s="482" t="s">
        <v>3451</v>
      </c>
    </row>
    <row r="1618" spans="50:52" hidden="1">
      <c r="AX1618" s="482" t="s">
        <v>3453</v>
      </c>
      <c r="AY1618" s="483" t="s">
        <v>3454</v>
      </c>
      <c r="AZ1618" s="482" t="s">
        <v>3453</v>
      </c>
    </row>
    <row r="1619" spans="50:52" hidden="1">
      <c r="AX1619" s="482" t="s">
        <v>3455</v>
      </c>
      <c r="AY1619" s="483" t="s">
        <v>3456</v>
      </c>
      <c r="AZ1619" s="482" t="s">
        <v>3455</v>
      </c>
    </row>
    <row r="1620" spans="50:52" hidden="1">
      <c r="AX1620" s="482" t="s">
        <v>3457</v>
      </c>
      <c r="AY1620" s="483" t="s">
        <v>3458</v>
      </c>
      <c r="AZ1620" s="482" t="s">
        <v>3457</v>
      </c>
    </row>
    <row r="1621" spans="50:52" hidden="1">
      <c r="AX1621" s="482" t="s">
        <v>3459</v>
      </c>
      <c r="AY1621" s="483" t="s">
        <v>3460</v>
      </c>
      <c r="AZ1621" s="482" t="s">
        <v>3459</v>
      </c>
    </row>
    <row r="1622" spans="50:52" hidden="1">
      <c r="AX1622" s="482" t="s">
        <v>3461</v>
      </c>
      <c r="AY1622" s="483" t="s">
        <v>3462</v>
      </c>
      <c r="AZ1622" s="482" t="s">
        <v>3461</v>
      </c>
    </row>
    <row r="1623" spans="50:52" hidden="1">
      <c r="AX1623" s="482" t="s">
        <v>3463</v>
      </c>
      <c r="AY1623" s="483" t="s">
        <v>3464</v>
      </c>
      <c r="AZ1623" s="482" t="s">
        <v>3463</v>
      </c>
    </row>
    <row r="1624" spans="50:52" hidden="1">
      <c r="AX1624" s="482" t="s">
        <v>3465</v>
      </c>
      <c r="AY1624" s="483" t="s">
        <v>3466</v>
      </c>
      <c r="AZ1624" s="482" t="s">
        <v>3465</v>
      </c>
    </row>
    <row r="1625" spans="50:52" hidden="1">
      <c r="AX1625" s="482" t="s">
        <v>3467</v>
      </c>
      <c r="AY1625" s="483" t="s">
        <v>3468</v>
      </c>
      <c r="AZ1625" s="482" t="s">
        <v>3467</v>
      </c>
    </row>
    <row r="1626" spans="50:52" hidden="1">
      <c r="AX1626" s="482" t="s">
        <v>3469</v>
      </c>
      <c r="AY1626" s="483" t="s">
        <v>3470</v>
      </c>
      <c r="AZ1626" s="482" t="s">
        <v>3469</v>
      </c>
    </row>
    <row r="1627" spans="50:52" hidden="1">
      <c r="AX1627" s="482" t="s">
        <v>3471</v>
      </c>
      <c r="AY1627" s="483" t="s">
        <v>3472</v>
      </c>
      <c r="AZ1627" s="482" t="s">
        <v>3471</v>
      </c>
    </row>
    <row r="1628" spans="50:52" hidden="1">
      <c r="AX1628" s="482" t="s">
        <v>3473</v>
      </c>
      <c r="AY1628" s="483" t="s">
        <v>3474</v>
      </c>
      <c r="AZ1628" s="482" t="s">
        <v>3473</v>
      </c>
    </row>
    <row r="1629" spans="50:52" hidden="1">
      <c r="AX1629" s="482" t="s">
        <v>3475</v>
      </c>
      <c r="AY1629" s="483" t="s">
        <v>3476</v>
      </c>
      <c r="AZ1629" s="482" t="s">
        <v>3475</v>
      </c>
    </row>
    <row r="1630" spans="50:52" hidden="1">
      <c r="AX1630" s="482" t="s">
        <v>3477</v>
      </c>
      <c r="AY1630" s="483" t="s">
        <v>3478</v>
      </c>
      <c r="AZ1630" s="482" t="s">
        <v>3477</v>
      </c>
    </row>
    <row r="1631" spans="50:52" hidden="1">
      <c r="AX1631" s="482" t="s">
        <v>3479</v>
      </c>
      <c r="AY1631" s="483" t="s">
        <v>3480</v>
      </c>
      <c r="AZ1631" s="482" t="s">
        <v>3479</v>
      </c>
    </row>
    <row r="1632" spans="50:52" hidden="1">
      <c r="AX1632" s="482" t="s">
        <v>3481</v>
      </c>
      <c r="AY1632" s="483" t="s">
        <v>3482</v>
      </c>
      <c r="AZ1632" s="482" t="s">
        <v>3481</v>
      </c>
    </row>
    <row r="1633" spans="50:52" hidden="1">
      <c r="AX1633" s="482" t="s">
        <v>3483</v>
      </c>
      <c r="AY1633" s="483" t="s">
        <v>3484</v>
      </c>
      <c r="AZ1633" s="482" t="s">
        <v>3483</v>
      </c>
    </row>
    <row r="1634" spans="50:52" hidden="1">
      <c r="AX1634" s="482" t="s">
        <v>3485</v>
      </c>
      <c r="AY1634" s="483" t="s">
        <v>3486</v>
      </c>
      <c r="AZ1634" s="482" t="s">
        <v>3485</v>
      </c>
    </row>
    <row r="1635" spans="50:52" hidden="1">
      <c r="AX1635" s="482" t="s">
        <v>3487</v>
      </c>
      <c r="AY1635" s="483" t="s">
        <v>3488</v>
      </c>
      <c r="AZ1635" s="482" t="s">
        <v>3487</v>
      </c>
    </row>
    <row r="1636" spans="50:52" hidden="1">
      <c r="AX1636" s="482" t="s">
        <v>3489</v>
      </c>
      <c r="AY1636" s="483" t="s">
        <v>3490</v>
      </c>
      <c r="AZ1636" s="482" t="s">
        <v>3489</v>
      </c>
    </row>
    <row r="1637" spans="50:52" hidden="1">
      <c r="AX1637" s="482" t="s">
        <v>3491</v>
      </c>
      <c r="AY1637" s="483" t="s">
        <v>3492</v>
      </c>
      <c r="AZ1637" s="482" t="s">
        <v>3491</v>
      </c>
    </row>
    <row r="1638" spans="50:52" hidden="1">
      <c r="AX1638" s="482" t="s">
        <v>3493</v>
      </c>
      <c r="AY1638" s="483" t="s">
        <v>1910</v>
      </c>
      <c r="AZ1638" s="482" t="s">
        <v>3493</v>
      </c>
    </row>
    <row r="1639" spans="50:52" hidden="1">
      <c r="AX1639" s="482" t="s">
        <v>3494</v>
      </c>
      <c r="AY1639" s="483" t="s">
        <v>3495</v>
      </c>
      <c r="AZ1639" s="482" t="s">
        <v>3494</v>
      </c>
    </row>
    <row r="1640" spans="50:52" hidden="1">
      <c r="AX1640" s="482" t="s">
        <v>3496</v>
      </c>
      <c r="AY1640" s="483" t="s">
        <v>3497</v>
      </c>
      <c r="AZ1640" s="482" t="s">
        <v>3496</v>
      </c>
    </row>
    <row r="1641" spans="50:52" hidden="1">
      <c r="AX1641" s="482" t="s">
        <v>3498</v>
      </c>
      <c r="AY1641" s="483" t="s">
        <v>3499</v>
      </c>
      <c r="AZ1641" s="482" t="s">
        <v>3498</v>
      </c>
    </row>
    <row r="1642" spans="50:52" hidden="1">
      <c r="AX1642" s="482" t="s">
        <v>3500</v>
      </c>
      <c r="AY1642" s="483" t="s">
        <v>3501</v>
      </c>
      <c r="AZ1642" s="482" t="s">
        <v>3500</v>
      </c>
    </row>
    <row r="1643" spans="50:52" hidden="1">
      <c r="AX1643" s="482" t="s">
        <v>3502</v>
      </c>
      <c r="AY1643" s="483" t="s">
        <v>3503</v>
      </c>
      <c r="AZ1643" s="482" t="s">
        <v>3502</v>
      </c>
    </row>
    <row r="1644" spans="50:52" hidden="1">
      <c r="AX1644" s="482" t="s">
        <v>3504</v>
      </c>
      <c r="AY1644" s="483" t="s">
        <v>3505</v>
      </c>
      <c r="AZ1644" s="482" t="s">
        <v>3504</v>
      </c>
    </row>
    <row r="1645" spans="50:52" hidden="1">
      <c r="AX1645" s="482" t="s">
        <v>3506</v>
      </c>
      <c r="AY1645" s="483" t="s">
        <v>3507</v>
      </c>
      <c r="AZ1645" s="482" t="s">
        <v>3506</v>
      </c>
    </row>
    <row r="1646" spans="50:52" hidden="1">
      <c r="AX1646" s="482" t="s">
        <v>3508</v>
      </c>
      <c r="AY1646" s="483" t="s">
        <v>3509</v>
      </c>
      <c r="AZ1646" s="482" t="s">
        <v>3508</v>
      </c>
    </row>
    <row r="1647" spans="50:52" hidden="1">
      <c r="AX1647" s="482" t="s">
        <v>3510</v>
      </c>
      <c r="AY1647" s="483" t="s">
        <v>3511</v>
      </c>
      <c r="AZ1647" s="482" t="s">
        <v>3510</v>
      </c>
    </row>
    <row r="1648" spans="50:52" hidden="1">
      <c r="AX1648" s="482" t="s">
        <v>3512</v>
      </c>
      <c r="AY1648" s="483" t="s">
        <v>3513</v>
      </c>
      <c r="AZ1648" s="482" t="s">
        <v>3512</v>
      </c>
    </row>
    <row r="1649" spans="50:52" hidden="1">
      <c r="AX1649" s="482" t="s">
        <v>3514</v>
      </c>
      <c r="AY1649" s="484" t="s">
        <v>3515</v>
      </c>
      <c r="AZ1649" s="482" t="s">
        <v>3514</v>
      </c>
    </row>
    <row r="1650" spans="50:52" hidden="1">
      <c r="AX1650" s="482" t="s">
        <v>3516</v>
      </c>
      <c r="AY1650" s="483" t="s">
        <v>3517</v>
      </c>
      <c r="AZ1650" s="482" t="s">
        <v>3516</v>
      </c>
    </row>
    <row r="1651" spans="50:52" hidden="1">
      <c r="AX1651" s="482" t="s">
        <v>3518</v>
      </c>
      <c r="AY1651" s="482" t="s">
        <v>3519</v>
      </c>
      <c r="AZ1651" s="482" t="s">
        <v>3518</v>
      </c>
    </row>
    <row r="1652" spans="50:52" hidden="1">
      <c r="AX1652" s="482" t="s">
        <v>3520</v>
      </c>
      <c r="AY1652" s="482" t="s">
        <v>3521</v>
      </c>
      <c r="AZ1652" s="482" t="s">
        <v>3520</v>
      </c>
    </row>
    <row r="1653" spans="50:52" hidden="1">
      <c r="AX1653" s="482" t="s">
        <v>3522</v>
      </c>
      <c r="AY1653" s="482" t="s">
        <v>3523</v>
      </c>
      <c r="AZ1653" s="482" t="s">
        <v>3522</v>
      </c>
    </row>
    <row r="1654" spans="50:52" hidden="1">
      <c r="AX1654" s="482" t="s">
        <v>3524</v>
      </c>
      <c r="AY1654" s="483" t="s">
        <v>3525</v>
      </c>
      <c r="AZ1654" s="482" t="s">
        <v>3524</v>
      </c>
    </row>
    <row r="1655" spans="50:52" hidden="1">
      <c r="AX1655" s="482" t="s">
        <v>3526</v>
      </c>
      <c r="AY1655" s="482" t="s">
        <v>3527</v>
      </c>
      <c r="AZ1655" s="482" t="s">
        <v>3526</v>
      </c>
    </row>
    <row r="1656" spans="50:52" hidden="1">
      <c r="AX1656" s="482" t="s">
        <v>3528</v>
      </c>
      <c r="AY1656" s="482" t="s">
        <v>3529</v>
      </c>
      <c r="AZ1656" s="482" t="s">
        <v>3528</v>
      </c>
    </row>
    <row r="1657" spans="50:52" hidden="1">
      <c r="AX1657" s="482" t="s">
        <v>3530</v>
      </c>
      <c r="AY1657" s="482" t="s">
        <v>3531</v>
      </c>
      <c r="AZ1657" s="482" t="s">
        <v>3530</v>
      </c>
    </row>
    <row r="1658" spans="50:52" hidden="1">
      <c r="AX1658" s="482" t="s">
        <v>3532</v>
      </c>
      <c r="AY1658" s="482" t="s">
        <v>3533</v>
      </c>
      <c r="AZ1658" s="482" t="s">
        <v>3532</v>
      </c>
    </row>
    <row r="1659" spans="50:52" hidden="1">
      <c r="AX1659" s="482" t="s">
        <v>3534</v>
      </c>
      <c r="AY1659" s="482" t="s">
        <v>3535</v>
      </c>
      <c r="AZ1659" s="482" t="s">
        <v>3534</v>
      </c>
    </row>
    <row r="1660" spans="50:52" hidden="1">
      <c r="AX1660" s="482" t="s">
        <v>3536</v>
      </c>
      <c r="AY1660" s="482" t="s">
        <v>3537</v>
      </c>
      <c r="AZ1660" s="482" t="s">
        <v>3536</v>
      </c>
    </row>
    <row r="1661" spans="50:52" hidden="1">
      <c r="AX1661" s="482" t="s">
        <v>3538</v>
      </c>
      <c r="AY1661" s="482" t="s">
        <v>3539</v>
      </c>
      <c r="AZ1661" s="482" t="s">
        <v>3538</v>
      </c>
    </row>
    <row r="1662" spans="50:52" hidden="1">
      <c r="AX1662" s="482" t="s">
        <v>3540</v>
      </c>
      <c r="AY1662" s="483" t="s">
        <v>3541</v>
      </c>
      <c r="AZ1662" s="482" t="s">
        <v>3540</v>
      </c>
    </row>
    <row r="1663" spans="50:52" hidden="1">
      <c r="AX1663" s="482" t="s">
        <v>3542</v>
      </c>
      <c r="AY1663" s="483" t="s">
        <v>3543</v>
      </c>
      <c r="AZ1663" s="482" t="s">
        <v>3542</v>
      </c>
    </row>
    <row r="1664" spans="50:52" hidden="1">
      <c r="AX1664" s="482" t="s">
        <v>3544</v>
      </c>
      <c r="AY1664" s="483" t="s">
        <v>3545</v>
      </c>
      <c r="AZ1664" s="482" t="s">
        <v>3544</v>
      </c>
    </row>
    <row r="1665" spans="50:52" hidden="1">
      <c r="AX1665" s="482" t="s">
        <v>3546</v>
      </c>
      <c r="AY1665" s="483" t="s">
        <v>3547</v>
      </c>
      <c r="AZ1665" s="482" t="s">
        <v>3546</v>
      </c>
    </row>
    <row r="1666" spans="50:52" hidden="1">
      <c r="AX1666" s="482" t="s">
        <v>3548</v>
      </c>
      <c r="AY1666" s="483" t="s">
        <v>3549</v>
      </c>
      <c r="AZ1666" s="482" t="s">
        <v>3548</v>
      </c>
    </row>
    <row r="1667" spans="50:52" hidden="1">
      <c r="AX1667" s="482" t="s">
        <v>3550</v>
      </c>
      <c r="AY1667" s="483" t="s">
        <v>3551</v>
      </c>
      <c r="AZ1667" s="482" t="s">
        <v>3550</v>
      </c>
    </row>
    <row r="1668" spans="50:52" hidden="1">
      <c r="AX1668" s="482" t="s">
        <v>3552</v>
      </c>
      <c r="AY1668" s="483" t="s">
        <v>3553</v>
      </c>
      <c r="AZ1668" s="482" t="s">
        <v>3552</v>
      </c>
    </row>
    <row r="1669" spans="50:52" hidden="1">
      <c r="AX1669" s="482" t="s">
        <v>3554</v>
      </c>
      <c r="AY1669" s="483" t="s">
        <v>3555</v>
      </c>
      <c r="AZ1669" s="482" t="s">
        <v>3554</v>
      </c>
    </row>
    <row r="1670" spans="50:52" hidden="1">
      <c r="AX1670" s="482" t="s">
        <v>3556</v>
      </c>
      <c r="AY1670" s="483" t="s">
        <v>3557</v>
      </c>
      <c r="AZ1670" s="482" t="s">
        <v>3556</v>
      </c>
    </row>
    <row r="1671" spans="50:52" hidden="1">
      <c r="AX1671" s="482" t="s">
        <v>3558</v>
      </c>
      <c r="AY1671" s="483" t="s">
        <v>3559</v>
      </c>
      <c r="AZ1671" s="482" t="s">
        <v>3558</v>
      </c>
    </row>
    <row r="1672" spans="50:52" hidden="1">
      <c r="AX1672" s="482" t="s">
        <v>3560</v>
      </c>
      <c r="AY1672" s="483" t="s">
        <v>3561</v>
      </c>
      <c r="AZ1672" s="482" t="s">
        <v>3560</v>
      </c>
    </row>
    <row r="1673" spans="50:52" hidden="1">
      <c r="AX1673" s="482" t="s">
        <v>3562</v>
      </c>
      <c r="AY1673" s="483" t="s">
        <v>3563</v>
      </c>
      <c r="AZ1673" s="482" t="s">
        <v>3562</v>
      </c>
    </row>
    <row r="1674" spans="50:52" hidden="1">
      <c r="AX1674" s="482" t="s">
        <v>3564</v>
      </c>
      <c r="AY1674" s="483" t="s">
        <v>3565</v>
      </c>
      <c r="AZ1674" s="482" t="s">
        <v>3564</v>
      </c>
    </row>
    <row r="1675" spans="50:52" hidden="1">
      <c r="AX1675" s="482" t="s">
        <v>3566</v>
      </c>
      <c r="AY1675" s="483" t="s">
        <v>3567</v>
      </c>
      <c r="AZ1675" s="482" t="s">
        <v>3566</v>
      </c>
    </row>
    <row r="1676" spans="50:52" hidden="1">
      <c r="AX1676" s="482" t="s">
        <v>3568</v>
      </c>
      <c r="AY1676" s="483" t="s">
        <v>3569</v>
      </c>
      <c r="AZ1676" s="482" t="s">
        <v>3568</v>
      </c>
    </row>
    <row r="1677" spans="50:52" hidden="1">
      <c r="AX1677" s="482" t="s">
        <v>3570</v>
      </c>
      <c r="AY1677" s="483" t="s">
        <v>3571</v>
      </c>
      <c r="AZ1677" s="482" t="s">
        <v>3570</v>
      </c>
    </row>
    <row r="1678" spans="50:52" hidden="1">
      <c r="AX1678" s="482" t="s">
        <v>3572</v>
      </c>
      <c r="AY1678" s="483" t="s">
        <v>3573</v>
      </c>
      <c r="AZ1678" s="482" t="s">
        <v>3572</v>
      </c>
    </row>
    <row r="1679" spans="50:52" hidden="1">
      <c r="AX1679" s="482" t="s">
        <v>3574</v>
      </c>
      <c r="AY1679" s="483" t="s">
        <v>3575</v>
      </c>
      <c r="AZ1679" s="482" t="s">
        <v>3574</v>
      </c>
    </row>
    <row r="1680" spans="50:52" hidden="1">
      <c r="AX1680" s="482" t="s">
        <v>3576</v>
      </c>
      <c r="AY1680" s="483" t="s">
        <v>3577</v>
      </c>
      <c r="AZ1680" s="482" t="s">
        <v>3576</v>
      </c>
    </row>
    <row r="1681" spans="50:52" hidden="1">
      <c r="AX1681" s="482" t="s">
        <v>3578</v>
      </c>
      <c r="AY1681" s="483" t="s">
        <v>3579</v>
      </c>
      <c r="AZ1681" s="482" t="s">
        <v>3578</v>
      </c>
    </row>
    <row r="1682" spans="50:52" hidden="1">
      <c r="AX1682" s="482" t="s">
        <v>3580</v>
      </c>
      <c r="AY1682" s="483" t="s">
        <v>3581</v>
      </c>
      <c r="AZ1682" s="482" t="s">
        <v>3580</v>
      </c>
    </row>
    <row r="1683" spans="50:52" hidden="1">
      <c r="AX1683" s="482" t="s">
        <v>3582</v>
      </c>
      <c r="AY1683" s="483" t="s">
        <v>3583</v>
      </c>
      <c r="AZ1683" s="482" t="s">
        <v>3582</v>
      </c>
    </row>
    <row r="1684" spans="50:52" hidden="1">
      <c r="AX1684" s="482" t="s">
        <v>3584</v>
      </c>
      <c r="AY1684" s="483" t="s">
        <v>3585</v>
      </c>
      <c r="AZ1684" s="482" t="s">
        <v>3584</v>
      </c>
    </row>
    <row r="1685" spans="50:52" hidden="1">
      <c r="AX1685" s="482" t="s">
        <v>3586</v>
      </c>
      <c r="AY1685" s="483" t="s">
        <v>3587</v>
      </c>
      <c r="AZ1685" s="482" t="s">
        <v>3586</v>
      </c>
    </row>
    <row r="1686" spans="50:52" hidden="1">
      <c r="AX1686" s="482" t="s">
        <v>3588</v>
      </c>
      <c r="AY1686" s="483" t="s">
        <v>3589</v>
      </c>
      <c r="AZ1686" s="482" t="s">
        <v>3588</v>
      </c>
    </row>
    <row r="1687" spans="50:52" hidden="1">
      <c r="AX1687" s="482" t="s">
        <v>3590</v>
      </c>
      <c r="AY1687" s="483" t="s">
        <v>3591</v>
      </c>
      <c r="AZ1687" s="482" t="s">
        <v>3590</v>
      </c>
    </row>
    <row r="1688" spans="50:52" hidden="1">
      <c r="AX1688" s="482" t="s">
        <v>3592</v>
      </c>
      <c r="AY1688" s="483" t="s">
        <v>3593</v>
      </c>
      <c r="AZ1688" s="482" t="s">
        <v>3592</v>
      </c>
    </row>
    <row r="1689" spans="50:52" hidden="1">
      <c r="AX1689" s="482" t="s">
        <v>3594</v>
      </c>
      <c r="AY1689" s="483" t="s">
        <v>1896</v>
      </c>
      <c r="AZ1689" s="482" t="s">
        <v>3594</v>
      </c>
    </row>
    <row r="1690" spans="50:52" hidden="1">
      <c r="AX1690" s="482" t="s">
        <v>3595</v>
      </c>
      <c r="AY1690" s="483" t="s">
        <v>3596</v>
      </c>
      <c r="AZ1690" s="482" t="s">
        <v>3595</v>
      </c>
    </row>
    <row r="1691" spans="50:52" hidden="1">
      <c r="AX1691" s="482" t="s">
        <v>3597</v>
      </c>
      <c r="AY1691" s="483" t="s">
        <v>3598</v>
      </c>
      <c r="AZ1691" s="482" t="s">
        <v>3597</v>
      </c>
    </row>
    <row r="1692" spans="50:52" hidden="1">
      <c r="AX1692" s="482" t="s">
        <v>3599</v>
      </c>
      <c r="AY1692" s="483" t="s">
        <v>3600</v>
      </c>
      <c r="AZ1692" s="482" t="s">
        <v>3599</v>
      </c>
    </row>
    <row r="1693" spans="50:52" hidden="1">
      <c r="AX1693" s="482" t="s">
        <v>3601</v>
      </c>
      <c r="AY1693" s="483" t="s">
        <v>3602</v>
      </c>
      <c r="AZ1693" s="482" t="s">
        <v>3601</v>
      </c>
    </row>
    <row r="1694" spans="50:52" hidden="1">
      <c r="AX1694" s="482" t="s">
        <v>3603</v>
      </c>
      <c r="AY1694" s="483" t="s">
        <v>1672</v>
      </c>
      <c r="AZ1694" s="482" t="s">
        <v>3603</v>
      </c>
    </row>
    <row r="1695" spans="50:52" hidden="1">
      <c r="AX1695" s="482" t="s">
        <v>3604</v>
      </c>
      <c r="AY1695" s="484" t="s">
        <v>3605</v>
      </c>
      <c r="AZ1695" s="482" t="s">
        <v>3604</v>
      </c>
    </row>
    <row r="1696" spans="50:52" hidden="1">
      <c r="AX1696" s="482" t="s">
        <v>3606</v>
      </c>
      <c r="AY1696" s="483" t="s">
        <v>3607</v>
      </c>
      <c r="AZ1696" s="482" t="s">
        <v>3606</v>
      </c>
    </row>
    <row r="1697" spans="50:52" hidden="1">
      <c r="AX1697" s="482" t="s">
        <v>3608</v>
      </c>
      <c r="AY1697" s="482" t="s">
        <v>3609</v>
      </c>
      <c r="AZ1697" s="482" t="s">
        <v>3608</v>
      </c>
    </row>
    <row r="1698" spans="50:52" hidden="1">
      <c r="AX1698" s="482" t="s">
        <v>3610</v>
      </c>
      <c r="AY1698" s="482" t="s">
        <v>3611</v>
      </c>
      <c r="AZ1698" s="482" t="s">
        <v>3610</v>
      </c>
    </row>
    <row r="1699" spans="50:52" hidden="1">
      <c r="AX1699" s="482" t="s">
        <v>3612</v>
      </c>
      <c r="AY1699" s="482" t="s">
        <v>3613</v>
      </c>
      <c r="AZ1699" s="482" t="s">
        <v>3612</v>
      </c>
    </row>
    <row r="1700" spans="50:52" hidden="1">
      <c r="AX1700" s="482" t="s">
        <v>3614</v>
      </c>
      <c r="AY1700" s="482" t="s">
        <v>3615</v>
      </c>
      <c r="AZ1700" s="482" t="s">
        <v>3614</v>
      </c>
    </row>
    <row r="1701" spans="50:52" hidden="1">
      <c r="AX1701" s="482" t="s">
        <v>3616</v>
      </c>
      <c r="AY1701" s="482" t="s">
        <v>3617</v>
      </c>
      <c r="AZ1701" s="482" t="s">
        <v>3616</v>
      </c>
    </row>
    <row r="1702" spans="50:52" hidden="1">
      <c r="AX1702" s="482" t="s">
        <v>3618</v>
      </c>
      <c r="AY1702" s="482" t="s">
        <v>3619</v>
      </c>
      <c r="AZ1702" s="482" t="s">
        <v>3618</v>
      </c>
    </row>
    <row r="1703" spans="50:52" hidden="1">
      <c r="AX1703" s="482" t="s">
        <v>3620</v>
      </c>
      <c r="AY1703" s="482" t="s">
        <v>3621</v>
      </c>
      <c r="AZ1703" s="482" t="s">
        <v>3620</v>
      </c>
    </row>
    <row r="1704" spans="50:52" hidden="1">
      <c r="AX1704" s="482" t="s">
        <v>3622</v>
      </c>
      <c r="AY1704" s="482" t="s">
        <v>3623</v>
      </c>
      <c r="AZ1704" s="482" t="s">
        <v>3622</v>
      </c>
    </row>
    <row r="1705" spans="50:52" hidden="1">
      <c r="AX1705" s="482" t="s">
        <v>3624</v>
      </c>
      <c r="AY1705" s="482" t="s">
        <v>3625</v>
      </c>
      <c r="AZ1705" s="482" t="s">
        <v>3624</v>
      </c>
    </row>
    <row r="1706" spans="50:52" hidden="1">
      <c r="AX1706" s="482" t="s">
        <v>3626</v>
      </c>
      <c r="AY1706" s="482" t="s">
        <v>3627</v>
      </c>
      <c r="AZ1706" s="482" t="s">
        <v>3626</v>
      </c>
    </row>
    <row r="1707" spans="50:52" hidden="1">
      <c r="AX1707" s="482" t="s">
        <v>3628</v>
      </c>
      <c r="AY1707" s="482" t="s">
        <v>3629</v>
      </c>
      <c r="AZ1707" s="482" t="s">
        <v>3628</v>
      </c>
    </row>
    <row r="1708" spans="50:52" hidden="1">
      <c r="AX1708" s="482" t="s">
        <v>3630</v>
      </c>
      <c r="AY1708" s="482" t="s">
        <v>3631</v>
      </c>
      <c r="AZ1708" s="482" t="s">
        <v>3630</v>
      </c>
    </row>
    <row r="1709" spans="50:52" hidden="1">
      <c r="AX1709" s="482" t="s">
        <v>3632</v>
      </c>
      <c r="AY1709" s="482" t="s">
        <v>3633</v>
      </c>
      <c r="AZ1709" s="482" t="s">
        <v>3632</v>
      </c>
    </row>
    <row r="1710" spans="50:52" hidden="1">
      <c r="AX1710" s="482" t="s">
        <v>3634</v>
      </c>
      <c r="AY1710" s="482" t="s">
        <v>3635</v>
      </c>
      <c r="AZ1710" s="482" t="s">
        <v>3634</v>
      </c>
    </row>
    <row r="1711" spans="50:52" hidden="1">
      <c r="AX1711" s="482" t="s">
        <v>3636</v>
      </c>
      <c r="AY1711" s="482" t="s">
        <v>3637</v>
      </c>
      <c r="AZ1711" s="482" t="s">
        <v>3636</v>
      </c>
    </row>
    <row r="1712" spans="50:52" hidden="1">
      <c r="AX1712" s="482" t="s">
        <v>3638</v>
      </c>
      <c r="AY1712" s="482" t="s">
        <v>3639</v>
      </c>
      <c r="AZ1712" s="482" t="s">
        <v>3638</v>
      </c>
    </row>
    <row r="1713" spans="50:52" hidden="1">
      <c r="AX1713" s="482" t="s">
        <v>3640</v>
      </c>
      <c r="AY1713" s="483" t="s">
        <v>3641</v>
      </c>
      <c r="AZ1713" s="482" t="s">
        <v>3640</v>
      </c>
    </row>
    <row r="1714" spans="50:52" hidden="1">
      <c r="AX1714" s="482" t="s">
        <v>3642</v>
      </c>
      <c r="AY1714" s="483" t="s">
        <v>3643</v>
      </c>
      <c r="AZ1714" s="482" t="s">
        <v>3642</v>
      </c>
    </row>
    <row r="1715" spans="50:52" hidden="1">
      <c r="AX1715" s="482" t="s">
        <v>3644</v>
      </c>
      <c r="AY1715" s="483" t="s">
        <v>3645</v>
      </c>
      <c r="AZ1715" s="482" t="s">
        <v>3644</v>
      </c>
    </row>
    <row r="1716" spans="50:52" hidden="1">
      <c r="AX1716" s="482" t="s">
        <v>3646</v>
      </c>
      <c r="AY1716" s="483" t="s">
        <v>3647</v>
      </c>
      <c r="AZ1716" s="482" t="s">
        <v>3646</v>
      </c>
    </row>
    <row r="1717" spans="50:52" hidden="1">
      <c r="AX1717" s="482" t="s">
        <v>3648</v>
      </c>
      <c r="AY1717" s="483" t="s">
        <v>3649</v>
      </c>
      <c r="AZ1717" s="482" t="s">
        <v>3648</v>
      </c>
    </row>
    <row r="1718" spans="50:52" hidden="1">
      <c r="AX1718" s="482" t="s">
        <v>3650</v>
      </c>
      <c r="AY1718" s="483" t="s">
        <v>3651</v>
      </c>
      <c r="AZ1718" s="482" t="s">
        <v>3650</v>
      </c>
    </row>
    <row r="1719" spans="50:52" hidden="1">
      <c r="AX1719" s="482" t="s">
        <v>3652</v>
      </c>
      <c r="AY1719" s="483" t="s">
        <v>3653</v>
      </c>
      <c r="AZ1719" s="482" t="s">
        <v>3652</v>
      </c>
    </row>
    <row r="1720" spans="50:52" hidden="1">
      <c r="AX1720" s="482" t="s">
        <v>3654</v>
      </c>
      <c r="AY1720" s="483" t="s">
        <v>3655</v>
      </c>
      <c r="AZ1720" s="482" t="s">
        <v>3654</v>
      </c>
    </row>
    <row r="1721" spans="50:52" hidden="1">
      <c r="AX1721" s="482" t="s">
        <v>3656</v>
      </c>
      <c r="AY1721" s="483" t="s">
        <v>3657</v>
      </c>
      <c r="AZ1721" s="482" t="s">
        <v>3656</v>
      </c>
    </row>
    <row r="1722" spans="50:52" hidden="1">
      <c r="AX1722" s="482" t="s">
        <v>3658</v>
      </c>
      <c r="AY1722" s="483" t="s">
        <v>3659</v>
      </c>
      <c r="AZ1722" s="482" t="s">
        <v>3658</v>
      </c>
    </row>
    <row r="1723" spans="50:52" hidden="1">
      <c r="AX1723" s="482" t="s">
        <v>3660</v>
      </c>
      <c r="AY1723" s="483" t="s">
        <v>3661</v>
      </c>
      <c r="AZ1723" s="482" t="s">
        <v>3660</v>
      </c>
    </row>
    <row r="1724" spans="50:52" hidden="1">
      <c r="AX1724" s="482" t="s">
        <v>3662</v>
      </c>
      <c r="AY1724" s="483" t="s">
        <v>3663</v>
      </c>
      <c r="AZ1724" s="482" t="s">
        <v>3662</v>
      </c>
    </row>
    <row r="1725" spans="50:52" hidden="1">
      <c r="AX1725" s="482" t="s">
        <v>3664</v>
      </c>
      <c r="AY1725" s="483" t="s">
        <v>3665</v>
      </c>
      <c r="AZ1725" s="482" t="s">
        <v>3664</v>
      </c>
    </row>
    <row r="1726" spans="50:52" hidden="1">
      <c r="AX1726" s="482" t="s">
        <v>3666</v>
      </c>
      <c r="AY1726" s="483" t="s">
        <v>3667</v>
      </c>
      <c r="AZ1726" s="482" t="s">
        <v>3666</v>
      </c>
    </row>
    <row r="1727" spans="50:52" hidden="1">
      <c r="AX1727" s="482" t="s">
        <v>3668</v>
      </c>
      <c r="AY1727" s="483" t="s">
        <v>3669</v>
      </c>
      <c r="AZ1727" s="482" t="s">
        <v>3668</v>
      </c>
    </row>
    <row r="1728" spans="50:52" hidden="1">
      <c r="AX1728" s="482" t="s">
        <v>3670</v>
      </c>
      <c r="AY1728" s="483" t="s">
        <v>3671</v>
      </c>
      <c r="AZ1728" s="482" t="s">
        <v>3670</v>
      </c>
    </row>
    <row r="1729" spans="50:52" hidden="1">
      <c r="AX1729" s="482" t="s">
        <v>3672</v>
      </c>
      <c r="AY1729" s="483" t="s">
        <v>3673</v>
      </c>
      <c r="AZ1729" s="482" t="s">
        <v>3672</v>
      </c>
    </row>
    <row r="1730" spans="50:52" hidden="1">
      <c r="AX1730" s="482" t="s">
        <v>3674</v>
      </c>
      <c r="AY1730" s="483" t="s">
        <v>3675</v>
      </c>
      <c r="AZ1730" s="482" t="s">
        <v>3674</v>
      </c>
    </row>
    <row r="1731" spans="50:52" hidden="1">
      <c r="AX1731" s="482" t="s">
        <v>3676</v>
      </c>
      <c r="AY1731" s="483" t="s">
        <v>3677</v>
      </c>
      <c r="AZ1731" s="482" t="s">
        <v>3676</v>
      </c>
    </row>
    <row r="1732" spans="50:52" hidden="1">
      <c r="AX1732" s="482" t="s">
        <v>3678</v>
      </c>
      <c r="AY1732" s="483" t="s">
        <v>3679</v>
      </c>
      <c r="AZ1732" s="482" t="s">
        <v>3678</v>
      </c>
    </row>
    <row r="1733" spans="50:52" hidden="1">
      <c r="AX1733" s="482" t="s">
        <v>3680</v>
      </c>
      <c r="AY1733" s="483" t="s">
        <v>3681</v>
      </c>
      <c r="AZ1733" s="482" t="s">
        <v>3680</v>
      </c>
    </row>
    <row r="1734" spans="50:52" hidden="1">
      <c r="AX1734" s="482" t="s">
        <v>3682</v>
      </c>
      <c r="AY1734" s="483" t="s">
        <v>3683</v>
      </c>
      <c r="AZ1734" s="482" t="s">
        <v>3682</v>
      </c>
    </row>
    <row r="1735" spans="50:52" hidden="1">
      <c r="AX1735" s="482" t="s">
        <v>3684</v>
      </c>
      <c r="AY1735" s="483" t="s">
        <v>3685</v>
      </c>
      <c r="AZ1735" s="482" t="s">
        <v>3684</v>
      </c>
    </row>
    <row r="1736" spans="50:52" hidden="1">
      <c r="AX1736" s="482" t="s">
        <v>3686</v>
      </c>
      <c r="AY1736" s="483" t="s">
        <v>3687</v>
      </c>
      <c r="AZ1736" s="482" t="s">
        <v>3686</v>
      </c>
    </row>
    <row r="1737" spans="50:52" hidden="1">
      <c r="AX1737" s="482" t="s">
        <v>3688</v>
      </c>
      <c r="AY1737" s="483" t="s">
        <v>3689</v>
      </c>
      <c r="AZ1737" s="482" t="s">
        <v>3688</v>
      </c>
    </row>
    <row r="1738" spans="50:52" hidden="1">
      <c r="AX1738" s="482" t="s">
        <v>3690</v>
      </c>
      <c r="AY1738" s="483" t="s">
        <v>3691</v>
      </c>
      <c r="AZ1738" s="482" t="s">
        <v>3690</v>
      </c>
    </row>
    <row r="1739" spans="50:52" hidden="1">
      <c r="AX1739" s="482" t="s">
        <v>3692</v>
      </c>
      <c r="AY1739" s="483" t="s">
        <v>3693</v>
      </c>
      <c r="AZ1739" s="482" t="s">
        <v>3692</v>
      </c>
    </row>
    <row r="1740" spans="50:52" hidden="1">
      <c r="AX1740" s="482" t="s">
        <v>3694</v>
      </c>
      <c r="AY1740" s="483" t="s">
        <v>3695</v>
      </c>
      <c r="AZ1740" s="482" t="s">
        <v>3694</v>
      </c>
    </row>
    <row r="1741" spans="50:52" hidden="1">
      <c r="AX1741" s="482" t="s">
        <v>3696</v>
      </c>
      <c r="AY1741" s="483" t="s">
        <v>3697</v>
      </c>
      <c r="AZ1741" s="482" t="s">
        <v>3696</v>
      </c>
    </row>
    <row r="1742" spans="50:52" hidden="1">
      <c r="AX1742" s="482" t="s">
        <v>3698</v>
      </c>
      <c r="AY1742" s="483" t="s">
        <v>3699</v>
      </c>
      <c r="AZ1742" s="482" t="s">
        <v>3698</v>
      </c>
    </row>
    <row r="1743" spans="50:52" hidden="1">
      <c r="AX1743" s="482" t="s">
        <v>3700</v>
      </c>
      <c r="AY1743" s="483" t="s">
        <v>3701</v>
      </c>
      <c r="AZ1743" s="482" t="s">
        <v>3700</v>
      </c>
    </row>
    <row r="1744" spans="50:52" hidden="1">
      <c r="AX1744" s="482" t="s">
        <v>3702</v>
      </c>
      <c r="AY1744" s="483" t="s">
        <v>3703</v>
      </c>
      <c r="AZ1744" s="482" t="s">
        <v>3702</v>
      </c>
    </row>
    <row r="1745" spans="50:52" hidden="1">
      <c r="AX1745" s="482" t="s">
        <v>3704</v>
      </c>
      <c r="AY1745" s="483" t="s">
        <v>3705</v>
      </c>
      <c r="AZ1745" s="482" t="s">
        <v>3704</v>
      </c>
    </row>
    <row r="1746" spans="50:52" hidden="1">
      <c r="AX1746" s="482" t="s">
        <v>3706</v>
      </c>
      <c r="AY1746" s="483" t="s">
        <v>3707</v>
      </c>
      <c r="AZ1746" s="482" t="s">
        <v>3706</v>
      </c>
    </row>
    <row r="1747" spans="50:52" hidden="1">
      <c r="AX1747" s="482" t="s">
        <v>3708</v>
      </c>
      <c r="AY1747" s="483" t="s">
        <v>3709</v>
      </c>
      <c r="AZ1747" s="482" t="s">
        <v>3708</v>
      </c>
    </row>
    <row r="1748" spans="50:52" hidden="1">
      <c r="AX1748" s="482" t="s">
        <v>3710</v>
      </c>
      <c r="AY1748" s="483" t="s">
        <v>3711</v>
      </c>
      <c r="AZ1748" s="482" t="s">
        <v>3710</v>
      </c>
    </row>
    <row r="1749" spans="50:52" hidden="1">
      <c r="AX1749" s="482" t="s">
        <v>3712</v>
      </c>
      <c r="AY1749" s="483" t="s">
        <v>3713</v>
      </c>
      <c r="AZ1749" s="482" t="s">
        <v>3712</v>
      </c>
    </row>
    <row r="1750" spans="50:52" hidden="1">
      <c r="AX1750" s="482" t="s">
        <v>3714</v>
      </c>
      <c r="AY1750" s="483" t="s">
        <v>3715</v>
      </c>
      <c r="AZ1750" s="482" t="s">
        <v>3714</v>
      </c>
    </row>
    <row r="1751" spans="50:52" hidden="1">
      <c r="AX1751" s="482" t="s">
        <v>3716</v>
      </c>
      <c r="AY1751" s="483" t="s">
        <v>3717</v>
      </c>
      <c r="AZ1751" s="482" t="s">
        <v>3716</v>
      </c>
    </row>
    <row r="1752" spans="50:52" hidden="1">
      <c r="AX1752" s="482" t="s">
        <v>3718</v>
      </c>
      <c r="AY1752" s="483" t="s">
        <v>3719</v>
      </c>
      <c r="AZ1752" s="482" t="s">
        <v>3718</v>
      </c>
    </row>
    <row r="1753" spans="50:52" hidden="1">
      <c r="AX1753" s="482" t="s">
        <v>3720</v>
      </c>
      <c r="AY1753" s="483" t="s">
        <v>3721</v>
      </c>
      <c r="AZ1753" s="482" t="s">
        <v>3720</v>
      </c>
    </row>
    <row r="1754" spans="50:52" hidden="1">
      <c r="AX1754" s="482" t="s">
        <v>3722</v>
      </c>
      <c r="AY1754" s="483" t="s">
        <v>3723</v>
      </c>
      <c r="AZ1754" s="482" t="s">
        <v>3722</v>
      </c>
    </row>
    <row r="1755" spans="50:52" hidden="1">
      <c r="AX1755" s="482" t="s">
        <v>3724</v>
      </c>
      <c r="AY1755" s="483" t="s">
        <v>3725</v>
      </c>
      <c r="AZ1755" s="482" t="s">
        <v>3724</v>
      </c>
    </row>
    <row r="1756" spans="50:52" hidden="1">
      <c r="AX1756" s="482" t="s">
        <v>3726</v>
      </c>
      <c r="AY1756" s="483" t="s">
        <v>3727</v>
      </c>
      <c r="AZ1756" s="482" t="s">
        <v>3726</v>
      </c>
    </row>
    <row r="1757" spans="50:52" hidden="1">
      <c r="AX1757" s="482" t="s">
        <v>3728</v>
      </c>
      <c r="AY1757" s="483" t="s">
        <v>3729</v>
      </c>
      <c r="AZ1757" s="482" t="s">
        <v>3728</v>
      </c>
    </row>
    <row r="1758" spans="50:52" hidden="1">
      <c r="AX1758" s="482" t="s">
        <v>3730</v>
      </c>
      <c r="AY1758" s="483" t="s">
        <v>3731</v>
      </c>
      <c r="AZ1758" s="482" t="s">
        <v>3730</v>
      </c>
    </row>
    <row r="1759" spans="50:52" hidden="1">
      <c r="AX1759" s="482" t="s">
        <v>3732</v>
      </c>
      <c r="AY1759" s="483" t="s">
        <v>3733</v>
      </c>
      <c r="AZ1759" s="482" t="s">
        <v>3732</v>
      </c>
    </row>
    <row r="1760" spans="50:52" hidden="1">
      <c r="AX1760" s="482" t="s">
        <v>3734</v>
      </c>
      <c r="AY1760" s="483" t="s">
        <v>3214</v>
      </c>
      <c r="AZ1760" s="482" t="s">
        <v>3734</v>
      </c>
    </row>
    <row r="1761" spans="50:52" hidden="1">
      <c r="AX1761" s="482" t="s">
        <v>3735</v>
      </c>
      <c r="AY1761" s="483" t="s">
        <v>3736</v>
      </c>
      <c r="AZ1761" s="482" t="s">
        <v>3735</v>
      </c>
    </row>
    <row r="1762" spans="50:52" hidden="1">
      <c r="AX1762" s="482" t="s">
        <v>3737</v>
      </c>
      <c r="AY1762" s="483" t="s">
        <v>3738</v>
      </c>
      <c r="AZ1762" s="482" t="s">
        <v>3737</v>
      </c>
    </row>
    <row r="1763" spans="50:52" hidden="1">
      <c r="AX1763" s="482" t="s">
        <v>3739</v>
      </c>
      <c r="AY1763" s="483" t="s">
        <v>3740</v>
      </c>
      <c r="AZ1763" s="482" t="s">
        <v>3739</v>
      </c>
    </row>
    <row r="1764" spans="50:52" hidden="1">
      <c r="AX1764" s="482" t="s">
        <v>3741</v>
      </c>
      <c r="AY1764" s="483" t="s">
        <v>3742</v>
      </c>
      <c r="AZ1764" s="482" t="s">
        <v>3741</v>
      </c>
    </row>
    <row r="1765" spans="50:52" hidden="1">
      <c r="AX1765" s="482" t="s">
        <v>3743</v>
      </c>
      <c r="AY1765" s="483" t="s">
        <v>3744</v>
      </c>
      <c r="AZ1765" s="482" t="s">
        <v>3743</v>
      </c>
    </row>
    <row r="1766" spans="50:52" hidden="1">
      <c r="AX1766" s="482" t="s">
        <v>3745</v>
      </c>
      <c r="AY1766" s="484" t="s">
        <v>3746</v>
      </c>
      <c r="AZ1766" s="482" t="s">
        <v>3745</v>
      </c>
    </row>
    <row r="1767" spans="50:52" hidden="1">
      <c r="AX1767" s="482" t="s">
        <v>3747</v>
      </c>
      <c r="AY1767" s="483" t="s">
        <v>3748</v>
      </c>
      <c r="AZ1767" s="482" t="s">
        <v>3747</v>
      </c>
    </row>
    <row r="1768" spans="50:52" hidden="1">
      <c r="AX1768" s="482" t="s">
        <v>3749</v>
      </c>
      <c r="AY1768" s="483" t="s">
        <v>3750</v>
      </c>
      <c r="AZ1768" s="482" t="s">
        <v>3749</v>
      </c>
    </row>
    <row r="1769" spans="50:52" hidden="1">
      <c r="AX1769" s="482" t="s">
        <v>3751</v>
      </c>
      <c r="AY1769" s="483" t="s">
        <v>3752</v>
      </c>
      <c r="AZ1769" s="482" t="s">
        <v>3751</v>
      </c>
    </row>
    <row r="1770" spans="50:52" hidden="1">
      <c r="AX1770" s="482" t="s">
        <v>3753</v>
      </c>
      <c r="AY1770" s="483" t="s">
        <v>3754</v>
      </c>
      <c r="AZ1770" s="482" t="s">
        <v>3753</v>
      </c>
    </row>
    <row r="1771" spans="50:52" hidden="1">
      <c r="AX1771" s="482" t="s">
        <v>3755</v>
      </c>
      <c r="AY1771" s="483" t="s">
        <v>3756</v>
      </c>
      <c r="AZ1771" s="482" t="s">
        <v>3755</v>
      </c>
    </row>
    <row r="1772" spans="50:52" hidden="1">
      <c r="AX1772" s="482" t="s">
        <v>3757</v>
      </c>
      <c r="AY1772" s="483" t="s">
        <v>3758</v>
      </c>
      <c r="AZ1772" s="482" t="s">
        <v>3757</v>
      </c>
    </row>
    <row r="1773" spans="50:52" hidden="1">
      <c r="AX1773" s="482" t="s">
        <v>3759</v>
      </c>
      <c r="AY1773" s="483" t="s">
        <v>3760</v>
      </c>
      <c r="AZ1773" s="482" t="s">
        <v>3759</v>
      </c>
    </row>
    <row r="1774" spans="50:52" hidden="1">
      <c r="AX1774" s="482" t="s">
        <v>3761</v>
      </c>
      <c r="AY1774" s="483" t="s">
        <v>3762</v>
      </c>
      <c r="AZ1774" s="482" t="s">
        <v>3761</v>
      </c>
    </row>
    <row r="1775" spans="50:52" hidden="1">
      <c r="AX1775" s="482" t="s">
        <v>3763</v>
      </c>
      <c r="AY1775" s="483" t="s">
        <v>3764</v>
      </c>
      <c r="AZ1775" s="482" t="s">
        <v>3763</v>
      </c>
    </row>
    <row r="1776" spans="50:52" hidden="1">
      <c r="AX1776" s="482" t="s">
        <v>3765</v>
      </c>
      <c r="AY1776" s="483" t="s">
        <v>3766</v>
      </c>
      <c r="AZ1776" s="482" t="s">
        <v>3765</v>
      </c>
    </row>
    <row r="1777" spans="50:52" hidden="1">
      <c r="AX1777" s="482" t="s">
        <v>3767</v>
      </c>
      <c r="AY1777" s="483" t="s">
        <v>3768</v>
      </c>
      <c r="AZ1777" s="482" t="s">
        <v>3767</v>
      </c>
    </row>
    <row r="1778" spans="50:52" hidden="1">
      <c r="AX1778" s="482" t="s">
        <v>3769</v>
      </c>
      <c r="AY1778" s="483" t="s">
        <v>3770</v>
      </c>
      <c r="AZ1778" s="482" t="s">
        <v>3769</v>
      </c>
    </row>
    <row r="1779" spans="50:52" hidden="1">
      <c r="AX1779" s="482" t="s">
        <v>3771</v>
      </c>
      <c r="AY1779" s="483" t="s">
        <v>3772</v>
      </c>
      <c r="AZ1779" s="482" t="s">
        <v>3771</v>
      </c>
    </row>
    <row r="1780" spans="50:52" hidden="1">
      <c r="AX1780" s="482" t="s">
        <v>3773</v>
      </c>
      <c r="AY1780" s="483" t="s">
        <v>3774</v>
      </c>
      <c r="AZ1780" s="482" t="s">
        <v>3773</v>
      </c>
    </row>
    <row r="1781" spans="50:52" hidden="1">
      <c r="AX1781" s="482" t="s">
        <v>3775</v>
      </c>
      <c r="AY1781" s="483" t="s">
        <v>3776</v>
      </c>
      <c r="AZ1781" s="482" t="s">
        <v>3775</v>
      </c>
    </row>
    <row r="1782" spans="50:52" hidden="1">
      <c r="AX1782" s="482" t="s">
        <v>3777</v>
      </c>
      <c r="AY1782" s="483" t="s">
        <v>3778</v>
      </c>
      <c r="AZ1782" s="482" t="s">
        <v>3777</v>
      </c>
    </row>
    <row r="1783" spans="50:52" hidden="1">
      <c r="AX1783" s="482" t="s">
        <v>3779</v>
      </c>
      <c r="AY1783" s="483" t="s">
        <v>3780</v>
      </c>
      <c r="AZ1783" s="482" t="s">
        <v>3779</v>
      </c>
    </row>
    <row r="1784" spans="50:52" hidden="1">
      <c r="AX1784" s="482" t="s">
        <v>3781</v>
      </c>
      <c r="AY1784" s="483" t="s">
        <v>2276</v>
      </c>
      <c r="AZ1784" s="482" t="s">
        <v>3781</v>
      </c>
    </row>
    <row r="1785" spans="50:52" hidden="1">
      <c r="AX1785" s="482" t="s">
        <v>3782</v>
      </c>
      <c r="AY1785" s="483" t="s">
        <v>3783</v>
      </c>
      <c r="AZ1785" s="482" t="s">
        <v>3782</v>
      </c>
    </row>
    <row r="1786" spans="50:52" hidden="1">
      <c r="AX1786" s="482" t="s">
        <v>3784</v>
      </c>
      <c r="AY1786" s="483" t="s">
        <v>3785</v>
      </c>
      <c r="AZ1786" s="482" t="s">
        <v>3784</v>
      </c>
    </row>
    <row r="1787" spans="50:52" hidden="1">
      <c r="AX1787" s="482" t="s">
        <v>3786</v>
      </c>
      <c r="AY1787" s="483" t="s">
        <v>2635</v>
      </c>
      <c r="AZ1787" s="482" t="s">
        <v>3786</v>
      </c>
    </row>
    <row r="1788" spans="50:52" hidden="1">
      <c r="AX1788" s="482" t="s">
        <v>3787</v>
      </c>
      <c r="AY1788" s="483" t="s">
        <v>3788</v>
      </c>
      <c r="AZ1788" s="482" t="s">
        <v>3787</v>
      </c>
    </row>
    <row r="1789" spans="50:52" hidden="1">
      <c r="AX1789" s="482" t="s">
        <v>3789</v>
      </c>
      <c r="AY1789" s="483" t="s">
        <v>3790</v>
      </c>
      <c r="AZ1789" s="482" t="s">
        <v>3789</v>
      </c>
    </row>
    <row r="1790" spans="50:52" hidden="1">
      <c r="AX1790" s="482" t="s">
        <v>3791</v>
      </c>
      <c r="AY1790" s="483" t="s">
        <v>3792</v>
      </c>
      <c r="AZ1790" s="482" t="s">
        <v>3791</v>
      </c>
    </row>
    <row r="1791" spans="50:52" hidden="1">
      <c r="AX1791" s="482" t="s">
        <v>3793</v>
      </c>
      <c r="AY1791" s="483" t="s">
        <v>3794</v>
      </c>
      <c r="AZ1791" s="482" t="s">
        <v>3793</v>
      </c>
    </row>
    <row r="1792" spans="50:52" hidden="1">
      <c r="AX1792" s="482" t="s">
        <v>3795</v>
      </c>
      <c r="AY1792" s="483" t="s">
        <v>3796</v>
      </c>
      <c r="AZ1792" s="482" t="s">
        <v>3795</v>
      </c>
    </row>
    <row r="1793" spans="50:52" hidden="1">
      <c r="AX1793" s="482" t="s">
        <v>3797</v>
      </c>
      <c r="AY1793" s="483" t="s">
        <v>3798</v>
      </c>
      <c r="AZ1793" s="482" t="s">
        <v>3797</v>
      </c>
    </row>
    <row r="1794" spans="50:52" hidden="1">
      <c r="AX1794" s="482" t="s">
        <v>3799</v>
      </c>
      <c r="AY1794" s="483" t="s">
        <v>3800</v>
      </c>
      <c r="AZ1794" s="482" t="s">
        <v>3799</v>
      </c>
    </row>
    <row r="1795" spans="50:52" hidden="1">
      <c r="AX1795" s="482" t="s">
        <v>3801</v>
      </c>
      <c r="AY1795" s="483" t="s">
        <v>3802</v>
      </c>
      <c r="AZ1795" s="482" t="s">
        <v>3801</v>
      </c>
    </row>
    <row r="1796" spans="50:52" hidden="1">
      <c r="AX1796" s="482" t="s">
        <v>3803</v>
      </c>
      <c r="AY1796" s="484" t="s">
        <v>3804</v>
      </c>
      <c r="AZ1796" s="482" t="s">
        <v>3803</v>
      </c>
    </row>
    <row r="1797" spans="50:52" hidden="1">
      <c r="AX1797" s="482" t="s">
        <v>3805</v>
      </c>
      <c r="AY1797" s="483" t="s">
        <v>3806</v>
      </c>
      <c r="AZ1797" s="482" t="s">
        <v>3805</v>
      </c>
    </row>
    <row r="1798" spans="50:52" hidden="1">
      <c r="AX1798" s="482" t="s">
        <v>3807</v>
      </c>
      <c r="AY1798" s="483" t="s">
        <v>3808</v>
      </c>
      <c r="AZ1798" s="482" t="s">
        <v>3807</v>
      </c>
    </row>
    <row r="1799" spans="50:52" hidden="1">
      <c r="AX1799" s="482" t="s">
        <v>3809</v>
      </c>
      <c r="AY1799" s="483" t="s">
        <v>3810</v>
      </c>
      <c r="AZ1799" s="482" t="s">
        <v>3809</v>
      </c>
    </row>
    <row r="1800" spans="50:52" hidden="1">
      <c r="AX1800" s="482" t="s">
        <v>3811</v>
      </c>
      <c r="AY1800" s="483" t="s">
        <v>3812</v>
      </c>
      <c r="AZ1800" s="482" t="s">
        <v>3811</v>
      </c>
    </row>
    <row r="1801" spans="50:52" hidden="1">
      <c r="AX1801" s="482" t="s">
        <v>3813</v>
      </c>
      <c r="AY1801" s="483" t="s">
        <v>3814</v>
      </c>
      <c r="AZ1801" s="482" t="s">
        <v>3813</v>
      </c>
    </row>
    <row r="1802" spans="50:52" hidden="1">
      <c r="AX1802" s="482" t="s">
        <v>3815</v>
      </c>
      <c r="AY1802" s="483" t="s">
        <v>3816</v>
      </c>
      <c r="AZ1802" s="482" t="s">
        <v>3815</v>
      </c>
    </row>
    <row r="1803" spans="50:52" hidden="1">
      <c r="AX1803" s="482" t="s">
        <v>3817</v>
      </c>
      <c r="AY1803" s="483" t="s">
        <v>3818</v>
      </c>
      <c r="AZ1803" s="482" t="s">
        <v>3817</v>
      </c>
    </row>
    <row r="1804" spans="50:52" hidden="1">
      <c r="AX1804" s="482" t="s">
        <v>3819</v>
      </c>
      <c r="AY1804" s="483" t="s">
        <v>3820</v>
      </c>
      <c r="AZ1804" s="482" t="s">
        <v>3819</v>
      </c>
    </row>
    <row r="1805" spans="50:52" hidden="1">
      <c r="AX1805" s="482" t="s">
        <v>3821</v>
      </c>
      <c r="AY1805" s="483" t="s">
        <v>3822</v>
      </c>
      <c r="AZ1805" s="482" t="s">
        <v>3821</v>
      </c>
    </row>
    <row r="1806" spans="50:52" hidden="1">
      <c r="AX1806" s="482" t="s">
        <v>3823</v>
      </c>
      <c r="AY1806" s="483" t="s">
        <v>3824</v>
      </c>
      <c r="AZ1806" s="482" t="s">
        <v>3823</v>
      </c>
    </row>
    <row r="1807" spans="50:52" hidden="1">
      <c r="AX1807" s="482" t="s">
        <v>3825</v>
      </c>
      <c r="AY1807" s="483" t="s">
        <v>3826</v>
      </c>
      <c r="AZ1807" s="482" t="s">
        <v>3825</v>
      </c>
    </row>
    <row r="1808" spans="50:52" hidden="1">
      <c r="AX1808" s="482" t="s">
        <v>3827</v>
      </c>
      <c r="AY1808" s="483" t="s">
        <v>3828</v>
      </c>
      <c r="AZ1808" s="482" t="s">
        <v>3827</v>
      </c>
    </row>
    <row r="1809" spans="50:52" hidden="1">
      <c r="AX1809" s="482" t="s">
        <v>3829</v>
      </c>
      <c r="AY1809" s="483" t="s">
        <v>3830</v>
      </c>
      <c r="AZ1809" s="482" t="s">
        <v>3829</v>
      </c>
    </row>
    <row r="1810" spans="50:52" hidden="1">
      <c r="AX1810" s="482" t="s">
        <v>3831</v>
      </c>
      <c r="AY1810" s="483" t="s">
        <v>3832</v>
      </c>
      <c r="AZ1810" s="482" t="s">
        <v>3831</v>
      </c>
    </row>
    <row r="1811" spans="50:52" hidden="1">
      <c r="AX1811" s="482" t="s">
        <v>3833</v>
      </c>
      <c r="AY1811" s="483" t="s">
        <v>3834</v>
      </c>
      <c r="AZ1811" s="482" t="s">
        <v>3833</v>
      </c>
    </row>
    <row r="1812" spans="50:52" hidden="1">
      <c r="AX1812" s="482" t="s">
        <v>3835</v>
      </c>
      <c r="AY1812" s="483" t="s">
        <v>3836</v>
      </c>
      <c r="AZ1812" s="482" t="s">
        <v>3835</v>
      </c>
    </row>
    <row r="1813" spans="50:52" hidden="1">
      <c r="AX1813" s="482" t="s">
        <v>3837</v>
      </c>
      <c r="AY1813" s="483" t="s">
        <v>3838</v>
      </c>
      <c r="AZ1813" s="482" t="s">
        <v>3837</v>
      </c>
    </row>
    <row r="1814" spans="50:52" hidden="1">
      <c r="AX1814" s="482" t="s">
        <v>3839</v>
      </c>
      <c r="AY1814" s="483" t="s">
        <v>3840</v>
      </c>
      <c r="AZ1814" s="482" t="s">
        <v>3839</v>
      </c>
    </row>
    <row r="1815" spans="50:52" hidden="1">
      <c r="AX1815" s="482" t="s">
        <v>3841</v>
      </c>
      <c r="AY1815" s="483" t="s">
        <v>3842</v>
      </c>
      <c r="AZ1815" s="482" t="s">
        <v>3841</v>
      </c>
    </row>
    <row r="1816" spans="50:52" hidden="1">
      <c r="AX1816" s="482" t="s">
        <v>3843</v>
      </c>
      <c r="AY1816" s="484" t="s">
        <v>3844</v>
      </c>
      <c r="AZ1816" s="482" t="s">
        <v>3843</v>
      </c>
    </row>
    <row r="1817" spans="50:52" hidden="1">
      <c r="AX1817" s="482" t="s">
        <v>3845</v>
      </c>
      <c r="AY1817" s="483" t="s">
        <v>3846</v>
      </c>
      <c r="AZ1817" s="482" t="s">
        <v>3845</v>
      </c>
    </row>
    <row r="1818" spans="50:52" hidden="1">
      <c r="AX1818" s="482" t="s">
        <v>3847</v>
      </c>
      <c r="AY1818" s="482" t="s">
        <v>3848</v>
      </c>
      <c r="AZ1818" s="482" t="s">
        <v>3847</v>
      </c>
    </row>
    <row r="1819" spans="50:52" hidden="1">
      <c r="AX1819" s="482" t="s">
        <v>3849</v>
      </c>
      <c r="AY1819" s="482" t="s">
        <v>3850</v>
      </c>
      <c r="AZ1819" s="482" t="s">
        <v>3849</v>
      </c>
    </row>
    <row r="1820" spans="50:52" hidden="1">
      <c r="AX1820" s="482" t="s">
        <v>3851</v>
      </c>
      <c r="AY1820" s="482" t="s">
        <v>3852</v>
      </c>
      <c r="AZ1820" s="482" t="s">
        <v>3851</v>
      </c>
    </row>
    <row r="1821" spans="50:52" hidden="1">
      <c r="AX1821" s="482" t="s">
        <v>3853</v>
      </c>
      <c r="AY1821" s="482" t="s">
        <v>3854</v>
      </c>
      <c r="AZ1821" s="482" t="s">
        <v>3853</v>
      </c>
    </row>
    <row r="1822" spans="50:52" hidden="1">
      <c r="AX1822" s="482" t="s">
        <v>3855</v>
      </c>
      <c r="AY1822" s="482" t="s">
        <v>3856</v>
      </c>
      <c r="AZ1822" s="482" t="s">
        <v>3855</v>
      </c>
    </row>
    <row r="1823" spans="50:52" hidden="1">
      <c r="AX1823" s="482" t="s">
        <v>3857</v>
      </c>
      <c r="AY1823" s="482" t="s">
        <v>3858</v>
      </c>
      <c r="AZ1823" s="482" t="s">
        <v>3857</v>
      </c>
    </row>
    <row r="1824" spans="50:52" hidden="1">
      <c r="AX1824" s="482" t="s">
        <v>3859</v>
      </c>
      <c r="AY1824" s="482" t="s">
        <v>3860</v>
      </c>
      <c r="AZ1824" s="482" t="s">
        <v>3859</v>
      </c>
    </row>
    <row r="1825" spans="50:52" hidden="1">
      <c r="AX1825" s="482" t="s">
        <v>3861</v>
      </c>
      <c r="AY1825" s="482" t="s">
        <v>3862</v>
      </c>
      <c r="AZ1825" s="482" t="s">
        <v>3861</v>
      </c>
    </row>
    <row r="1826" spans="50:52" hidden="1">
      <c r="AX1826" s="482" t="s">
        <v>3863</v>
      </c>
      <c r="AY1826" s="482" t="s">
        <v>3864</v>
      </c>
      <c r="AZ1826" s="482" t="s">
        <v>3863</v>
      </c>
    </row>
    <row r="1827" spans="50:52" hidden="1">
      <c r="AX1827" s="482" t="s">
        <v>3865</v>
      </c>
      <c r="AY1827" s="482" t="s">
        <v>3866</v>
      </c>
      <c r="AZ1827" s="482" t="s">
        <v>3865</v>
      </c>
    </row>
    <row r="1828" spans="50:52" hidden="1">
      <c r="AX1828" s="482" t="s">
        <v>3867</v>
      </c>
      <c r="AY1828" s="482" t="s">
        <v>3868</v>
      </c>
      <c r="AZ1828" s="482" t="s">
        <v>3867</v>
      </c>
    </row>
    <row r="1829" spans="50:52" hidden="1">
      <c r="AX1829" s="482" t="s">
        <v>3869</v>
      </c>
      <c r="AY1829" s="483" t="s">
        <v>3870</v>
      </c>
      <c r="AZ1829" s="482" t="s">
        <v>3869</v>
      </c>
    </row>
    <row r="1830" spans="50:52" hidden="1">
      <c r="AX1830" s="482" t="s">
        <v>3871</v>
      </c>
      <c r="AY1830" s="483" t="s">
        <v>3872</v>
      </c>
      <c r="AZ1830" s="482" t="s">
        <v>3871</v>
      </c>
    </row>
    <row r="1831" spans="50:52" hidden="1">
      <c r="AX1831" s="482" t="s">
        <v>3873</v>
      </c>
      <c r="AY1831" s="483" t="s">
        <v>3874</v>
      </c>
      <c r="AZ1831" s="482" t="s">
        <v>3873</v>
      </c>
    </row>
    <row r="1832" spans="50:52" hidden="1">
      <c r="AX1832" s="482" t="s">
        <v>3875</v>
      </c>
      <c r="AY1832" s="483" t="s">
        <v>3876</v>
      </c>
      <c r="AZ1832" s="482" t="s">
        <v>3875</v>
      </c>
    </row>
    <row r="1833" spans="50:52" hidden="1">
      <c r="AX1833" s="482" t="s">
        <v>3877</v>
      </c>
      <c r="AY1833" s="483" t="s">
        <v>3878</v>
      </c>
      <c r="AZ1833" s="482" t="s">
        <v>3877</v>
      </c>
    </row>
    <row r="1834" spans="50:52" hidden="1">
      <c r="AX1834" s="482" t="s">
        <v>3879</v>
      </c>
      <c r="AY1834" s="483" t="s">
        <v>3880</v>
      </c>
      <c r="AZ1834" s="482" t="s">
        <v>3879</v>
      </c>
    </row>
    <row r="1835" spans="50:52" hidden="1">
      <c r="AX1835" s="482" t="s">
        <v>3881</v>
      </c>
      <c r="AY1835" s="483" t="s">
        <v>3882</v>
      </c>
      <c r="AZ1835" s="482" t="s">
        <v>3881</v>
      </c>
    </row>
    <row r="1836" spans="50:52" hidden="1">
      <c r="AX1836" s="482" t="s">
        <v>3883</v>
      </c>
      <c r="AY1836" s="483" t="s">
        <v>3884</v>
      </c>
      <c r="AZ1836" s="482" t="s">
        <v>3883</v>
      </c>
    </row>
    <row r="1837" spans="50:52" hidden="1">
      <c r="AX1837" s="482" t="s">
        <v>3885</v>
      </c>
      <c r="AY1837" s="483" t="s">
        <v>3886</v>
      </c>
      <c r="AZ1837" s="482" t="s">
        <v>3885</v>
      </c>
    </row>
    <row r="1838" spans="50:52" hidden="1">
      <c r="AX1838" s="482" t="s">
        <v>3887</v>
      </c>
      <c r="AY1838" s="483" t="s">
        <v>3888</v>
      </c>
      <c r="AZ1838" s="482" t="s">
        <v>3887</v>
      </c>
    </row>
    <row r="1839" spans="50:52" hidden="1">
      <c r="AX1839" s="482" t="s">
        <v>3889</v>
      </c>
      <c r="AY1839" s="483" t="s">
        <v>3890</v>
      </c>
      <c r="AZ1839" s="482" t="s">
        <v>3889</v>
      </c>
    </row>
    <row r="1840" spans="50:52" hidden="1">
      <c r="AX1840" s="482" t="s">
        <v>3891</v>
      </c>
      <c r="AY1840" s="483" t="s">
        <v>3892</v>
      </c>
      <c r="AZ1840" s="482" t="s">
        <v>3891</v>
      </c>
    </row>
    <row r="1841" spans="50:52" hidden="1">
      <c r="AX1841" s="482" t="s">
        <v>3893</v>
      </c>
      <c r="AY1841" s="483" t="s">
        <v>3894</v>
      </c>
      <c r="AZ1841" s="482" t="s">
        <v>3893</v>
      </c>
    </row>
    <row r="1842" spans="50:52" hidden="1">
      <c r="AX1842" s="482" t="s">
        <v>3895</v>
      </c>
      <c r="AY1842" s="483" t="s">
        <v>3896</v>
      </c>
      <c r="AZ1842" s="482" t="s">
        <v>3895</v>
      </c>
    </row>
    <row r="1843" spans="50:52" hidden="1">
      <c r="AX1843" s="482" t="s">
        <v>3897</v>
      </c>
      <c r="AY1843" s="483" t="s">
        <v>3898</v>
      </c>
      <c r="AZ1843" s="482" t="s">
        <v>3897</v>
      </c>
    </row>
    <row r="1844" spans="50:52" hidden="1">
      <c r="AX1844" s="482" t="s">
        <v>3899</v>
      </c>
      <c r="AY1844" s="483" t="s">
        <v>3900</v>
      </c>
      <c r="AZ1844" s="482" t="s">
        <v>3899</v>
      </c>
    </row>
    <row r="1845" spans="50:52" hidden="1">
      <c r="AX1845" s="482" t="s">
        <v>3901</v>
      </c>
      <c r="AY1845" s="483" t="s">
        <v>3902</v>
      </c>
      <c r="AZ1845" s="482" t="s">
        <v>3901</v>
      </c>
    </row>
    <row r="1846" spans="50:52" hidden="1">
      <c r="AX1846" s="482" t="s">
        <v>3903</v>
      </c>
      <c r="AY1846" s="483" t="s">
        <v>3904</v>
      </c>
      <c r="AZ1846" s="482" t="s">
        <v>3903</v>
      </c>
    </row>
    <row r="1847" spans="50:52" hidden="1">
      <c r="AX1847" s="482" t="s">
        <v>3905</v>
      </c>
      <c r="AY1847" s="483" t="s">
        <v>3906</v>
      </c>
      <c r="AZ1847" s="482" t="s">
        <v>3905</v>
      </c>
    </row>
    <row r="1848" spans="50:52" hidden="1">
      <c r="AX1848" s="482" t="s">
        <v>3907</v>
      </c>
      <c r="AY1848" s="483" t="s">
        <v>3908</v>
      </c>
      <c r="AZ1848" s="482" t="s">
        <v>3907</v>
      </c>
    </row>
    <row r="1849" spans="50:52" hidden="1">
      <c r="AX1849" s="482" t="s">
        <v>3909</v>
      </c>
      <c r="AY1849" s="483" t="s">
        <v>3910</v>
      </c>
      <c r="AZ1849" s="482" t="s">
        <v>3909</v>
      </c>
    </row>
    <row r="1850" spans="50:52" hidden="1">
      <c r="AX1850" s="482" t="s">
        <v>3911</v>
      </c>
      <c r="AY1850" s="483" t="s">
        <v>3912</v>
      </c>
      <c r="AZ1850" s="482" t="s">
        <v>3911</v>
      </c>
    </row>
    <row r="1851" spans="50:52" hidden="1">
      <c r="AX1851" s="482" t="s">
        <v>3913</v>
      </c>
      <c r="AY1851" s="483" t="s">
        <v>3914</v>
      </c>
      <c r="AZ1851" s="482" t="s">
        <v>3913</v>
      </c>
    </row>
    <row r="1852" spans="50:52" hidden="1">
      <c r="AX1852" s="482" t="s">
        <v>3915</v>
      </c>
      <c r="AY1852" s="483" t="s">
        <v>3916</v>
      </c>
      <c r="AZ1852" s="482" t="s">
        <v>3915</v>
      </c>
    </row>
    <row r="1853" spans="50:52" hidden="1">
      <c r="AX1853" s="482" t="s">
        <v>3917</v>
      </c>
      <c r="AY1853" s="483" t="s">
        <v>3918</v>
      </c>
      <c r="AZ1853" s="482" t="s">
        <v>3917</v>
      </c>
    </row>
    <row r="1854" spans="50:52" hidden="1">
      <c r="AX1854" s="482" t="s">
        <v>3919</v>
      </c>
      <c r="AY1854" s="484" t="s">
        <v>3920</v>
      </c>
      <c r="AZ1854" s="482" t="s">
        <v>3919</v>
      </c>
    </row>
    <row r="1855" spans="50:52" hidden="1">
      <c r="AX1855" s="482" t="s">
        <v>3921</v>
      </c>
      <c r="AY1855" s="483" t="s">
        <v>3922</v>
      </c>
      <c r="AZ1855" s="482" t="s">
        <v>3921</v>
      </c>
    </row>
    <row r="1856" spans="50:52" hidden="1">
      <c r="AX1856" s="482" t="s">
        <v>3923</v>
      </c>
      <c r="AY1856" s="482" t="s">
        <v>3924</v>
      </c>
      <c r="AZ1856" s="482" t="s">
        <v>3923</v>
      </c>
    </row>
    <row r="1857" spans="50:52" hidden="1">
      <c r="AX1857" s="482" t="s">
        <v>3925</v>
      </c>
      <c r="AY1857" s="482" t="s">
        <v>3926</v>
      </c>
      <c r="AZ1857" s="482" t="s">
        <v>3925</v>
      </c>
    </row>
    <row r="1858" spans="50:52" hidden="1">
      <c r="AX1858" s="482" t="s">
        <v>3927</v>
      </c>
      <c r="AY1858" s="482" t="s">
        <v>3928</v>
      </c>
      <c r="AZ1858" s="482" t="s">
        <v>3927</v>
      </c>
    </row>
    <row r="1859" spans="50:52" hidden="1">
      <c r="AX1859" s="482" t="s">
        <v>3929</v>
      </c>
      <c r="AY1859" s="482" t="s">
        <v>3930</v>
      </c>
      <c r="AZ1859" s="482" t="s">
        <v>3929</v>
      </c>
    </row>
    <row r="1860" spans="50:52" hidden="1">
      <c r="AX1860" s="482" t="s">
        <v>3931</v>
      </c>
      <c r="AY1860" s="482" t="s">
        <v>3932</v>
      </c>
      <c r="AZ1860" s="482" t="s">
        <v>3931</v>
      </c>
    </row>
    <row r="1861" spans="50:52" hidden="1">
      <c r="AX1861" s="482" t="s">
        <v>3933</v>
      </c>
      <c r="AY1861" s="482" t="s">
        <v>3934</v>
      </c>
      <c r="AZ1861" s="482" t="s">
        <v>3933</v>
      </c>
    </row>
    <row r="1862" spans="50:52" hidden="1">
      <c r="AX1862" s="482" t="s">
        <v>3935</v>
      </c>
      <c r="AY1862" s="482" t="s">
        <v>3936</v>
      </c>
      <c r="AZ1862" s="482" t="s">
        <v>3935</v>
      </c>
    </row>
    <row r="1863" spans="50:52" hidden="1">
      <c r="AX1863" s="482" t="s">
        <v>3937</v>
      </c>
      <c r="AY1863" s="482" t="s">
        <v>3938</v>
      </c>
      <c r="AZ1863" s="482" t="s">
        <v>3937</v>
      </c>
    </row>
    <row r="1864" spans="50:52" hidden="1">
      <c r="AX1864" s="482" t="s">
        <v>3939</v>
      </c>
      <c r="AY1864" s="482" t="s">
        <v>3940</v>
      </c>
      <c r="AZ1864" s="482" t="s">
        <v>3939</v>
      </c>
    </row>
    <row r="1865" spans="50:52" hidden="1">
      <c r="AX1865" s="482" t="s">
        <v>3941</v>
      </c>
      <c r="AY1865" s="482" t="s">
        <v>3942</v>
      </c>
      <c r="AZ1865" s="482" t="s">
        <v>3941</v>
      </c>
    </row>
    <row r="1866" spans="50:52" hidden="1">
      <c r="AX1866" s="482" t="s">
        <v>3943</v>
      </c>
      <c r="AY1866" s="482" t="s">
        <v>3944</v>
      </c>
      <c r="AZ1866" s="482" t="s">
        <v>3943</v>
      </c>
    </row>
    <row r="1867" spans="50:52" hidden="1">
      <c r="AX1867" s="482" t="s">
        <v>3945</v>
      </c>
      <c r="AY1867" s="482" t="s">
        <v>3946</v>
      </c>
      <c r="AZ1867" s="482" t="s">
        <v>3945</v>
      </c>
    </row>
    <row r="1868" spans="50:52" hidden="1">
      <c r="AX1868" s="482" t="s">
        <v>3947</v>
      </c>
      <c r="AY1868" s="482" t="s">
        <v>3948</v>
      </c>
      <c r="AZ1868" s="482" t="s">
        <v>3947</v>
      </c>
    </row>
    <row r="1869" spans="50:52" hidden="1">
      <c r="AX1869" s="482" t="s">
        <v>3949</v>
      </c>
      <c r="AY1869" s="482" t="s">
        <v>3950</v>
      </c>
      <c r="AZ1869" s="482" t="s">
        <v>3949</v>
      </c>
    </row>
    <row r="1870" spans="50:52" hidden="1">
      <c r="AX1870" s="482" t="s">
        <v>3951</v>
      </c>
      <c r="AY1870" s="482" t="s">
        <v>3952</v>
      </c>
      <c r="AZ1870" s="482" t="s">
        <v>3951</v>
      </c>
    </row>
    <row r="1871" spans="50:52" hidden="1">
      <c r="AX1871" s="482" t="s">
        <v>3953</v>
      </c>
      <c r="AY1871" s="482" t="s">
        <v>3954</v>
      </c>
      <c r="AZ1871" s="482" t="s">
        <v>3953</v>
      </c>
    </row>
    <row r="1872" spans="50:52" hidden="1">
      <c r="AX1872" s="482" t="s">
        <v>3955</v>
      </c>
      <c r="AY1872" s="482" t="s">
        <v>3956</v>
      </c>
      <c r="AZ1872" s="482" t="s">
        <v>3955</v>
      </c>
    </row>
    <row r="1873" spans="50:52" hidden="1">
      <c r="AX1873" s="482" t="s">
        <v>3957</v>
      </c>
      <c r="AY1873" s="482" t="s">
        <v>3958</v>
      </c>
      <c r="AZ1873" s="482" t="s">
        <v>3957</v>
      </c>
    </row>
    <row r="1874" spans="50:52" hidden="1">
      <c r="AX1874" s="482" t="s">
        <v>3959</v>
      </c>
      <c r="AY1874" s="482" t="s">
        <v>3960</v>
      </c>
      <c r="AZ1874" s="482" t="s">
        <v>3959</v>
      </c>
    </row>
    <row r="1875" spans="50:52" hidden="1">
      <c r="AX1875" s="482" t="s">
        <v>3961</v>
      </c>
      <c r="AY1875" s="482" t="s">
        <v>3962</v>
      </c>
      <c r="AZ1875" s="482" t="s">
        <v>3961</v>
      </c>
    </row>
    <row r="1876" spans="50:52" hidden="1">
      <c r="AX1876" s="482" t="s">
        <v>3963</v>
      </c>
      <c r="AY1876" s="482" t="s">
        <v>3964</v>
      </c>
      <c r="AZ1876" s="482" t="s">
        <v>3963</v>
      </c>
    </row>
    <row r="1877" spans="50:52" hidden="1">
      <c r="AX1877" s="482" t="s">
        <v>3965</v>
      </c>
      <c r="AY1877" s="482" t="s">
        <v>3966</v>
      </c>
      <c r="AZ1877" s="482" t="s">
        <v>3965</v>
      </c>
    </row>
    <row r="1878" spans="50:52" hidden="1">
      <c r="AX1878" s="482" t="s">
        <v>3967</v>
      </c>
      <c r="AY1878" s="482" t="s">
        <v>3968</v>
      </c>
      <c r="AZ1878" s="482" t="s">
        <v>3967</v>
      </c>
    </row>
    <row r="1879" spans="50:52" hidden="1">
      <c r="AX1879" s="482" t="s">
        <v>3969</v>
      </c>
      <c r="AY1879" s="482" t="s">
        <v>3970</v>
      </c>
      <c r="AZ1879" s="482" t="s">
        <v>3969</v>
      </c>
    </row>
    <row r="1880" spans="50:52" hidden="1">
      <c r="AX1880" s="482" t="s">
        <v>3971</v>
      </c>
      <c r="AY1880" s="483" t="s">
        <v>3972</v>
      </c>
      <c r="AZ1880" s="482" t="s">
        <v>3971</v>
      </c>
    </row>
    <row r="1881" spans="50:52" hidden="1">
      <c r="AX1881" s="482" t="s">
        <v>3973</v>
      </c>
      <c r="AY1881" s="482" t="s">
        <v>3974</v>
      </c>
      <c r="AZ1881" s="482" t="s">
        <v>3973</v>
      </c>
    </row>
    <row r="1882" spans="50:52" hidden="1">
      <c r="AX1882" s="482" t="s">
        <v>3975</v>
      </c>
      <c r="AY1882" s="482" t="s">
        <v>3976</v>
      </c>
      <c r="AZ1882" s="482" t="s">
        <v>3975</v>
      </c>
    </row>
    <row r="1883" spans="50:52" hidden="1">
      <c r="AX1883" s="482" t="s">
        <v>3977</v>
      </c>
      <c r="AY1883" s="482" t="s">
        <v>3978</v>
      </c>
      <c r="AZ1883" s="482" t="s">
        <v>3977</v>
      </c>
    </row>
    <row r="1884" spans="50:52" hidden="1">
      <c r="AX1884" s="482" t="s">
        <v>3979</v>
      </c>
      <c r="AY1884" s="482" t="s">
        <v>3980</v>
      </c>
      <c r="AZ1884" s="482" t="s">
        <v>3979</v>
      </c>
    </row>
    <row r="1885" spans="50:52" hidden="1">
      <c r="AX1885" s="482" t="s">
        <v>3981</v>
      </c>
      <c r="AY1885" s="482" t="s">
        <v>3982</v>
      </c>
      <c r="AZ1885" s="482" t="s">
        <v>3981</v>
      </c>
    </row>
    <row r="1886" spans="50:52" hidden="1">
      <c r="AX1886" s="482" t="s">
        <v>3983</v>
      </c>
      <c r="AY1886" s="482" t="s">
        <v>3984</v>
      </c>
      <c r="AZ1886" s="482" t="s">
        <v>3983</v>
      </c>
    </row>
    <row r="1887" spans="50:52" hidden="1">
      <c r="AX1887" s="482" t="s">
        <v>3985</v>
      </c>
      <c r="AY1887" s="482" t="s">
        <v>3986</v>
      </c>
      <c r="AZ1887" s="482" t="s">
        <v>3985</v>
      </c>
    </row>
    <row r="1888" spans="50:52" hidden="1">
      <c r="AX1888" s="482" t="s">
        <v>3987</v>
      </c>
      <c r="AY1888" s="483" t="s">
        <v>3988</v>
      </c>
      <c r="AZ1888" s="482" t="s">
        <v>3987</v>
      </c>
    </row>
    <row r="1889" spans="50:52" hidden="1">
      <c r="AX1889" s="482" t="s">
        <v>3989</v>
      </c>
      <c r="AY1889" s="483" t="s">
        <v>3990</v>
      </c>
      <c r="AZ1889" s="482" t="s">
        <v>3989</v>
      </c>
    </row>
    <row r="1890" spans="50:52" hidden="1">
      <c r="AX1890" s="482" t="s">
        <v>3991</v>
      </c>
      <c r="AY1890" s="483" t="s">
        <v>3992</v>
      </c>
      <c r="AZ1890" s="482" t="s">
        <v>3991</v>
      </c>
    </row>
    <row r="1891" spans="50:52" hidden="1">
      <c r="AX1891" s="482" t="s">
        <v>3993</v>
      </c>
      <c r="AY1891" s="483" t="s">
        <v>3994</v>
      </c>
      <c r="AZ1891" s="482" t="s">
        <v>3993</v>
      </c>
    </row>
    <row r="1892" spans="50:52" hidden="1">
      <c r="AX1892" s="482" t="s">
        <v>3995</v>
      </c>
      <c r="AY1892" s="483" t="s">
        <v>3996</v>
      </c>
      <c r="AZ1892" s="482" t="s">
        <v>3995</v>
      </c>
    </row>
    <row r="1893" spans="50:52" hidden="1">
      <c r="AX1893" s="482" t="s">
        <v>3997</v>
      </c>
      <c r="AY1893" s="483" t="s">
        <v>3998</v>
      </c>
      <c r="AZ1893" s="482" t="s">
        <v>3997</v>
      </c>
    </row>
    <row r="1894" spans="50:52" hidden="1">
      <c r="AX1894" s="482" t="s">
        <v>3999</v>
      </c>
      <c r="AY1894" s="483" t="s">
        <v>4000</v>
      </c>
      <c r="AZ1894" s="482" t="s">
        <v>3999</v>
      </c>
    </row>
    <row r="1895" spans="50:52" hidden="1">
      <c r="AX1895" s="482" t="s">
        <v>4001</v>
      </c>
      <c r="AY1895" s="483" t="s">
        <v>4002</v>
      </c>
      <c r="AZ1895" s="482" t="s">
        <v>4001</v>
      </c>
    </row>
    <row r="1896" spans="50:52" hidden="1">
      <c r="AX1896" s="482" t="s">
        <v>4003</v>
      </c>
      <c r="AY1896" s="483" t="s">
        <v>4004</v>
      </c>
      <c r="AZ1896" s="482" t="s">
        <v>4003</v>
      </c>
    </row>
    <row r="1897" spans="50:52" hidden="1">
      <c r="AX1897" s="482" t="s">
        <v>4005</v>
      </c>
      <c r="AY1897" s="483" t="s">
        <v>4006</v>
      </c>
      <c r="AZ1897" s="482" t="s">
        <v>4005</v>
      </c>
    </row>
    <row r="1898" spans="50:52" hidden="1">
      <c r="AX1898" s="482" t="s">
        <v>4007</v>
      </c>
      <c r="AY1898" s="483" t="s">
        <v>4008</v>
      </c>
      <c r="AZ1898" s="482" t="s">
        <v>4007</v>
      </c>
    </row>
    <row r="1899" spans="50:52" hidden="1">
      <c r="AX1899" s="482" t="s">
        <v>4009</v>
      </c>
      <c r="AY1899" s="483" t="s">
        <v>4010</v>
      </c>
      <c r="AZ1899" s="482" t="s">
        <v>4009</v>
      </c>
    </row>
    <row r="1900" spans="50:52" hidden="1">
      <c r="AX1900" s="482" t="s">
        <v>4011</v>
      </c>
      <c r="AY1900" s="483" t="s">
        <v>4012</v>
      </c>
      <c r="AZ1900" s="482" t="s">
        <v>4011</v>
      </c>
    </row>
    <row r="1901" spans="50:52" hidden="1">
      <c r="AX1901" s="482" t="s">
        <v>4013</v>
      </c>
      <c r="AY1901" s="483" t="s">
        <v>4014</v>
      </c>
      <c r="AZ1901" s="482" t="s">
        <v>4013</v>
      </c>
    </row>
    <row r="1902" spans="50:52" hidden="1">
      <c r="AX1902" s="482" t="s">
        <v>4015</v>
      </c>
      <c r="AY1902" s="483" t="s">
        <v>4016</v>
      </c>
      <c r="AZ1902" s="482" t="s">
        <v>4015</v>
      </c>
    </row>
    <row r="1903" spans="50:52" hidden="1">
      <c r="AX1903" s="482" t="s">
        <v>4017</v>
      </c>
      <c r="AY1903" s="483" t="s">
        <v>4018</v>
      </c>
      <c r="AZ1903" s="482" t="s">
        <v>4017</v>
      </c>
    </row>
    <row r="1904" spans="50:52" hidden="1">
      <c r="AX1904" s="482" t="s">
        <v>4019</v>
      </c>
      <c r="AY1904" s="483" t="s">
        <v>4020</v>
      </c>
      <c r="AZ1904" s="482" t="s">
        <v>4019</v>
      </c>
    </row>
    <row r="1905" spans="50:52" hidden="1">
      <c r="AX1905" s="482" t="s">
        <v>4021</v>
      </c>
      <c r="AY1905" s="483" t="s">
        <v>4022</v>
      </c>
      <c r="AZ1905" s="482" t="s">
        <v>4021</v>
      </c>
    </row>
    <row r="1906" spans="50:52" hidden="1">
      <c r="AX1906" s="482" t="s">
        <v>4023</v>
      </c>
      <c r="AY1906" s="483" t="s">
        <v>4024</v>
      </c>
      <c r="AZ1906" s="482" t="s">
        <v>4023</v>
      </c>
    </row>
    <row r="1907" spans="50:52" hidden="1">
      <c r="AX1907" s="482" t="s">
        <v>4025</v>
      </c>
      <c r="AY1907" s="483" t="s">
        <v>4026</v>
      </c>
      <c r="AZ1907" s="482" t="s">
        <v>4025</v>
      </c>
    </row>
    <row r="1908" spans="50:52" hidden="1">
      <c r="AX1908" s="482" t="s">
        <v>4027</v>
      </c>
      <c r="AY1908" s="483" t="s">
        <v>4028</v>
      </c>
      <c r="AZ1908" s="482" t="s">
        <v>4027</v>
      </c>
    </row>
    <row r="1909" spans="50:52" hidden="1">
      <c r="AX1909" s="482" t="s">
        <v>4029</v>
      </c>
      <c r="AY1909" s="483" t="s">
        <v>4030</v>
      </c>
      <c r="AZ1909" s="482" t="s">
        <v>4029</v>
      </c>
    </row>
    <row r="1910" spans="50:52" hidden="1">
      <c r="AX1910" s="482" t="s">
        <v>4031</v>
      </c>
      <c r="AY1910" s="483" t="s">
        <v>4032</v>
      </c>
      <c r="AZ1910" s="482" t="s">
        <v>4031</v>
      </c>
    </row>
    <row r="1911" spans="50:52" hidden="1">
      <c r="AX1911" s="482" t="s">
        <v>4033</v>
      </c>
      <c r="AY1911" s="483" t="s">
        <v>4034</v>
      </c>
      <c r="AZ1911" s="482" t="s">
        <v>4033</v>
      </c>
    </row>
    <row r="1912" spans="50:52" hidden="1">
      <c r="AX1912" s="482" t="s">
        <v>4035</v>
      </c>
      <c r="AY1912" s="483" t="s">
        <v>4036</v>
      </c>
      <c r="AZ1912" s="482" t="s">
        <v>4035</v>
      </c>
    </row>
    <row r="1913" spans="50:52" hidden="1">
      <c r="AX1913" s="482" t="s">
        <v>4037</v>
      </c>
      <c r="AY1913" s="483" t="s">
        <v>4038</v>
      </c>
      <c r="AZ1913" s="482" t="s">
        <v>4037</v>
      </c>
    </row>
    <row r="1914" spans="50:52" hidden="1">
      <c r="AX1914" s="482" t="s">
        <v>4039</v>
      </c>
      <c r="AY1914" s="483" t="s">
        <v>4040</v>
      </c>
      <c r="AZ1914" s="482" t="s">
        <v>4039</v>
      </c>
    </row>
    <row r="1915" spans="50:52" hidden="1">
      <c r="AX1915" s="482" t="s">
        <v>4041</v>
      </c>
      <c r="AY1915" s="483" t="s">
        <v>4042</v>
      </c>
      <c r="AZ1915" s="482" t="s">
        <v>4041</v>
      </c>
    </row>
    <row r="1916" spans="50:52" hidden="1">
      <c r="AX1916" s="482" t="s">
        <v>4043</v>
      </c>
      <c r="AY1916" s="483" t="s">
        <v>4044</v>
      </c>
      <c r="AZ1916" s="482" t="s">
        <v>4043</v>
      </c>
    </row>
    <row r="1917" spans="50:52" hidden="1">
      <c r="AX1917" s="482" t="s">
        <v>4045</v>
      </c>
      <c r="AY1917" s="483" t="s">
        <v>4046</v>
      </c>
      <c r="AZ1917" s="482" t="s">
        <v>4045</v>
      </c>
    </row>
    <row r="1918" spans="50:52" hidden="1">
      <c r="AX1918" s="482" t="s">
        <v>4047</v>
      </c>
      <c r="AY1918" s="483" t="s">
        <v>4048</v>
      </c>
      <c r="AZ1918" s="482" t="s">
        <v>4047</v>
      </c>
    </row>
    <row r="1919" spans="50:52" hidden="1">
      <c r="AX1919" s="482" t="s">
        <v>4049</v>
      </c>
      <c r="AY1919" s="483" t="s">
        <v>4050</v>
      </c>
      <c r="AZ1919" s="482" t="s">
        <v>4049</v>
      </c>
    </row>
    <row r="1920" spans="50:52" hidden="1">
      <c r="AX1920" s="482" t="s">
        <v>4051</v>
      </c>
      <c r="AY1920" s="483" t="s">
        <v>4052</v>
      </c>
      <c r="AZ1920" s="482" t="s">
        <v>4051</v>
      </c>
    </row>
    <row r="1921" spans="50:52" hidden="1">
      <c r="AX1921" s="482" t="s">
        <v>4053</v>
      </c>
      <c r="AY1921" s="483" t="s">
        <v>4054</v>
      </c>
      <c r="AZ1921" s="482" t="s">
        <v>4053</v>
      </c>
    </row>
    <row r="1922" spans="50:52" hidden="1">
      <c r="AX1922" s="482" t="s">
        <v>4055</v>
      </c>
      <c r="AY1922" s="483" t="s">
        <v>4056</v>
      </c>
      <c r="AZ1922" s="482" t="s">
        <v>4055</v>
      </c>
    </row>
    <row r="1923" spans="50:52" hidden="1">
      <c r="AX1923" s="482" t="s">
        <v>4057</v>
      </c>
      <c r="AY1923" s="483" t="s">
        <v>4058</v>
      </c>
      <c r="AZ1923" s="482" t="s">
        <v>4057</v>
      </c>
    </row>
    <row r="1924" spans="50:52" hidden="1">
      <c r="AX1924" s="482" t="s">
        <v>4059</v>
      </c>
      <c r="AY1924" s="483" t="s">
        <v>4060</v>
      </c>
      <c r="AZ1924" s="482" t="s">
        <v>4059</v>
      </c>
    </row>
    <row r="1925" spans="50:52" hidden="1">
      <c r="AX1925" s="482" t="s">
        <v>4061</v>
      </c>
      <c r="AY1925" s="483" t="s">
        <v>4062</v>
      </c>
      <c r="AZ1925" s="482" t="s">
        <v>4061</v>
      </c>
    </row>
    <row r="1926" spans="50:52" hidden="1">
      <c r="AX1926" s="482" t="s">
        <v>4063</v>
      </c>
      <c r="AY1926" s="483" t="s">
        <v>4064</v>
      </c>
      <c r="AZ1926" s="482" t="s">
        <v>4063</v>
      </c>
    </row>
    <row r="1927" spans="50:52" hidden="1">
      <c r="AX1927" s="482" t="s">
        <v>4065</v>
      </c>
      <c r="AY1927" s="483" t="s">
        <v>4066</v>
      </c>
      <c r="AZ1927" s="482" t="s">
        <v>4065</v>
      </c>
    </row>
    <row r="1928" spans="50:52" hidden="1">
      <c r="AX1928" s="482" t="s">
        <v>4067</v>
      </c>
      <c r="AY1928" s="483" t="s">
        <v>4068</v>
      </c>
      <c r="AZ1928" s="482" t="s">
        <v>4067</v>
      </c>
    </row>
    <row r="1929" spans="50:52" hidden="1">
      <c r="AX1929" s="482" t="s">
        <v>4069</v>
      </c>
      <c r="AY1929" s="484" t="s">
        <v>4070</v>
      </c>
      <c r="AZ1929" s="482" t="s">
        <v>4069</v>
      </c>
    </row>
    <row r="1930" spans="50:52" hidden="1">
      <c r="AX1930" s="482" t="s">
        <v>4071</v>
      </c>
      <c r="AY1930" s="483" t="s">
        <v>4072</v>
      </c>
      <c r="AZ1930" s="482" t="s">
        <v>4071</v>
      </c>
    </row>
    <row r="1931" spans="50:52" hidden="1">
      <c r="AX1931" s="482" t="s">
        <v>4073</v>
      </c>
      <c r="AY1931" s="482" t="s">
        <v>4074</v>
      </c>
      <c r="AZ1931" s="482" t="s">
        <v>4073</v>
      </c>
    </row>
    <row r="1932" spans="50:52" hidden="1">
      <c r="AX1932" s="482" t="s">
        <v>4075</v>
      </c>
      <c r="AY1932" s="482" t="s">
        <v>4076</v>
      </c>
      <c r="AZ1932" s="482" t="s">
        <v>4075</v>
      </c>
    </row>
    <row r="1933" spans="50:52" hidden="1">
      <c r="AX1933" s="482" t="s">
        <v>4077</v>
      </c>
      <c r="AY1933" s="482" t="s">
        <v>4078</v>
      </c>
      <c r="AZ1933" s="482" t="s">
        <v>4077</v>
      </c>
    </row>
    <row r="1934" spans="50:52" hidden="1">
      <c r="AX1934" s="482" t="s">
        <v>4079</v>
      </c>
      <c r="AY1934" s="482" t="s">
        <v>4080</v>
      </c>
      <c r="AZ1934" s="482" t="s">
        <v>4079</v>
      </c>
    </row>
    <row r="1935" spans="50:52" hidden="1">
      <c r="AX1935" s="482" t="s">
        <v>4081</v>
      </c>
      <c r="AY1935" s="482" t="s">
        <v>4082</v>
      </c>
      <c r="AZ1935" s="482" t="s">
        <v>4081</v>
      </c>
    </row>
    <row r="1936" spans="50:52" hidden="1">
      <c r="AX1936" s="482" t="s">
        <v>4083</v>
      </c>
      <c r="AY1936" s="482" t="s">
        <v>4084</v>
      </c>
      <c r="AZ1936" s="482" t="s">
        <v>4083</v>
      </c>
    </row>
    <row r="1937" spans="50:52" hidden="1">
      <c r="AX1937" s="482" t="s">
        <v>4085</v>
      </c>
      <c r="AY1937" s="482" t="s">
        <v>4086</v>
      </c>
      <c r="AZ1937" s="482" t="s">
        <v>4085</v>
      </c>
    </row>
    <row r="1938" spans="50:52" hidden="1">
      <c r="AX1938" s="482" t="s">
        <v>4087</v>
      </c>
      <c r="AY1938" s="482" t="s">
        <v>4088</v>
      </c>
      <c r="AZ1938" s="482" t="s">
        <v>4087</v>
      </c>
    </row>
    <row r="1939" spans="50:52" hidden="1">
      <c r="AX1939" s="482" t="s">
        <v>4089</v>
      </c>
      <c r="AY1939" s="482" t="s">
        <v>4090</v>
      </c>
      <c r="AZ1939" s="482" t="s">
        <v>4089</v>
      </c>
    </row>
    <row r="1940" spans="50:52" hidden="1">
      <c r="AX1940" s="482" t="s">
        <v>4091</v>
      </c>
      <c r="AY1940" s="483" t="s">
        <v>4092</v>
      </c>
      <c r="AZ1940" s="482" t="s">
        <v>4091</v>
      </c>
    </row>
    <row r="1941" spans="50:52" hidden="1">
      <c r="AX1941" s="482" t="s">
        <v>4093</v>
      </c>
      <c r="AY1941" s="483" t="s">
        <v>4094</v>
      </c>
      <c r="AZ1941" s="482" t="s">
        <v>4093</v>
      </c>
    </row>
    <row r="1942" spans="50:52" hidden="1">
      <c r="AX1942" s="482" t="s">
        <v>4095</v>
      </c>
      <c r="AY1942" s="483" t="s">
        <v>4096</v>
      </c>
      <c r="AZ1942" s="482" t="s">
        <v>4095</v>
      </c>
    </row>
    <row r="1943" spans="50:52" hidden="1">
      <c r="AX1943" s="482" t="s">
        <v>4097</v>
      </c>
      <c r="AY1943" s="483" t="s">
        <v>4098</v>
      </c>
      <c r="AZ1943" s="482" t="s">
        <v>4097</v>
      </c>
    </row>
    <row r="1944" spans="50:52" hidden="1">
      <c r="AX1944" s="482" t="s">
        <v>4099</v>
      </c>
      <c r="AY1944" s="483" t="s">
        <v>4100</v>
      </c>
      <c r="AZ1944" s="482" t="s">
        <v>4099</v>
      </c>
    </row>
    <row r="1945" spans="50:52" hidden="1">
      <c r="AX1945" s="482" t="s">
        <v>4101</v>
      </c>
      <c r="AY1945" s="483" t="s">
        <v>4102</v>
      </c>
      <c r="AZ1945" s="482" t="s">
        <v>4101</v>
      </c>
    </row>
    <row r="1946" spans="50:52" hidden="1">
      <c r="AX1946" s="482" t="s">
        <v>4103</v>
      </c>
      <c r="AY1946" s="483" t="s">
        <v>4104</v>
      </c>
      <c r="AZ1946" s="482" t="s">
        <v>4103</v>
      </c>
    </row>
    <row r="1947" spans="50:52" hidden="1">
      <c r="AX1947" s="482" t="s">
        <v>4105</v>
      </c>
      <c r="AY1947" s="483" t="s">
        <v>4106</v>
      </c>
      <c r="AZ1947" s="482" t="s">
        <v>4105</v>
      </c>
    </row>
    <row r="1948" spans="50:52" hidden="1">
      <c r="AX1948" s="482" t="s">
        <v>4107</v>
      </c>
      <c r="AY1948" s="483" t="s">
        <v>4108</v>
      </c>
      <c r="AZ1948" s="482" t="s">
        <v>4107</v>
      </c>
    </row>
    <row r="1949" spans="50:52" hidden="1">
      <c r="AX1949" s="482" t="s">
        <v>4109</v>
      </c>
      <c r="AY1949" s="483" t="s">
        <v>4110</v>
      </c>
      <c r="AZ1949" s="482" t="s">
        <v>4109</v>
      </c>
    </row>
    <row r="1950" spans="50:52" hidden="1">
      <c r="AX1950" s="482" t="s">
        <v>4111</v>
      </c>
      <c r="AY1950" s="483" t="s">
        <v>4112</v>
      </c>
      <c r="AZ1950" s="482" t="s">
        <v>4111</v>
      </c>
    </row>
    <row r="1951" spans="50:52" hidden="1">
      <c r="AX1951" s="482" t="s">
        <v>4113</v>
      </c>
      <c r="AY1951" s="483" t="s">
        <v>4114</v>
      </c>
      <c r="AZ1951" s="482" t="s">
        <v>4113</v>
      </c>
    </row>
    <row r="1952" spans="50:52" hidden="1">
      <c r="AX1952" s="482" t="s">
        <v>4115</v>
      </c>
      <c r="AY1952" s="483" t="s">
        <v>4116</v>
      </c>
      <c r="AZ1952" s="482" t="s">
        <v>4115</v>
      </c>
    </row>
    <row r="1953" spans="50:52" hidden="1">
      <c r="AX1953" s="482" t="s">
        <v>4117</v>
      </c>
      <c r="AY1953" s="483" t="s">
        <v>4118</v>
      </c>
      <c r="AZ1953" s="482" t="s">
        <v>4117</v>
      </c>
    </row>
    <row r="1954" spans="50:52" hidden="1">
      <c r="AX1954" s="482" t="s">
        <v>4119</v>
      </c>
      <c r="AY1954" s="483" t="s">
        <v>4120</v>
      </c>
      <c r="AZ1954" s="482" t="s">
        <v>4119</v>
      </c>
    </row>
    <row r="1955" spans="50:52" hidden="1">
      <c r="AX1955" s="482" t="s">
        <v>4121</v>
      </c>
      <c r="AY1955" s="483" t="s">
        <v>4122</v>
      </c>
      <c r="AZ1955" s="482" t="s">
        <v>4121</v>
      </c>
    </row>
    <row r="1956" spans="50:52" hidden="1">
      <c r="AX1956" s="482" t="s">
        <v>4123</v>
      </c>
      <c r="AY1956" s="483" t="s">
        <v>4124</v>
      </c>
      <c r="AZ1956" s="482" t="s">
        <v>4123</v>
      </c>
    </row>
    <row r="1957" spans="50:52" hidden="1">
      <c r="AX1957" s="482" t="s">
        <v>4125</v>
      </c>
      <c r="AY1957" s="483" t="s">
        <v>4126</v>
      </c>
      <c r="AZ1957" s="482" t="s">
        <v>4125</v>
      </c>
    </row>
    <row r="1958" spans="50:52" hidden="1">
      <c r="AX1958" s="482" t="s">
        <v>4127</v>
      </c>
      <c r="AY1958" s="483" t="s">
        <v>4128</v>
      </c>
      <c r="AZ1958" s="482" t="s">
        <v>4127</v>
      </c>
    </row>
    <row r="1959" spans="50:52" hidden="1">
      <c r="AX1959" s="482" t="s">
        <v>4129</v>
      </c>
      <c r="AY1959" s="483" t="s">
        <v>4130</v>
      </c>
      <c r="AZ1959" s="482" t="s">
        <v>4129</v>
      </c>
    </row>
    <row r="1960" spans="50:52" hidden="1">
      <c r="AX1960" s="482" t="s">
        <v>4131</v>
      </c>
      <c r="AY1960" s="483" t="s">
        <v>4132</v>
      </c>
      <c r="AZ1960" s="482" t="s">
        <v>4131</v>
      </c>
    </row>
    <row r="1961" spans="50:52" hidden="1">
      <c r="AX1961" s="482" t="s">
        <v>4133</v>
      </c>
      <c r="AY1961" s="483" t="s">
        <v>4134</v>
      </c>
      <c r="AZ1961" s="482" t="s">
        <v>4133</v>
      </c>
    </row>
    <row r="1962" spans="50:52" hidden="1">
      <c r="AX1962" s="482" t="s">
        <v>4135</v>
      </c>
      <c r="AY1962" s="483" t="s">
        <v>4136</v>
      </c>
      <c r="AZ1962" s="482" t="s">
        <v>4135</v>
      </c>
    </row>
    <row r="1963" spans="50:52" hidden="1">
      <c r="AX1963" s="482" t="s">
        <v>4137</v>
      </c>
      <c r="AY1963" s="483" t="s">
        <v>4138</v>
      </c>
      <c r="AZ1963" s="482" t="s">
        <v>4137</v>
      </c>
    </row>
    <row r="1964" spans="50:52" hidden="1">
      <c r="AX1964" s="482" t="s">
        <v>4139</v>
      </c>
      <c r="AY1964" s="483" t="s">
        <v>4140</v>
      </c>
      <c r="AZ1964" s="482" t="s">
        <v>4139</v>
      </c>
    </row>
    <row r="1965" spans="50:52" hidden="1">
      <c r="AX1965" s="482" t="s">
        <v>4141</v>
      </c>
      <c r="AY1965" s="483" t="s">
        <v>4142</v>
      </c>
      <c r="AZ1965" s="482" t="s">
        <v>4141</v>
      </c>
    </row>
    <row r="1966" spans="50:52" hidden="1">
      <c r="AX1966" s="482" t="s">
        <v>4143</v>
      </c>
      <c r="AY1966" s="483" t="s">
        <v>4144</v>
      </c>
      <c r="AZ1966" s="482" t="s">
        <v>4143</v>
      </c>
    </row>
    <row r="1967" spans="50:52" hidden="1">
      <c r="AX1967" s="482" t="s">
        <v>4145</v>
      </c>
      <c r="AY1967" s="483" t="s">
        <v>4146</v>
      </c>
      <c r="AZ1967" s="482" t="s">
        <v>4145</v>
      </c>
    </row>
    <row r="1968" spans="50:52" hidden="1">
      <c r="AX1968" s="482" t="s">
        <v>4147</v>
      </c>
      <c r="AY1968" s="483" t="s">
        <v>4148</v>
      </c>
      <c r="AZ1968" s="482" t="s">
        <v>4147</v>
      </c>
    </row>
    <row r="1969" spans="50:52" hidden="1">
      <c r="AX1969" s="482" t="s">
        <v>4149</v>
      </c>
      <c r="AY1969" s="483" t="s">
        <v>4150</v>
      </c>
      <c r="AZ1969" s="482" t="s">
        <v>4149</v>
      </c>
    </row>
    <row r="1970" spans="50:52" hidden="1">
      <c r="AX1970" s="482" t="s">
        <v>4151</v>
      </c>
      <c r="AY1970" s="483" t="s">
        <v>4152</v>
      </c>
      <c r="AZ1970" s="482" t="s">
        <v>4151</v>
      </c>
    </row>
    <row r="1971" spans="50:52" hidden="1">
      <c r="AX1971" s="482" t="s">
        <v>4153</v>
      </c>
      <c r="AY1971" s="483" t="s">
        <v>4154</v>
      </c>
      <c r="AZ1971" s="482" t="s">
        <v>4153</v>
      </c>
    </row>
    <row r="1972" spans="50:52" hidden="1">
      <c r="AX1972" s="482" t="s">
        <v>4155</v>
      </c>
      <c r="AY1972" s="483" t="s">
        <v>4156</v>
      </c>
      <c r="AZ1972" s="482" t="s">
        <v>4155</v>
      </c>
    </row>
    <row r="1973" spans="50:52" hidden="1">
      <c r="AX1973" s="482" t="s">
        <v>4157</v>
      </c>
      <c r="AY1973" s="483" t="s">
        <v>4158</v>
      </c>
      <c r="AZ1973" s="482" t="s">
        <v>4157</v>
      </c>
    </row>
    <row r="1974" spans="50:52" hidden="1">
      <c r="AX1974" s="482" t="s">
        <v>4159</v>
      </c>
      <c r="AY1974" s="483" t="s">
        <v>4160</v>
      </c>
      <c r="AZ1974" s="482" t="s">
        <v>4159</v>
      </c>
    </row>
    <row r="1975" spans="50:52" hidden="1">
      <c r="AX1975" s="482" t="s">
        <v>4161</v>
      </c>
      <c r="AY1975" s="483" t="s">
        <v>4064</v>
      </c>
      <c r="AZ1975" s="482" t="s">
        <v>4161</v>
      </c>
    </row>
    <row r="1976" spans="50:52" hidden="1">
      <c r="AX1976" s="482" t="s">
        <v>4162</v>
      </c>
      <c r="AY1976" s="483" t="s">
        <v>4163</v>
      </c>
      <c r="AZ1976" s="482" t="s">
        <v>4162</v>
      </c>
    </row>
    <row r="1977" spans="50:52" hidden="1">
      <c r="AX1977" s="482" t="s">
        <v>4164</v>
      </c>
      <c r="AY1977" s="483" t="s">
        <v>4165</v>
      </c>
      <c r="AZ1977" s="482" t="s">
        <v>4164</v>
      </c>
    </row>
    <row r="1978" spans="50:52" hidden="1">
      <c r="AX1978" s="482" t="s">
        <v>4166</v>
      </c>
      <c r="AY1978" s="483" t="s">
        <v>4167</v>
      </c>
      <c r="AZ1978" s="482" t="s">
        <v>4166</v>
      </c>
    </row>
    <row r="1979" spans="50:52" hidden="1">
      <c r="AX1979" s="482" t="s">
        <v>4168</v>
      </c>
      <c r="AY1979" s="483" t="s">
        <v>4169</v>
      </c>
      <c r="AZ1979" s="482" t="s">
        <v>4168</v>
      </c>
    </row>
    <row r="1980" spans="50:52" hidden="1">
      <c r="AX1980" s="482" t="s">
        <v>4170</v>
      </c>
      <c r="AY1980" s="484" t="s">
        <v>4171</v>
      </c>
      <c r="AZ1980" s="482" t="s">
        <v>4170</v>
      </c>
    </row>
    <row r="1981" spans="50:52" hidden="1">
      <c r="AX1981" s="482" t="s">
        <v>4172</v>
      </c>
      <c r="AY1981" s="483" t="s">
        <v>4173</v>
      </c>
      <c r="AZ1981" s="482" t="s">
        <v>4172</v>
      </c>
    </row>
    <row r="1982" spans="50:52" hidden="1">
      <c r="AX1982" s="482" t="s">
        <v>4174</v>
      </c>
      <c r="AY1982" s="483" t="s">
        <v>4175</v>
      </c>
      <c r="AZ1982" s="482" t="s">
        <v>4174</v>
      </c>
    </row>
    <row r="1983" spans="50:52" hidden="1">
      <c r="AX1983" s="482" t="s">
        <v>4176</v>
      </c>
      <c r="AY1983" s="483" t="s">
        <v>4177</v>
      </c>
      <c r="AZ1983" s="482" t="s">
        <v>4176</v>
      </c>
    </row>
    <row r="1984" spans="50:52" hidden="1">
      <c r="AX1984" s="482" t="s">
        <v>4178</v>
      </c>
      <c r="AY1984" s="483" t="s">
        <v>4179</v>
      </c>
      <c r="AZ1984" s="482" t="s">
        <v>4178</v>
      </c>
    </row>
    <row r="1985" spans="50:52" hidden="1">
      <c r="AX1985" s="482" t="s">
        <v>4180</v>
      </c>
      <c r="AY1985" s="483" t="s">
        <v>4181</v>
      </c>
      <c r="AZ1985" s="482" t="s">
        <v>4180</v>
      </c>
    </row>
    <row r="1986" spans="50:52" hidden="1">
      <c r="AX1986" s="482" t="s">
        <v>4182</v>
      </c>
      <c r="AY1986" s="483" t="s">
        <v>4183</v>
      </c>
      <c r="AZ1986" s="482" t="s">
        <v>4182</v>
      </c>
    </row>
    <row r="1987" spans="50:52" hidden="1">
      <c r="AX1987" s="482" t="s">
        <v>4184</v>
      </c>
      <c r="AY1987" s="483" t="s">
        <v>4185</v>
      </c>
      <c r="AZ1987" s="482" t="s">
        <v>4184</v>
      </c>
    </row>
    <row r="1988" spans="50:52" hidden="1">
      <c r="AX1988" s="482" t="s">
        <v>4186</v>
      </c>
      <c r="AY1988" s="483" t="s">
        <v>4187</v>
      </c>
      <c r="AZ1988" s="482" t="s">
        <v>4186</v>
      </c>
    </row>
    <row r="1989" spans="50:52" hidden="1">
      <c r="AX1989" s="482" t="s">
        <v>4188</v>
      </c>
      <c r="AY1989" s="483" t="s">
        <v>4189</v>
      </c>
      <c r="AZ1989" s="482" t="s">
        <v>4188</v>
      </c>
    </row>
    <row r="1990" spans="50:52" hidden="1">
      <c r="AX1990" s="482" t="s">
        <v>4190</v>
      </c>
      <c r="AY1990" s="483" t="s">
        <v>4191</v>
      </c>
      <c r="AZ1990" s="482" t="s">
        <v>4190</v>
      </c>
    </row>
    <row r="1991" spans="50:52" hidden="1">
      <c r="AX1991" s="482" t="s">
        <v>4192</v>
      </c>
      <c r="AY1991" s="483" t="s">
        <v>4193</v>
      </c>
      <c r="AZ1991" s="482" t="s">
        <v>4192</v>
      </c>
    </row>
    <row r="1992" spans="50:52" hidden="1">
      <c r="AX1992" s="482" t="s">
        <v>4194</v>
      </c>
      <c r="AY1992" s="483" t="s">
        <v>4195</v>
      </c>
      <c r="AZ1992" s="482" t="s">
        <v>4194</v>
      </c>
    </row>
    <row r="1993" spans="50:52" hidden="1">
      <c r="AX1993" s="482" t="s">
        <v>4196</v>
      </c>
      <c r="AY1993" s="483" t="s">
        <v>4197</v>
      </c>
      <c r="AZ1993" s="482" t="s">
        <v>4196</v>
      </c>
    </row>
    <row r="1994" spans="50:52" hidden="1">
      <c r="AX1994" s="482" t="s">
        <v>4198</v>
      </c>
      <c r="AY1994" s="483" t="s">
        <v>4199</v>
      </c>
      <c r="AZ1994" s="482" t="s">
        <v>4198</v>
      </c>
    </row>
    <row r="1995" spans="50:52" hidden="1">
      <c r="AX1995" s="482" t="s">
        <v>4200</v>
      </c>
      <c r="AY1995" s="483" t="s">
        <v>4201</v>
      </c>
      <c r="AZ1995" s="482" t="s">
        <v>4200</v>
      </c>
    </row>
    <row r="1996" spans="50:52" hidden="1">
      <c r="AX1996" s="482" t="s">
        <v>4202</v>
      </c>
      <c r="AY1996" s="483" t="s">
        <v>4203</v>
      </c>
      <c r="AZ1996" s="482" t="s">
        <v>4202</v>
      </c>
    </row>
    <row r="1997" spans="50:52" hidden="1">
      <c r="AX1997" s="482" t="s">
        <v>4204</v>
      </c>
      <c r="AY1997" s="483" t="s">
        <v>4205</v>
      </c>
      <c r="AZ1997" s="482" t="s">
        <v>4204</v>
      </c>
    </row>
    <row r="1998" spans="50:52" hidden="1">
      <c r="AX1998" s="482" t="s">
        <v>4206</v>
      </c>
      <c r="AY1998" s="483" t="s">
        <v>2298</v>
      </c>
      <c r="AZ1998" s="482" t="s">
        <v>4206</v>
      </c>
    </row>
    <row r="1999" spans="50:52" hidden="1">
      <c r="AX1999" s="482" t="s">
        <v>4207</v>
      </c>
      <c r="AY1999" s="483" t="s">
        <v>4208</v>
      </c>
      <c r="AZ1999" s="482" t="s">
        <v>4207</v>
      </c>
    </row>
    <row r="2000" spans="50:52" hidden="1">
      <c r="AX2000" s="482" t="s">
        <v>4209</v>
      </c>
      <c r="AY2000" s="483" t="s">
        <v>4210</v>
      </c>
      <c r="AZ2000" s="482" t="s">
        <v>4209</v>
      </c>
    </row>
    <row r="2001" spans="50:52" hidden="1">
      <c r="AX2001" s="482" t="s">
        <v>4211</v>
      </c>
      <c r="AY2001" s="483" t="s">
        <v>4212</v>
      </c>
      <c r="AZ2001" s="482" t="s">
        <v>4211</v>
      </c>
    </row>
    <row r="2002" spans="50:52" hidden="1">
      <c r="AX2002" s="482" t="s">
        <v>4213</v>
      </c>
      <c r="AY2002" s="483" t="s">
        <v>4214</v>
      </c>
      <c r="AZ2002" s="482" t="s">
        <v>4213</v>
      </c>
    </row>
    <row r="2003" spans="50:52" hidden="1">
      <c r="AX2003" s="482" t="s">
        <v>4215</v>
      </c>
      <c r="AY2003" s="483" t="s">
        <v>4216</v>
      </c>
      <c r="AZ2003" s="482" t="s">
        <v>4215</v>
      </c>
    </row>
    <row r="2004" spans="50:52" hidden="1">
      <c r="AX2004" s="482" t="s">
        <v>4217</v>
      </c>
      <c r="AY2004" s="483" t="s">
        <v>4218</v>
      </c>
      <c r="AZ2004" s="482" t="s">
        <v>4217</v>
      </c>
    </row>
    <row r="2005" spans="50:52" hidden="1">
      <c r="AX2005" s="482" t="s">
        <v>4219</v>
      </c>
      <c r="AY2005" s="483" t="s">
        <v>4220</v>
      </c>
      <c r="AZ2005" s="482" t="s">
        <v>4219</v>
      </c>
    </row>
    <row r="2006" spans="50:52" hidden="1">
      <c r="AX2006" s="482" t="s">
        <v>4221</v>
      </c>
      <c r="AY2006" s="483" t="s">
        <v>4222</v>
      </c>
      <c r="AZ2006" s="482" t="s">
        <v>4221</v>
      </c>
    </row>
    <row r="2007" spans="50:52" hidden="1">
      <c r="AX2007" s="482" t="s">
        <v>4223</v>
      </c>
      <c r="AY2007" s="483" t="s">
        <v>4224</v>
      </c>
      <c r="AZ2007" s="482" t="s">
        <v>4223</v>
      </c>
    </row>
    <row r="2008" spans="50:52" hidden="1">
      <c r="AX2008" s="482" t="s">
        <v>4225</v>
      </c>
      <c r="AY2008" s="483" t="s">
        <v>4226</v>
      </c>
      <c r="AZ2008" s="482" t="s">
        <v>4225</v>
      </c>
    </row>
    <row r="2009" spans="50:52" hidden="1">
      <c r="AX2009" s="482" t="s">
        <v>4227</v>
      </c>
      <c r="AY2009" s="483" t="s">
        <v>4228</v>
      </c>
      <c r="AZ2009" s="482" t="s">
        <v>4227</v>
      </c>
    </row>
    <row r="2010" spans="50:52" hidden="1">
      <c r="AX2010" s="482" t="s">
        <v>4229</v>
      </c>
      <c r="AY2010" s="483" t="s">
        <v>4230</v>
      </c>
      <c r="AZ2010" s="482" t="s">
        <v>4229</v>
      </c>
    </row>
    <row r="2011" spans="50:52" hidden="1">
      <c r="AX2011" s="482" t="s">
        <v>4231</v>
      </c>
      <c r="AY2011" s="483" t="s">
        <v>4232</v>
      </c>
      <c r="AZ2011" s="482" t="s">
        <v>4231</v>
      </c>
    </row>
    <row r="2012" spans="50:52" hidden="1">
      <c r="AX2012" s="482" t="s">
        <v>4233</v>
      </c>
      <c r="AY2012" s="483" t="s">
        <v>4234</v>
      </c>
      <c r="AZ2012" s="482" t="s">
        <v>4233</v>
      </c>
    </row>
    <row r="2013" spans="50:52" hidden="1">
      <c r="AX2013" s="482" t="s">
        <v>4235</v>
      </c>
      <c r="AY2013" s="483" t="s">
        <v>4236</v>
      </c>
      <c r="AZ2013" s="482" t="s">
        <v>4235</v>
      </c>
    </row>
    <row r="2014" spans="50:52" hidden="1">
      <c r="AX2014" s="482" t="s">
        <v>4237</v>
      </c>
      <c r="AY2014" s="483" t="s">
        <v>4238</v>
      </c>
      <c r="AZ2014" s="482" t="s">
        <v>4237</v>
      </c>
    </row>
    <row r="2015" spans="50:52" hidden="1">
      <c r="AX2015" s="482" t="s">
        <v>4239</v>
      </c>
      <c r="AY2015" s="483" t="s">
        <v>4240</v>
      </c>
      <c r="AZ2015" s="482" t="s">
        <v>4239</v>
      </c>
    </row>
    <row r="2016" spans="50:52" hidden="1">
      <c r="AX2016" s="482" t="s">
        <v>4241</v>
      </c>
      <c r="AY2016" s="483" t="s">
        <v>4242</v>
      </c>
      <c r="AZ2016" s="482" t="s">
        <v>4241</v>
      </c>
    </row>
    <row r="2017" spans="50:52" hidden="1">
      <c r="AX2017" s="482" t="s">
        <v>4243</v>
      </c>
      <c r="AY2017" s="483" t="s">
        <v>4244</v>
      </c>
      <c r="AZ2017" s="482" t="s">
        <v>4243</v>
      </c>
    </row>
    <row r="2018" spans="50:52" hidden="1">
      <c r="AX2018" s="482" t="s">
        <v>4245</v>
      </c>
      <c r="AY2018" s="483" t="s">
        <v>3319</v>
      </c>
      <c r="AZ2018" s="482" t="s">
        <v>4245</v>
      </c>
    </row>
    <row r="2019" spans="50:52" hidden="1">
      <c r="AX2019" s="482" t="s">
        <v>4246</v>
      </c>
      <c r="AY2019" s="483" t="s">
        <v>4247</v>
      </c>
      <c r="AZ2019" s="482" t="s">
        <v>4246</v>
      </c>
    </row>
    <row r="2020" spans="50:52" hidden="1">
      <c r="AX2020" s="482" t="s">
        <v>4248</v>
      </c>
      <c r="AY2020" s="484" t="s">
        <v>4249</v>
      </c>
      <c r="AZ2020" s="482" t="s">
        <v>4248</v>
      </c>
    </row>
    <row r="2021" spans="50:52" hidden="1">
      <c r="AX2021" s="482" t="s">
        <v>4250</v>
      </c>
      <c r="AY2021" s="483" t="s">
        <v>4251</v>
      </c>
      <c r="AZ2021" s="482" t="s">
        <v>4250</v>
      </c>
    </row>
    <row r="2022" spans="50:52" hidden="1">
      <c r="AX2022" s="482" t="s">
        <v>4252</v>
      </c>
      <c r="AY2022" s="483" t="s">
        <v>4253</v>
      </c>
      <c r="AZ2022" s="482" t="s">
        <v>4252</v>
      </c>
    </row>
    <row r="2023" spans="50:52" hidden="1">
      <c r="AX2023" s="482" t="s">
        <v>4254</v>
      </c>
      <c r="AY2023" s="483" t="s">
        <v>4255</v>
      </c>
      <c r="AZ2023" s="482" t="s">
        <v>4254</v>
      </c>
    </row>
    <row r="2024" spans="50:52" hidden="1">
      <c r="AX2024" s="482" t="s">
        <v>4256</v>
      </c>
      <c r="AY2024" s="483" t="s">
        <v>4257</v>
      </c>
      <c r="AZ2024" s="482" t="s">
        <v>4256</v>
      </c>
    </row>
    <row r="2025" spans="50:52" hidden="1">
      <c r="AX2025" s="482" t="s">
        <v>4258</v>
      </c>
      <c r="AY2025" s="483" t="s">
        <v>4259</v>
      </c>
      <c r="AZ2025" s="482" t="s">
        <v>4258</v>
      </c>
    </row>
    <row r="2026" spans="50:52" hidden="1">
      <c r="AX2026" s="482" t="s">
        <v>4260</v>
      </c>
      <c r="AY2026" s="483" t="s">
        <v>4261</v>
      </c>
      <c r="AZ2026" s="482" t="s">
        <v>4260</v>
      </c>
    </row>
    <row r="2027" spans="50:52" hidden="1">
      <c r="AX2027" s="482" t="s">
        <v>4262</v>
      </c>
      <c r="AY2027" s="483" t="s">
        <v>4263</v>
      </c>
      <c r="AZ2027" s="482" t="s">
        <v>4262</v>
      </c>
    </row>
    <row r="2028" spans="50:52" hidden="1">
      <c r="AX2028" s="482" t="s">
        <v>4264</v>
      </c>
      <c r="AY2028" s="483" t="s">
        <v>4265</v>
      </c>
      <c r="AZ2028" s="482" t="s">
        <v>4264</v>
      </c>
    </row>
    <row r="2029" spans="50:52" hidden="1">
      <c r="AX2029" s="482" t="s">
        <v>4266</v>
      </c>
      <c r="AY2029" s="483" t="s">
        <v>4267</v>
      </c>
      <c r="AZ2029" s="482" t="s">
        <v>4266</v>
      </c>
    </row>
    <row r="2030" spans="50:52" hidden="1">
      <c r="AX2030" s="482" t="s">
        <v>4268</v>
      </c>
      <c r="AY2030" s="483" t="s">
        <v>4269</v>
      </c>
      <c r="AZ2030" s="482" t="s">
        <v>4268</v>
      </c>
    </row>
    <row r="2031" spans="50:52" hidden="1">
      <c r="AX2031" s="482" t="s">
        <v>4270</v>
      </c>
      <c r="AY2031" s="483" t="s">
        <v>4271</v>
      </c>
      <c r="AZ2031" s="482" t="s">
        <v>4270</v>
      </c>
    </row>
    <row r="2032" spans="50:52" hidden="1">
      <c r="AX2032" s="482" t="s">
        <v>4272</v>
      </c>
      <c r="AY2032" s="483" t="s">
        <v>4273</v>
      </c>
      <c r="AZ2032" s="482" t="s">
        <v>4272</v>
      </c>
    </row>
    <row r="2033" spans="50:52" hidden="1">
      <c r="AX2033" s="482" t="s">
        <v>4274</v>
      </c>
      <c r="AY2033" s="483" t="s">
        <v>4275</v>
      </c>
      <c r="AZ2033" s="482" t="s">
        <v>4274</v>
      </c>
    </row>
    <row r="2034" spans="50:52" hidden="1">
      <c r="AX2034" s="482" t="s">
        <v>4276</v>
      </c>
      <c r="AY2034" s="483" t="s">
        <v>4277</v>
      </c>
      <c r="AZ2034" s="482" t="s">
        <v>4276</v>
      </c>
    </row>
    <row r="2035" spans="50:52" hidden="1">
      <c r="AX2035" s="482" t="s">
        <v>4278</v>
      </c>
      <c r="AY2035" s="483" t="s">
        <v>4279</v>
      </c>
      <c r="AZ2035" s="482" t="s">
        <v>4278</v>
      </c>
    </row>
    <row r="2036" spans="50:52" hidden="1">
      <c r="AX2036" s="482" t="s">
        <v>4280</v>
      </c>
      <c r="AY2036" s="483" t="s">
        <v>4281</v>
      </c>
      <c r="AZ2036" s="482" t="s">
        <v>4280</v>
      </c>
    </row>
    <row r="2037" spans="50:52" hidden="1">
      <c r="AX2037" s="482" t="s">
        <v>4282</v>
      </c>
      <c r="AY2037" s="483" t="s">
        <v>3214</v>
      </c>
      <c r="AZ2037" s="482" t="s">
        <v>4282</v>
      </c>
    </row>
    <row r="2038" spans="50:52" hidden="1">
      <c r="AX2038" s="482" t="s">
        <v>4283</v>
      </c>
      <c r="AY2038" s="483" t="s">
        <v>1872</v>
      </c>
      <c r="AZ2038" s="482" t="s">
        <v>4283</v>
      </c>
    </row>
    <row r="2039" spans="50:52" hidden="1">
      <c r="AX2039" s="482" t="s">
        <v>4284</v>
      </c>
      <c r="AY2039" s="483" t="s">
        <v>4285</v>
      </c>
      <c r="AZ2039" s="482" t="s">
        <v>4284</v>
      </c>
    </row>
    <row r="2040" spans="50:52" hidden="1">
      <c r="AX2040" s="482" t="s">
        <v>4286</v>
      </c>
      <c r="AY2040" s="483" t="s">
        <v>4287</v>
      </c>
      <c r="AZ2040" s="482" t="s">
        <v>4286</v>
      </c>
    </row>
    <row r="2041" spans="50:52" hidden="1">
      <c r="AX2041" s="482" t="s">
        <v>4288</v>
      </c>
      <c r="AY2041" s="483" t="s">
        <v>4289</v>
      </c>
      <c r="AZ2041" s="482" t="s">
        <v>4288</v>
      </c>
    </row>
    <row r="2042" spans="50:52" hidden="1">
      <c r="AX2042" s="482" t="s">
        <v>4290</v>
      </c>
      <c r="AY2042" s="483" t="s">
        <v>4291</v>
      </c>
      <c r="AZ2042" s="482" t="s">
        <v>4290</v>
      </c>
    </row>
    <row r="2043" spans="50:52" hidden="1">
      <c r="AX2043" s="482" t="s">
        <v>4292</v>
      </c>
      <c r="AY2043" s="483" t="s">
        <v>4293</v>
      </c>
      <c r="AZ2043" s="482" t="s">
        <v>4292</v>
      </c>
    </row>
    <row r="2044" spans="50:52" hidden="1">
      <c r="AX2044" s="482" t="s">
        <v>4294</v>
      </c>
      <c r="AY2044" s="483" t="s">
        <v>4295</v>
      </c>
      <c r="AZ2044" s="482" t="s">
        <v>4294</v>
      </c>
    </row>
    <row r="2045" spans="50:52" hidden="1">
      <c r="AX2045" s="482" t="s">
        <v>4296</v>
      </c>
      <c r="AY2045" s="483" t="s">
        <v>4297</v>
      </c>
      <c r="AZ2045" s="482" t="s">
        <v>4296</v>
      </c>
    </row>
    <row r="2046" spans="50:52" hidden="1">
      <c r="AX2046" s="482" t="s">
        <v>4298</v>
      </c>
      <c r="AY2046" s="483" t="s">
        <v>4299</v>
      </c>
      <c r="AZ2046" s="482" t="s">
        <v>4298</v>
      </c>
    </row>
    <row r="2047" spans="50:52" hidden="1">
      <c r="AX2047" s="482" t="s">
        <v>4300</v>
      </c>
      <c r="AY2047" s="483" t="s">
        <v>4301</v>
      </c>
      <c r="AZ2047" s="482" t="s">
        <v>4300</v>
      </c>
    </row>
    <row r="2048" spans="50:52" hidden="1">
      <c r="AX2048" s="482" t="s">
        <v>4302</v>
      </c>
      <c r="AY2048" s="483" t="s">
        <v>4303</v>
      </c>
      <c r="AZ2048" s="482" t="s">
        <v>4302</v>
      </c>
    </row>
    <row r="2049" spans="50:52" hidden="1">
      <c r="AX2049" s="482" t="s">
        <v>4304</v>
      </c>
      <c r="AY2049" s="483" t="s">
        <v>4305</v>
      </c>
      <c r="AZ2049" s="482" t="s">
        <v>4304</v>
      </c>
    </row>
    <row r="2050" spans="50:52" hidden="1">
      <c r="AX2050" s="482" t="s">
        <v>4306</v>
      </c>
      <c r="AY2050" s="483" t="s">
        <v>4307</v>
      </c>
      <c r="AZ2050" s="482" t="s">
        <v>4306</v>
      </c>
    </row>
    <row r="2051" spans="50:52" hidden="1">
      <c r="AX2051" s="482" t="s">
        <v>4308</v>
      </c>
      <c r="AY2051" s="484" t="s">
        <v>4309</v>
      </c>
      <c r="AZ2051" s="482" t="s">
        <v>4308</v>
      </c>
    </row>
    <row r="2052" spans="50:52" hidden="1">
      <c r="AX2052" s="482" t="s">
        <v>4310</v>
      </c>
      <c r="AY2052" s="483" t="s">
        <v>4311</v>
      </c>
      <c r="AZ2052" s="482" t="s">
        <v>4310</v>
      </c>
    </row>
    <row r="2053" spans="50:52" hidden="1">
      <c r="AX2053" s="482" t="s">
        <v>4312</v>
      </c>
      <c r="AY2053" s="483" t="s">
        <v>4313</v>
      </c>
      <c r="AZ2053" s="482" t="s">
        <v>4312</v>
      </c>
    </row>
    <row r="2054" spans="50:52" hidden="1">
      <c r="AX2054" s="482" t="s">
        <v>4314</v>
      </c>
      <c r="AY2054" s="483" t="s">
        <v>4315</v>
      </c>
      <c r="AZ2054" s="482" t="s">
        <v>4314</v>
      </c>
    </row>
    <row r="2055" spans="50:52" hidden="1">
      <c r="AX2055" s="482" t="s">
        <v>4316</v>
      </c>
      <c r="AY2055" s="483" t="s">
        <v>4317</v>
      </c>
      <c r="AZ2055" s="482" t="s">
        <v>4316</v>
      </c>
    </row>
    <row r="2056" spans="50:52" hidden="1">
      <c r="AX2056" s="482" t="s">
        <v>4318</v>
      </c>
      <c r="AY2056" s="483" t="s">
        <v>4319</v>
      </c>
      <c r="AZ2056" s="482" t="s">
        <v>4318</v>
      </c>
    </row>
    <row r="2057" spans="50:52" hidden="1">
      <c r="AX2057" s="482" t="s">
        <v>4320</v>
      </c>
      <c r="AY2057" s="483" t="s">
        <v>4321</v>
      </c>
      <c r="AZ2057" s="482" t="s">
        <v>4320</v>
      </c>
    </row>
    <row r="2058" spans="50:52" hidden="1">
      <c r="AX2058" s="482" t="s">
        <v>4322</v>
      </c>
      <c r="AY2058" s="483" t="s">
        <v>4323</v>
      </c>
      <c r="AZ2058" s="482" t="s">
        <v>4322</v>
      </c>
    </row>
    <row r="2059" spans="50:52" hidden="1">
      <c r="AX2059" s="482" t="s">
        <v>4324</v>
      </c>
      <c r="AY2059" s="483" t="s">
        <v>4325</v>
      </c>
      <c r="AZ2059" s="482" t="s">
        <v>4324</v>
      </c>
    </row>
    <row r="2060" spans="50:52" hidden="1">
      <c r="AX2060" s="482" t="s">
        <v>4326</v>
      </c>
      <c r="AY2060" s="483" t="s">
        <v>4327</v>
      </c>
      <c r="AZ2060" s="482" t="s">
        <v>4326</v>
      </c>
    </row>
    <row r="2061" spans="50:52" hidden="1">
      <c r="AX2061" s="482" t="s">
        <v>4328</v>
      </c>
      <c r="AY2061" s="483" t="s">
        <v>4329</v>
      </c>
      <c r="AZ2061" s="482" t="s">
        <v>4328</v>
      </c>
    </row>
    <row r="2062" spans="50:52" hidden="1">
      <c r="AX2062" s="482" t="s">
        <v>4330</v>
      </c>
      <c r="AY2062" s="483" t="s">
        <v>4331</v>
      </c>
      <c r="AZ2062" s="482" t="s">
        <v>4330</v>
      </c>
    </row>
    <row r="2063" spans="50:52" hidden="1">
      <c r="AX2063" s="482" t="s">
        <v>4332</v>
      </c>
      <c r="AY2063" s="483" t="s">
        <v>4333</v>
      </c>
      <c r="AZ2063" s="482" t="s">
        <v>4332</v>
      </c>
    </row>
    <row r="2064" spans="50:52" hidden="1">
      <c r="AX2064" s="482" t="s">
        <v>4334</v>
      </c>
      <c r="AY2064" s="483" t="s">
        <v>4335</v>
      </c>
      <c r="AZ2064" s="482" t="s">
        <v>4334</v>
      </c>
    </row>
    <row r="2065" spans="50:52" hidden="1">
      <c r="AX2065" s="482" t="s">
        <v>4336</v>
      </c>
      <c r="AY2065" s="483" t="s">
        <v>4337</v>
      </c>
      <c r="AZ2065" s="482" t="s">
        <v>4336</v>
      </c>
    </row>
    <row r="2066" spans="50:52" hidden="1">
      <c r="AX2066" s="482" t="s">
        <v>4338</v>
      </c>
      <c r="AY2066" s="483" t="s">
        <v>2032</v>
      </c>
      <c r="AZ2066" s="482" t="s">
        <v>4338</v>
      </c>
    </row>
    <row r="2067" spans="50:52" hidden="1">
      <c r="AX2067" s="482" t="s">
        <v>4339</v>
      </c>
      <c r="AY2067" s="483" t="s">
        <v>4340</v>
      </c>
      <c r="AZ2067" s="482" t="s">
        <v>4339</v>
      </c>
    </row>
    <row r="2068" spans="50:52" hidden="1">
      <c r="AX2068" s="482" t="s">
        <v>4341</v>
      </c>
      <c r="AY2068" s="483" t="s">
        <v>4342</v>
      </c>
      <c r="AZ2068" s="482" t="s">
        <v>4341</v>
      </c>
    </row>
    <row r="2069" spans="50:52" hidden="1">
      <c r="AX2069" s="482" t="s">
        <v>4343</v>
      </c>
      <c r="AY2069" s="483" t="s">
        <v>3832</v>
      </c>
      <c r="AZ2069" s="482" t="s">
        <v>4343</v>
      </c>
    </row>
    <row r="2070" spans="50:52" hidden="1">
      <c r="AX2070" s="482" t="s">
        <v>4344</v>
      </c>
      <c r="AY2070" s="483" t="s">
        <v>4345</v>
      </c>
      <c r="AZ2070" s="482" t="s">
        <v>4344</v>
      </c>
    </row>
    <row r="2071" spans="50:52" hidden="1">
      <c r="AX2071" s="482" t="s">
        <v>4346</v>
      </c>
      <c r="AY2071" s="484" t="s">
        <v>4347</v>
      </c>
      <c r="AZ2071" s="482" t="s">
        <v>4346</v>
      </c>
    </row>
    <row r="2072" spans="50:52" hidden="1">
      <c r="AX2072" s="482" t="s">
        <v>4348</v>
      </c>
      <c r="AY2072" s="483" t="s">
        <v>4349</v>
      </c>
      <c r="AZ2072" s="482" t="s">
        <v>4348</v>
      </c>
    </row>
    <row r="2073" spans="50:52" hidden="1">
      <c r="AX2073" s="482" t="s">
        <v>4350</v>
      </c>
      <c r="AY2073" s="483" t="s">
        <v>4351</v>
      </c>
      <c r="AZ2073" s="482" t="s">
        <v>4350</v>
      </c>
    </row>
    <row r="2074" spans="50:52" hidden="1">
      <c r="AX2074" s="482" t="s">
        <v>4352</v>
      </c>
      <c r="AY2074" s="483" t="s">
        <v>4353</v>
      </c>
      <c r="AZ2074" s="482" t="s">
        <v>4352</v>
      </c>
    </row>
    <row r="2075" spans="50:52" hidden="1">
      <c r="AX2075" s="482" t="s">
        <v>4354</v>
      </c>
      <c r="AY2075" s="483" t="s">
        <v>4355</v>
      </c>
      <c r="AZ2075" s="482" t="s">
        <v>4354</v>
      </c>
    </row>
    <row r="2076" spans="50:52" hidden="1">
      <c r="AX2076" s="482" t="s">
        <v>4356</v>
      </c>
      <c r="AY2076" s="483" t="s">
        <v>4357</v>
      </c>
      <c r="AZ2076" s="482" t="s">
        <v>4356</v>
      </c>
    </row>
    <row r="2077" spans="50:52" hidden="1">
      <c r="AX2077" s="482" t="s">
        <v>4358</v>
      </c>
      <c r="AY2077" s="483" t="s">
        <v>4359</v>
      </c>
      <c r="AZ2077" s="482" t="s">
        <v>4358</v>
      </c>
    </row>
    <row r="2078" spans="50:52" hidden="1">
      <c r="AX2078" s="482" t="s">
        <v>4360</v>
      </c>
      <c r="AY2078" s="483" t="s">
        <v>4361</v>
      </c>
      <c r="AZ2078" s="482" t="s">
        <v>4360</v>
      </c>
    </row>
    <row r="2079" spans="50:52" hidden="1">
      <c r="AX2079" s="482" t="s">
        <v>4362</v>
      </c>
      <c r="AY2079" s="483" t="s">
        <v>4363</v>
      </c>
      <c r="AZ2079" s="482" t="s">
        <v>4362</v>
      </c>
    </row>
    <row r="2080" spans="50:52" hidden="1">
      <c r="AX2080" s="482" t="s">
        <v>4364</v>
      </c>
      <c r="AY2080" s="483" t="s">
        <v>4365</v>
      </c>
      <c r="AZ2080" s="482" t="s">
        <v>4364</v>
      </c>
    </row>
    <row r="2081" spans="50:52" hidden="1">
      <c r="AX2081" s="482" t="s">
        <v>4366</v>
      </c>
      <c r="AY2081" s="483" t="s">
        <v>4367</v>
      </c>
      <c r="AZ2081" s="482" t="s">
        <v>4366</v>
      </c>
    </row>
    <row r="2082" spans="50:52" hidden="1">
      <c r="AX2082" s="482" t="s">
        <v>4368</v>
      </c>
      <c r="AY2082" s="483" t="s">
        <v>4369</v>
      </c>
      <c r="AZ2082" s="482" t="s">
        <v>4368</v>
      </c>
    </row>
    <row r="2083" spans="50:52" hidden="1">
      <c r="AX2083" s="482" t="s">
        <v>4370</v>
      </c>
      <c r="AY2083" s="483" t="s">
        <v>2234</v>
      </c>
      <c r="AZ2083" s="482" t="s">
        <v>4370</v>
      </c>
    </row>
    <row r="2084" spans="50:52" hidden="1">
      <c r="AX2084" s="482" t="s">
        <v>4371</v>
      </c>
      <c r="AY2084" s="483" t="s">
        <v>4372</v>
      </c>
      <c r="AZ2084" s="482" t="s">
        <v>4371</v>
      </c>
    </row>
    <row r="2085" spans="50:52" hidden="1">
      <c r="AX2085" s="482" t="s">
        <v>4373</v>
      </c>
      <c r="AY2085" s="483" t="s">
        <v>4374</v>
      </c>
      <c r="AZ2085" s="482" t="s">
        <v>4373</v>
      </c>
    </row>
    <row r="2086" spans="50:52" hidden="1">
      <c r="AX2086" s="482" t="s">
        <v>4375</v>
      </c>
      <c r="AY2086" s="483" t="s">
        <v>4376</v>
      </c>
      <c r="AZ2086" s="482" t="s">
        <v>4375</v>
      </c>
    </row>
    <row r="2087" spans="50:52" hidden="1">
      <c r="AX2087" s="482" t="s">
        <v>4377</v>
      </c>
      <c r="AY2087" s="483" t="s">
        <v>4378</v>
      </c>
      <c r="AZ2087" s="482" t="s">
        <v>4377</v>
      </c>
    </row>
    <row r="2088" spans="50:52" hidden="1">
      <c r="AX2088" s="482" t="s">
        <v>4379</v>
      </c>
      <c r="AY2088" s="483" t="s">
        <v>4380</v>
      </c>
      <c r="AZ2088" s="482" t="s">
        <v>4379</v>
      </c>
    </row>
    <row r="2089" spans="50:52" hidden="1">
      <c r="AX2089" s="482" t="s">
        <v>4381</v>
      </c>
      <c r="AY2089" s="483" t="s">
        <v>4382</v>
      </c>
      <c r="AZ2089" s="482" t="s">
        <v>4381</v>
      </c>
    </row>
    <row r="2090" spans="50:52" hidden="1">
      <c r="AX2090" s="482" t="s">
        <v>4383</v>
      </c>
      <c r="AY2090" s="483" t="s">
        <v>4384</v>
      </c>
      <c r="AZ2090" s="482" t="s">
        <v>4383</v>
      </c>
    </row>
    <row r="2091" spans="50:52" hidden="1">
      <c r="AX2091" s="482" t="s">
        <v>4385</v>
      </c>
      <c r="AY2091" s="484" t="s">
        <v>4386</v>
      </c>
      <c r="AZ2091" s="482" t="s">
        <v>4385</v>
      </c>
    </row>
    <row r="2092" spans="50:52" hidden="1">
      <c r="AX2092" s="482" t="s">
        <v>4387</v>
      </c>
      <c r="AY2092" s="483" t="s">
        <v>4388</v>
      </c>
      <c r="AZ2092" s="482" t="s">
        <v>4387</v>
      </c>
    </row>
    <row r="2093" spans="50:52" hidden="1">
      <c r="AX2093" s="482" t="s">
        <v>4389</v>
      </c>
      <c r="AY2093" s="482" t="s">
        <v>4390</v>
      </c>
      <c r="AZ2093" s="482" t="s">
        <v>4389</v>
      </c>
    </row>
    <row r="2094" spans="50:52" hidden="1">
      <c r="AX2094" s="482" t="s">
        <v>4391</v>
      </c>
      <c r="AY2094" s="482" t="s">
        <v>4392</v>
      </c>
      <c r="AZ2094" s="482" t="s">
        <v>4391</v>
      </c>
    </row>
    <row r="2095" spans="50:52" hidden="1">
      <c r="AX2095" s="482" t="s">
        <v>4393</v>
      </c>
      <c r="AY2095" s="482" t="s">
        <v>4394</v>
      </c>
      <c r="AZ2095" s="482" t="s">
        <v>4393</v>
      </c>
    </row>
    <row r="2096" spans="50:52" hidden="1">
      <c r="AX2096" s="482" t="s">
        <v>4395</v>
      </c>
      <c r="AY2096" s="482" t="s">
        <v>4396</v>
      </c>
      <c r="AZ2096" s="482" t="s">
        <v>4395</v>
      </c>
    </row>
    <row r="2097" spans="50:52" hidden="1">
      <c r="AX2097" s="482" t="s">
        <v>4397</v>
      </c>
      <c r="AY2097" s="483" t="s">
        <v>4398</v>
      </c>
      <c r="AZ2097" s="482" t="s">
        <v>4397</v>
      </c>
    </row>
    <row r="2098" spans="50:52" hidden="1">
      <c r="AX2098" s="482" t="s">
        <v>4399</v>
      </c>
      <c r="AY2098" s="483" t="s">
        <v>4400</v>
      </c>
      <c r="AZ2098" s="482" t="s">
        <v>4399</v>
      </c>
    </row>
    <row r="2099" spans="50:52" hidden="1">
      <c r="AX2099" s="482" t="s">
        <v>4401</v>
      </c>
      <c r="AY2099" s="483" t="s">
        <v>4402</v>
      </c>
      <c r="AZ2099" s="482" t="s">
        <v>4401</v>
      </c>
    </row>
    <row r="2100" spans="50:52" hidden="1">
      <c r="AX2100" s="482" t="s">
        <v>4403</v>
      </c>
      <c r="AY2100" s="483" t="s">
        <v>4404</v>
      </c>
      <c r="AZ2100" s="482" t="s">
        <v>4403</v>
      </c>
    </row>
    <row r="2101" spans="50:52" hidden="1">
      <c r="AX2101" s="482" t="s">
        <v>4405</v>
      </c>
      <c r="AY2101" s="483" t="s">
        <v>4406</v>
      </c>
      <c r="AZ2101" s="482" t="s">
        <v>4405</v>
      </c>
    </row>
    <row r="2102" spans="50:52" hidden="1">
      <c r="AX2102" s="482" t="s">
        <v>4407</v>
      </c>
      <c r="AY2102" s="483" t="s">
        <v>4408</v>
      </c>
      <c r="AZ2102" s="482" t="s">
        <v>4407</v>
      </c>
    </row>
    <row r="2103" spans="50:52" hidden="1">
      <c r="AX2103" s="482" t="s">
        <v>4409</v>
      </c>
      <c r="AY2103" s="483" t="s">
        <v>4410</v>
      </c>
      <c r="AZ2103" s="482" t="s">
        <v>4409</v>
      </c>
    </row>
    <row r="2104" spans="50:52" hidden="1">
      <c r="AX2104" s="482" t="s">
        <v>4411</v>
      </c>
      <c r="AY2104" s="483" t="s">
        <v>4412</v>
      </c>
      <c r="AZ2104" s="482" t="s">
        <v>4411</v>
      </c>
    </row>
    <row r="2105" spans="50:52" hidden="1">
      <c r="AX2105" s="482" t="s">
        <v>4413</v>
      </c>
      <c r="AY2105" s="483" t="s">
        <v>4414</v>
      </c>
      <c r="AZ2105" s="482" t="s">
        <v>4413</v>
      </c>
    </row>
    <row r="2106" spans="50:52" hidden="1">
      <c r="AX2106" s="482" t="s">
        <v>4415</v>
      </c>
      <c r="AY2106" s="483" t="s">
        <v>4416</v>
      </c>
      <c r="AZ2106" s="482" t="s">
        <v>4415</v>
      </c>
    </row>
    <row r="2107" spans="50:52" hidden="1">
      <c r="AX2107" s="482" t="s">
        <v>4417</v>
      </c>
      <c r="AY2107" s="483" t="s">
        <v>4418</v>
      </c>
      <c r="AZ2107" s="482" t="s">
        <v>4417</v>
      </c>
    </row>
    <row r="2108" spans="50:52" hidden="1">
      <c r="AX2108" s="482" t="s">
        <v>4419</v>
      </c>
      <c r="AY2108" s="483" t="s">
        <v>4420</v>
      </c>
      <c r="AZ2108" s="482" t="s">
        <v>4419</v>
      </c>
    </row>
    <row r="2109" spans="50:52" hidden="1">
      <c r="AX2109" s="482" t="s">
        <v>4421</v>
      </c>
      <c r="AY2109" s="483" t="s">
        <v>4422</v>
      </c>
      <c r="AZ2109" s="482" t="s">
        <v>4421</v>
      </c>
    </row>
    <row r="2110" spans="50:52" hidden="1">
      <c r="AX2110" s="482" t="s">
        <v>4423</v>
      </c>
      <c r="AY2110" s="483" t="s">
        <v>4424</v>
      </c>
      <c r="AZ2110" s="482" t="s">
        <v>4423</v>
      </c>
    </row>
    <row r="2111" spans="50:52" hidden="1">
      <c r="AX2111" s="482" t="s">
        <v>4425</v>
      </c>
      <c r="AY2111" s="483" t="s">
        <v>4426</v>
      </c>
      <c r="AZ2111" s="482" t="s">
        <v>4425</v>
      </c>
    </row>
    <row r="2112" spans="50:52" hidden="1">
      <c r="AX2112" s="482" t="s">
        <v>4427</v>
      </c>
      <c r="AY2112" s="483" t="s">
        <v>4428</v>
      </c>
      <c r="AZ2112" s="482" t="s">
        <v>4427</v>
      </c>
    </row>
    <row r="2113" spans="50:52" hidden="1">
      <c r="AX2113" s="482" t="s">
        <v>4429</v>
      </c>
      <c r="AY2113" s="483" t="s">
        <v>4430</v>
      </c>
      <c r="AZ2113" s="482" t="s">
        <v>4429</v>
      </c>
    </row>
    <row r="2114" spans="50:52" hidden="1">
      <c r="AX2114" s="482" t="s">
        <v>4431</v>
      </c>
      <c r="AY2114" s="483" t="s">
        <v>4432</v>
      </c>
      <c r="AZ2114" s="482" t="s">
        <v>4431</v>
      </c>
    </row>
    <row r="2115" spans="50:52" hidden="1">
      <c r="AX2115" s="482" t="s">
        <v>4433</v>
      </c>
      <c r="AY2115" s="483" t="s">
        <v>4434</v>
      </c>
      <c r="AZ2115" s="482" t="s">
        <v>4433</v>
      </c>
    </row>
    <row r="2116" spans="50:52" hidden="1">
      <c r="AX2116" s="482" t="s">
        <v>4435</v>
      </c>
      <c r="AY2116" s="483" t="s">
        <v>4436</v>
      </c>
      <c r="AZ2116" s="482" t="s">
        <v>4435</v>
      </c>
    </row>
    <row r="2117" spans="50:52" hidden="1">
      <c r="AX2117" s="482" t="s">
        <v>4437</v>
      </c>
      <c r="AY2117" s="483" t="s">
        <v>4438</v>
      </c>
      <c r="AZ2117" s="482" t="s">
        <v>4437</v>
      </c>
    </row>
    <row r="2118" spans="50:52" hidden="1">
      <c r="AX2118" s="482" t="s">
        <v>4439</v>
      </c>
      <c r="AY2118" s="483" t="s">
        <v>4440</v>
      </c>
      <c r="AZ2118" s="482" t="s">
        <v>4439</v>
      </c>
    </row>
    <row r="2119" spans="50:52" hidden="1">
      <c r="AX2119" s="482" t="s">
        <v>4441</v>
      </c>
      <c r="AY2119" s="483" t="s">
        <v>4442</v>
      </c>
      <c r="AZ2119" s="482" t="s">
        <v>4441</v>
      </c>
    </row>
    <row r="2120" spans="50:52" hidden="1">
      <c r="AX2120" s="482" t="s">
        <v>4443</v>
      </c>
      <c r="AY2120" s="483" t="s">
        <v>4444</v>
      </c>
      <c r="AZ2120" s="482" t="s">
        <v>4443</v>
      </c>
    </row>
    <row r="2121" spans="50:52" hidden="1">
      <c r="AX2121" s="482" t="s">
        <v>4445</v>
      </c>
      <c r="AY2121" s="483" t="s">
        <v>4446</v>
      </c>
      <c r="AZ2121" s="482" t="s">
        <v>4445</v>
      </c>
    </row>
    <row r="2122" spans="50:52" hidden="1">
      <c r="AX2122" s="482" t="s">
        <v>4447</v>
      </c>
      <c r="AY2122" s="483" t="s">
        <v>4448</v>
      </c>
      <c r="AZ2122" s="482" t="s">
        <v>4447</v>
      </c>
    </row>
    <row r="2123" spans="50:52" hidden="1">
      <c r="AX2123" s="482" t="s">
        <v>4449</v>
      </c>
      <c r="AY2123" s="484" t="s">
        <v>4450</v>
      </c>
      <c r="AZ2123" s="482" t="s">
        <v>4449</v>
      </c>
    </row>
    <row r="2124" spans="50:52" hidden="1">
      <c r="AX2124" s="482" t="s">
        <v>4451</v>
      </c>
      <c r="AY2124" s="483" t="s">
        <v>4452</v>
      </c>
      <c r="AZ2124" s="482" t="s">
        <v>4451</v>
      </c>
    </row>
    <row r="2125" spans="50:52" hidden="1">
      <c r="AX2125" s="482" t="s">
        <v>4453</v>
      </c>
      <c r="AY2125" s="482" t="s">
        <v>4454</v>
      </c>
      <c r="AZ2125" s="482" t="s">
        <v>4453</v>
      </c>
    </row>
    <row r="2126" spans="50:52" hidden="1">
      <c r="AX2126" s="482" t="s">
        <v>4455</v>
      </c>
      <c r="AY2126" s="482" t="s">
        <v>4456</v>
      </c>
      <c r="AZ2126" s="482" t="s">
        <v>4455</v>
      </c>
    </row>
    <row r="2127" spans="50:52" hidden="1">
      <c r="AX2127" s="482" t="s">
        <v>4457</v>
      </c>
      <c r="AY2127" s="482" t="s">
        <v>4458</v>
      </c>
      <c r="AZ2127" s="482" t="s">
        <v>4457</v>
      </c>
    </row>
    <row r="2128" spans="50:52" hidden="1">
      <c r="AX2128" s="482" t="s">
        <v>4459</v>
      </c>
      <c r="AY2128" s="482" t="s">
        <v>4460</v>
      </c>
      <c r="AZ2128" s="482" t="s">
        <v>4459</v>
      </c>
    </row>
    <row r="2129" spans="50:52" hidden="1">
      <c r="AX2129" s="482" t="s">
        <v>4461</v>
      </c>
      <c r="AY2129" s="482" t="s">
        <v>4462</v>
      </c>
      <c r="AZ2129" s="482" t="s">
        <v>4461</v>
      </c>
    </row>
    <row r="2130" spans="50:52" hidden="1">
      <c r="AX2130" s="482" t="s">
        <v>4463</v>
      </c>
      <c r="AY2130" s="482" t="s">
        <v>4464</v>
      </c>
      <c r="AZ2130" s="482" t="s">
        <v>4463</v>
      </c>
    </row>
    <row r="2131" spans="50:52" hidden="1">
      <c r="AX2131" s="482" t="s">
        <v>4465</v>
      </c>
      <c r="AY2131" s="482" t="s">
        <v>4466</v>
      </c>
      <c r="AZ2131" s="482" t="s">
        <v>4465</v>
      </c>
    </row>
    <row r="2132" spans="50:52" hidden="1">
      <c r="AX2132" s="482" t="s">
        <v>4467</v>
      </c>
      <c r="AY2132" s="482" t="s">
        <v>4468</v>
      </c>
      <c r="AZ2132" s="482" t="s">
        <v>4467</v>
      </c>
    </row>
    <row r="2133" spans="50:52" hidden="1">
      <c r="AX2133" s="482" t="s">
        <v>4469</v>
      </c>
      <c r="AY2133" s="483" t="s">
        <v>4470</v>
      </c>
      <c r="AZ2133" s="482" t="s">
        <v>4469</v>
      </c>
    </row>
    <row r="2134" spans="50:52" hidden="1">
      <c r="AX2134" s="482" t="s">
        <v>4471</v>
      </c>
      <c r="AY2134" s="483" t="s">
        <v>4472</v>
      </c>
      <c r="AZ2134" s="482" t="s">
        <v>4471</v>
      </c>
    </row>
    <row r="2135" spans="50:52" hidden="1">
      <c r="AX2135" s="482" t="s">
        <v>4473</v>
      </c>
      <c r="AY2135" s="483" t="s">
        <v>4474</v>
      </c>
      <c r="AZ2135" s="482" t="s">
        <v>4473</v>
      </c>
    </row>
    <row r="2136" spans="50:52" hidden="1">
      <c r="AX2136" s="482" t="s">
        <v>4475</v>
      </c>
      <c r="AY2136" s="483" t="s">
        <v>4476</v>
      </c>
      <c r="AZ2136" s="482" t="s">
        <v>4475</v>
      </c>
    </row>
    <row r="2137" spans="50:52" hidden="1">
      <c r="AX2137" s="482" t="s">
        <v>4477</v>
      </c>
      <c r="AY2137" s="483" t="s">
        <v>4478</v>
      </c>
      <c r="AZ2137" s="482" t="s">
        <v>4477</v>
      </c>
    </row>
    <row r="2138" spans="50:52" hidden="1">
      <c r="AX2138" s="482" t="s">
        <v>4479</v>
      </c>
      <c r="AY2138" s="483" t="s">
        <v>910</v>
      </c>
      <c r="AZ2138" s="482" t="s">
        <v>4479</v>
      </c>
    </row>
    <row r="2139" spans="50:52" hidden="1">
      <c r="AX2139" s="482" t="s">
        <v>4480</v>
      </c>
      <c r="AY2139" s="483" t="s">
        <v>4481</v>
      </c>
      <c r="AZ2139" s="482" t="s">
        <v>4480</v>
      </c>
    </row>
    <row r="2140" spans="50:52" hidden="1">
      <c r="AX2140" s="482" t="s">
        <v>4482</v>
      </c>
      <c r="AY2140" s="483" t="s">
        <v>4483</v>
      </c>
      <c r="AZ2140" s="482" t="s">
        <v>4482</v>
      </c>
    </row>
    <row r="2141" spans="50:52" hidden="1">
      <c r="AX2141" s="482" t="s">
        <v>4484</v>
      </c>
      <c r="AY2141" s="483" t="s">
        <v>4485</v>
      </c>
      <c r="AZ2141" s="482" t="s">
        <v>4484</v>
      </c>
    </row>
    <row r="2142" spans="50:52" hidden="1">
      <c r="AX2142" s="482" t="s">
        <v>4486</v>
      </c>
      <c r="AY2142" s="483" t="s">
        <v>4487</v>
      </c>
      <c r="AZ2142" s="482" t="s">
        <v>4486</v>
      </c>
    </row>
    <row r="2143" spans="50:52" hidden="1">
      <c r="AX2143" s="482" t="s">
        <v>4488</v>
      </c>
      <c r="AY2143" s="483" t="s">
        <v>4489</v>
      </c>
      <c r="AZ2143" s="482" t="s">
        <v>4488</v>
      </c>
    </row>
    <row r="2144" spans="50:52" hidden="1">
      <c r="AX2144" s="482" t="s">
        <v>4490</v>
      </c>
      <c r="AY2144" s="483" t="s">
        <v>4491</v>
      </c>
      <c r="AZ2144" s="482" t="s">
        <v>4490</v>
      </c>
    </row>
    <row r="2145" spans="50:52" hidden="1">
      <c r="AX2145" s="482" t="s">
        <v>4492</v>
      </c>
      <c r="AY2145" s="483" t="s">
        <v>4493</v>
      </c>
      <c r="AZ2145" s="482" t="s">
        <v>4492</v>
      </c>
    </row>
    <row r="2146" spans="50:52" hidden="1">
      <c r="AX2146" s="482" t="s">
        <v>4494</v>
      </c>
      <c r="AY2146" s="483" t="s">
        <v>4495</v>
      </c>
      <c r="AZ2146" s="482" t="s">
        <v>4494</v>
      </c>
    </row>
    <row r="2147" spans="50:52" hidden="1">
      <c r="AX2147" s="482" t="s">
        <v>4496</v>
      </c>
      <c r="AY2147" s="483" t="s">
        <v>4497</v>
      </c>
      <c r="AZ2147" s="482" t="s">
        <v>4496</v>
      </c>
    </row>
    <row r="2148" spans="50:52" hidden="1">
      <c r="AX2148" s="482" t="s">
        <v>4498</v>
      </c>
      <c r="AY2148" s="483" t="s">
        <v>4499</v>
      </c>
      <c r="AZ2148" s="482" t="s">
        <v>4498</v>
      </c>
    </row>
    <row r="2149" spans="50:52" hidden="1">
      <c r="AX2149" s="482" t="s">
        <v>4500</v>
      </c>
      <c r="AY2149" s="483" t="s">
        <v>4501</v>
      </c>
      <c r="AZ2149" s="482" t="s">
        <v>4500</v>
      </c>
    </row>
    <row r="2150" spans="50:52" hidden="1">
      <c r="AX2150" s="482" t="s">
        <v>4502</v>
      </c>
      <c r="AY2150" s="483" t="s">
        <v>4503</v>
      </c>
      <c r="AZ2150" s="482" t="s">
        <v>4502</v>
      </c>
    </row>
    <row r="2151" spans="50:52" hidden="1">
      <c r="AX2151" s="482" t="s">
        <v>4504</v>
      </c>
      <c r="AY2151" s="483" t="s">
        <v>4505</v>
      </c>
      <c r="AZ2151" s="482" t="s">
        <v>4504</v>
      </c>
    </row>
    <row r="2152" spans="50:52" hidden="1">
      <c r="AX2152" s="482" t="s">
        <v>4506</v>
      </c>
      <c r="AY2152" s="483" t="s">
        <v>4507</v>
      </c>
      <c r="AZ2152" s="482" t="s">
        <v>4506</v>
      </c>
    </row>
    <row r="2153" spans="50:52" hidden="1">
      <c r="AX2153" s="482" t="s">
        <v>4508</v>
      </c>
      <c r="AY2153" s="483" t="s">
        <v>4509</v>
      </c>
      <c r="AZ2153" s="482" t="s">
        <v>4508</v>
      </c>
    </row>
    <row r="2154" spans="50:52" hidden="1">
      <c r="AX2154" s="482" t="s">
        <v>4510</v>
      </c>
      <c r="AY2154" s="483" t="s">
        <v>4511</v>
      </c>
      <c r="AZ2154" s="482" t="s">
        <v>4510</v>
      </c>
    </row>
    <row r="2155" spans="50:52" hidden="1">
      <c r="AX2155" s="482" t="s">
        <v>4512</v>
      </c>
      <c r="AY2155" s="484" t="s">
        <v>4513</v>
      </c>
      <c r="AZ2155" s="482" t="s">
        <v>4512</v>
      </c>
    </row>
    <row r="2156" spans="50:52" hidden="1">
      <c r="AX2156" s="482" t="s">
        <v>4514</v>
      </c>
      <c r="AY2156" s="483" t="s">
        <v>4515</v>
      </c>
      <c r="AZ2156" s="482" t="s">
        <v>4514</v>
      </c>
    </row>
    <row r="2157" spans="50:52" hidden="1">
      <c r="AX2157" s="482" t="s">
        <v>4516</v>
      </c>
      <c r="AY2157" s="483" t="s">
        <v>4517</v>
      </c>
      <c r="AZ2157" s="482" t="s">
        <v>4516</v>
      </c>
    </row>
    <row r="2158" spans="50:52" hidden="1">
      <c r="AX2158" s="482" t="s">
        <v>4518</v>
      </c>
      <c r="AY2158" s="483" t="s">
        <v>4519</v>
      </c>
      <c r="AZ2158" s="482" t="s">
        <v>4518</v>
      </c>
    </row>
    <row r="2159" spans="50:52" hidden="1">
      <c r="AX2159" s="482" t="s">
        <v>4520</v>
      </c>
      <c r="AY2159" s="483" t="s">
        <v>4521</v>
      </c>
      <c r="AZ2159" s="482" t="s">
        <v>4520</v>
      </c>
    </row>
    <row r="2160" spans="50:52" hidden="1">
      <c r="AX2160" s="482" t="s">
        <v>4522</v>
      </c>
      <c r="AY2160" s="483" t="s">
        <v>4523</v>
      </c>
      <c r="AZ2160" s="482" t="s">
        <v>4522</v>
      </c>
    </row>
    <row r="2161" spans="50:52" hidden="1">
      <c r="AX2161" s="482" t="s">
        <v>4524</v>
      </c>
      <c r="AY2161" s="483" t="s">
        <v>4525</v>
      </c>
      <c r="AZ2161" s="482" t="s">
        <v>4524</v>
      </c>
    </row>
    <row r="2162" spans="50:52" hidden="1">
      <c r="AX2162" s="482" t="s">
        <v>4526</v>
      </c>
      <c r="AY2162" s="483" t="s">
        <v>4527</v>
      </c>
      <c r="AZ2162" s="482" t="s">
        <v>4526</v>
      </c>
    </row>
    <row r="2163" spans="50:52" hidden="1">
      <c r="AX2163" s="482" t="s">
        <v>4528</v>
      </c>
      <c r="AY2163" s="483" t="s">
        <v>4529</v>
      </c>
      <c r="AZ2163" s="482" t="s">
        <v>4528</v>
      </c>
    </row>
    <row r="2164" spans="50:52" hidden="1">
      <c r="AX2164" s="482" t="s">
        <v>4530</v>
      </c>
      <c r="AY2164" s="483" t="s">
        <v>4531</v>
      </c>
      <c r="AZ2164" s="482" t="s">
        <v>4530</v>
      </c>
    </row>
    <row r="2165" spans="50:52" hidden="1">
      <c r="AX2165" s="482" t="s">
        <v>4532</v>
      </c>
      <c r="AY2165" s="483" t="s">
        <v>4533</v>
      </c>
      <c r="AZ2165" s="482" t="s">
        <v>4532</v>
      </c>
    </row>
    <row r="2166" spans="50:52" hidden="1">
      <c r="AX2166" s="482" t="s">
        <v>4534</v>
      </c>
      <c r="AY2166" s="483" t="s">
        <v>4535</v>
      </c>
      <c r="AZ2166" s="482" t="s">
        <v>4534</v>
      </c>
    </row>
    <row r="2167" spans="50:52" hidden="1">
      <c r="AX2167" s="482" t="s">
        <v>4536</v>
      </c>
      <c r="AY2167" s="483" t="s">
        <v>4537</v>
      </c>
      <c r="AZ2167" s="482" t="s">
        <v>4536</v>
      </c>
    </row>
    <row r="2168" spans="50:52" hidden="1">
      <c r="AX2168" s="482" t="s">
        <v>4538</v>
      </c>
      <c r="AY2168" s="483" t="s">
        <v>4539</v>
      </c>
      <c r="AZ2168" s="482" t="s">
        <v>4538</v>
      </c>
    </row>
    <row r="2169" spans="50:52" hidden="1">
      <c r="AX2169" s="482" t="s">
        <v>4540</v>
      </c>
      <c r="AY2169" s="483" t="s">
        <v>4541</v>
      </c>
      <c r="AZ2169" s="482" t="s">
        <v>4540</v>
      </c>
    </row>
    <row r="2170" spans="50:52" hidden="1">
      <c r="AX2170" s="482" t="s">
        <v>4542</v>
      </c>
      <c r="AY2170" s="483" t="s">
        <v>4543</v>
      </c>
      <c r="AZ2170" s="482" t="s">
        <v>4542</v>
      </c>
    </row>
    <row r="2171" spans="50:52" hidden="1">
      <c r="AX2171" s="482" t="s">
        <v>4544</v>
      </c>
      <c r="AY2171" s="483" t="s">
        <v>4545</v>
      </c>
      <c r="AZ2171" s="482" t="s">
        <v>4544</v>
      </c>
    </row>
    <row r="2172" spans="50:52" hidden="1">
      <c r="AX2172" s="482" t="s">
        <v>4546</v>
      </c>
      <c r="AY2172" s="483" t="s">
        <v>4547</v>
      </c>
      <c r="AZ2172" s="482" t="s">
        <v>4546</v>
      </c>
    </row>
    <row r="2173" spans="50:52" hidden="1">
      <c r="AX2173" s="482" t="s">
        <v>4548</v>
      </c>
      <c r="AY2173" s="483" t="s">
        <v>4549</v>
      </c>
      <c r="AZ2173" s="482" t="s">
        <v>4548</v>
      </c>
    </row>
    <row r="2174" spans="50:52" hidden="1">
      <c r="AX2174" s="482" t="s">
        <v>4550</v>
      </c>
      <c r="AY2174" s="483" t="s">
        <v>4551</v>
      </c>
      <c r="AZ2174" s="482" t="s">
        <v>4550</v>
      </c>
    </row>
    <row r="2175" spans="50:52" hidden="1">
      <c r="AX2175" s="482" t="s">
        <v>4552</v>
      </c>
      <c r="AY2175" s="484" t="s">
        <v>4553</v>
      </c>
      <c r="AZ2175" s="482" t="s">
        <v>4552</v>
      </c>
    </row>
    <row r="2176" spans="50:52" hidden="1">
      <c r="AX2176" s="482" t="s">
        <v>4554</v>
      </c>
      <c r="AY2176" s="483" t="s">
        <v>4555</v>
      </c>
      <c r="AZ2176" s="482" t="s">
        <v>4554</v>
      </c>
    </row>
    <row r="2177" spans="50:52" hidden="1">
      <c r="AX2177" s="482" t="s">
        <v>4556</v>
      </c>
      <c r="AY2177" s="483" t="s">
        <v>4557</v>
      </c>
      <c r="AZ2177" s="482" t="s">
        <v>4556</v>
      </c>
    </row>
    <row r="2178" spans="50:52" hidden="1">
      <c r="AX2178" s="482" t="s">
        <v>4558</v>
      </c>
      <c r="AY2178" s="483" t="s">
        <v>4559</v>
      </c>
      <c r="AZ2178" s="482" t="s">
        <v>4558</v>
      </c>
    </row>
    <row r="2179" spans="50:52" hidden="1">
      <c r="AX2179" s="482" t="s">
        <v>4560</v>
      </c>
      <c r="AY2179" s="483" t="s">
        <v>4561</v>
      </c>
      <c r="AZ2179" s="482" t="s">
        <v>4560</v>
      </c>
    </row>
    <row r="2180" spans="50:52" hidden="1">
      <c r="AX2180" s="482" t="s">
        <v>4562</v>
      </c>
      <c r="AY2180" s="483" t="s">
        <v>4563</v>
      </c>
      <c r="AZ2180" s="482" t="s">
        <v>4562</v>
      </c>
    </row>
    <row r="2181" spans="50:52" hidden="1">
      <c r="AX2181" s="482" t="s">
        <v>4564</v>
      </c>
      <c r="AY2181" s="483" t="s">
        <v>4565</v>
      </c>
      <c r="AZ2181" s="482" t="s">
        <v>4564</v>
      </c>
    </row>
    <row r="2182" spans="50:52" hidden="1">
      <c r="AX2182" s="482" t="s">
        <v>4566</v>
      </c>
      <c r="AY2182" s="483" t="s">
        <v>4567</v>
      </c>
      <c r="AZ2182" s="482" t="s">
        <v>4566</v>
      </c>
    </row>
    <row r="2183" spans="50:52" hidden="1">
      <c r="AX2183" s="482" t="s">
        <v>4568</v>
      </c>
      <c r="AY2183" s="483" t="s">
        <v>4569</v>
      </c>
      <c r="AZ2183" s="482" t="s">
        <v>4568</v>
      </c>
    </row>
    <row r="2184" spans="50:52" hidden="1">
      <c r="AX2184" s="482" t="s">
        <v>4570</v>
      </c>
      <c r="AY2184" s="483" t="s">
        <v>4571</v>
      </c>
      <c r="AZ2184" s="482" t="s">
        <v>4570</v>
      </c>
    </row>
    <row r="2185" spans="50:52" hidden="1">
      <c r="AX2185" s="482" t="s">
        <v>4572</v>
      </c>
      <c r="AY2185" s="483" t="s">
        <v>4573</v>
      </c>
      <c r="AZ2185" s="482" t="s">
        <v>4572</v>
      </c>
    </row>
    <row r="2186" spans="50:52" hidden="1">
      <c r="AX2186" s="482" t="s">
        <v>4574</v>
      </c>
      <c r="AY2186" s="483" t="s">
        <v>4575</v>
      </c>
      <c r="AZ2186" s="482" t="s">
        <v>4574</v>
      </c>
    </row>
    <row r="2187" spans="50:52" hidden="1">
      <c r="AX2187" s="482" t="s">
        <v>4576</v>
      </c>
      <c r="AY2187" s="483" t="s">
        <v>4577</v>
      </c>
      <c r="AZ2187" s="482" t="s">
        <v>4576</v>
      </c>
    </row>
    <row r="2188" spans="50:52" hidden="1">
      <c r="AX2188" s="482" t="s">
        <v>4578</v>
      </c>
      <c r="AY2188" s="483" t="s">
        <v>4579</v>
      </c>
      <c r="AZ2188" s="482" t="s">
        <v>4578</v>
      </c>
    </row>
    <row r="2189" spans="50:52" hidden="1">
      <c r="AX2189" s="482" t="s">
        <v>4580</v>
      </c>
      <c r="AY2189" s="483" t="s">
        <v>4581</v>
      </c>
      <c r="AZ2189" s="482" t="s">
        <v>4580</v>
      </c>
    </row>
    <row r="2190" spans="50:52" hidden="1">
      <c r="AX2190" s="482" t="s">
        <v>4582</v>
      </c>
      <c r="AY2190" s="483" t="s">
        <v>4583</v>
      </c>
      <c r="AZ2190" s="482" t="s">
        <v>4582</v>
      </c>
    </row>
    <row r="2191" spans="50:52" hidden="1">
      <c r="AX2191" s="482" t="s">
        <v>4584</v>
      </c>
      <c r="AY2191" s="483" t="s">
        <v>4585</v>
      </c>
      <c r="AZ2191" s="482" t="s">
        <v>4584</v>
      </c>
    </row>
    <row r="2192" spans="50:52" hidden="1">
      <c r="AX2192" s="482" t="s">
        <v>4586</v>
      </c>
      <c r="AY2192" s="483" t="s">
        <v>4587</v>
      </c>
      <c r="AZ2192" s="482" t="s">
        <v>4586</v>
      </c>
    </row>
    <row r="2193" spans="50:52" hidden="1">
      <c r="AX2193" s="482" t="s">
        <v>4588</v>
      </c>
      <c r="AY2193" s="483" t="s">
        <v>4589</v>
      </c>
      <c r="AZ2193" s="482" t="s">
        <v>4588</v>
      </c>
    </row>
    <row r="2194" spans="50:52" hidden="1">
      <c r="AX2194" s="482" t="s">
        <v>4590</v>
      </c>
      <c r="AY2194" s="483" t="s">
        <v>4591</v>
      </c>
      <c r="AZ2194" s="482" t="s">
        <v>4590</v>
      </c>
    </row>
    <row r="2195" spans="50:52" hidden="1">
      <c r="AX2195" s="482" t="s">
        <v>4592</v>
      </c>
      <c r="AY2195" s="483" t="s">
        <v>4593</v>
      </c>
      <c r="AZ2195" s="482" t="s">
        <v>4592</v>
      </c>
    </row>
    <row r="2196" spans="50:52" hidden="1">
      <c r="AX2196" s="482" t="s">
        <v>4594</v>
      </c>
      <c r="AY2196" s="483" t="s">
        <v>4595</v>
      </c>
      <c r="AZ2196" s="482" t="s">
        <v>4594</v>
      </c>
    </row>
    <row r="2197" spans="50:52" hidden="1">
      <c r="AX2197" s="482" t="s">
        <v>4596</v>
      </c>
      <c r="AY2197" s="483" t="s">
        <v>4597</v>
      </c>
      <c r="AZ2197" s="482" t="s">
        <v>4596</v>
      </c>
    </row>
    <row r="2198" spans="50:52" hidden="1">
      <c r="AX2198" s="482" t="s">
        <v>4598</v>
      </c>
      <c r="AY2198" s="483" t="s">
        <v>4599</v>
      </c>
      <c r="AZ2198" s="482" t="s">
        <v>4598</v>
      </c>
    </row>
    <row r="2199" spans="50:52" hidden="1">
      <c r="AX2199" s="482" t="s">
        <v>4600</v>
      </c>
      <c r="AY2199" s="483" t="s">
        <v>4601</v>
      </c>
      <c r="AZ2199" s="482" t="s">
        <v>4600</v>
      </c>
    </row>
    <row r="2200" spans="50:52" hidden="1">
      <c r="AX2200" s="482" t="s">
        <v>4602</v>
      </c>
      <c r="AY2200" s="484" t="s">
        <v>4603</v>
      </c>
      <c r="AZ2200" s="482" t="s">
        <v>4602</v>
      </c>
    </row>
    <row r="2201" spans="50:52" hidden="1">
      <c r="AX2201" s="482" t="s">
        <v>4604</v>
      </c>
      <c r="AY2201" s="483" t="s">
        <v>4605</v>
      </c>
      <c r="AZ2201" s="482" t="s">
        <v>4604</v>
      </c>
    </row>
    <row r="2202" spans="50:52" hidden="1">
      <c r="AX2202" s="482" t="s">
        <v>4606</v>
      </c>
      <c r="AY2202" s="483" t="s">
        <v>4607</v>
      </c>
      <c r="AZ2202" s="482" t="s">
        <v>4606</v>
      </c>
    </row>
    <row r="2203" spans="50:52" hidden="1">
      <c r="AX2203" s="482" t="s">
        <v>4608</v>
      </c>
      <c r="AY2203" s="483" t="s">
        <v>4609</v>
      </c>
      <c r="AZ2203" s="482" t="s">
        <v>4608</v>
      </c>
    </row>
    <row r="2204" spans="50:52" hidden="1">
      <c r="AX2204" s="482" t="s">
        <v>4610</v>
      </c>
      <c r="AY2204" s="483" t="s">
        <v>4611</v>
      </c>
      <c r="AZ2204" s="482" t="s">
        <v>4610</v>
      </c>
    </row>
    <row r="2205" spans="50:52" hidden="1">
      <c r="AX2205" s="482" t="s">
        <v>4612</v>
      </c>
      <c r="AY2205" s="483" t="s">
        <v>4613</v>
      </c>
      <c r="AZ2205" s="482" t="s">
        <v>4612</v>
      </c>
    </row>
    <row r="2206" spans="50:52" hidden="1">
      <c r="AX2206" s="482" t="s">
        <v>4614</v>
      </c>
      <c r="AY2206" s="483" t="s">
        <v>4615</v>
      </c>
      <c r="AZ2206" s="482" t="s">
        <v>4614</v>
      </c>
    </row>
    <row r="2207" spans="50:52" hidden="1">
      <c r="AX2207" s="482" t="s">
        <v>4616</v>
      </c>
      <c r="AY2207" s="483" t="s">
        <v>4617</v>
      </c>
      <c r="AZ2207" s="482" t="s">
        <v>4616</v>
      </c>
    </row>
    <row r="2208" spans="50:52" hidden="1">
      <c r="AX2208" s="482" t="s">
        <v>4618</v>
      </c>
      <c r="AY2208" s="483" t="s">
        <v>4619</v>
      </c>
      <c r="AZ2208" s="482" t="s">
        <v>4618</v>
      </c>
    </row>
    <row r="2209" spans="50:52" hidden="1">
      <c r="AX2209" s="482" t="s">
        <v>4620</v>
      </c>
      <c r="AY2209" s="483" t="s">
        <v>4621</v>
      </c>
      <c r="AZ2209" s="482" t="s">
        <v>4620</v>
      </c>
    </row>
    <row r="2210" spans="50:52" hidden="1">
      <c r="AX2210" s="482" t="s">
        <v>4622</v>
      </c>
      <c r="AY2210" s="483" t="s">
        <v>4623</v>
      </c>
      <c r="AZ2210" s="482" t="s">
        <v>4622</v>
      </c>
    </row>
    <row r="2211" spans="50:52" hidden="1">
      <c r="AX2211" s="482" t="s">
        <v>4624</v>
      </c>
      <c r="AY2211" s="483" t="s">
        <v>4625</v>
      </c>
      <c r="AZ2211" s="482" t="s">
        <v>4624</v>
      </c>
    </row>
    <row r="2212" spans="50:52" hidden="1">
      <c r="AX2212" s="482" t="s">
        <v>4626</v>
      </c>
      <c r="AY2212" s="483" t="s">
        <v>4627</v>
      </c>
      <c r="AZ2212" s="482" t="s">
        <v>4626</v>
      </c>
    </row>
    <row r="2213" spans="50:52" hidden="1">
      <c r="AX2213" s="482" t="s">
        <v>4628</v>
      </c>
      <c r="AY2213" s="483" t="s">
        <v>4629</v>
      </c>
      <c r="AZ2213" s="482" t="s">
        <v>4628</v>
      </c>
    </row>
    <row r="2214" spans="50:52" hidden="1">
      <c r="AX2214" s="482" t="s">
        <v>4630</v>
      </c>
      <c r="AY2214" s="483" t="s">
        <v>4631</v>
      </c>
      <c r="AZ2214" s="482" t="s">
        <v>4630</v>
      </c>
    </row>
    <row r="2215" spans="50:52" hidden="1">
      <c r="AX2215" s="482" t="s">
        <v>4632</v>
      </c>
      <c r="AY2215" s="483" t="s">
        <v>4633</v>
      </c>
      <c r="AZ2215" s="482" t="s">
        <v>4632</v>
      </c>
    </row>
    <row r="2216" spans="50:52" hidden="1">
      <c r="AX2216" s="482" t="s">
        <v>4634</v>
      </c>
      <c r="AY2216" s="483" t="s">
        <v>4635</v>
      </c>
      <c r="AZ2216" s="482" t="s">
        <v>4634</v>
      </c>
    </row>
    <row r="2217" spans="50:52" hidden="1">
      <c r="AX2217" s="482" t="s">
        <v>4636</v>
      </c>
      <c r="AY2217" s="483" t="s">
        <v>4637</v>
      </c>
      <c r="AZ2217" s="482" t="s">
        <v>4636</v>
      </c>
    </row>
    <row r="2218" spans="50:52" hidden="1">
      <c r="AX2218" s="482" t="s">
        <v>4638</v>
      </c>
      <c r="AY2218" s="484" t="s">
        <v>4639</v>
      </c>
      <c r="AZ2218" s="482" t="s">
        <v>4638</v>
      </c>
    </row>
    <row r="2219" spans="50:52" hidden="1">
      <c r="AX2219" s="482" t="s">
        <v>4640</v>
      </c>
      <c r="AY2219" s="483" t="s">
        <v>4641</v>
      </c>
      <c r="AZ2219" s="482" t="s">
        <v>4640</v>
      </c>
    </row>
    <row r="2220" spans="50:52" hidden="1">
      <c r="AX2220" s="482" t="s">
        <v>4642</v>
      </c>
      <c r="AY2220" s="483" t="s">
        <v>4643</v>
      </c>
      <c r="AZ2220" s="482" t="s">
        <v>4642</v>
      </c>
    </row>
    <row r="2221" spans="50:52" hidden="1">
      <c r="AX2221" s="482" t="s">
        <v>4644</v>
      </c>
      <c r="AY2221" s="483" t="s">
        <v>4645</v>
      </c>
      <c r="AZ2221" s="482" t="s">
        <v>4644</v>
      </c>
    </row>
    <row r="2222" spans="50:52" hidden="1">
      <c r="AX2222" s="482" t="s">
        <v>4646</v>
      </c>
      <c r="AY2222" s="483" t="s">
        <v>4647</v>
      </c>
      <c r="AZ2222" s="482" t="s">
        <v>4646</v>
      </c>
    </row>
    <row r="2223" spans="50:52" hidden="1">
      <c r="AX2223" s="482" t="s">
        <v>4648</v>
      </c>
      <c r="AY2223" s="483" t="s">
        <v>4649</v>
      </c>
      <c r="AZ2223" s="482" t="s">
        <v>4648</v>
      </c>
    </row>
    <row r="2224" spans="50:52" hidden="1">
      <c r="AX2224" s="482" t="s">
        <v>4650</v>
      </c>
      <c r="AY2224" s="483" t="s">
        <v>4651</v>
      </c>
      <c r="AZ2224" s="482" t="s">
        <v>4650</v>
      </c>
    </row>
    <row r="2225" spans="50:52" hidden="1">
      <c r="AX2225" s="482" t="s">
        <v>4652</v>
      </c>
      <c r="AY2225" s="483" t="s">
        <v>4653</v>
      </c>
      <c r="AZ2225" s="482" t="s">
        <v>4652</v>
      </c>
    </row>
    <row r="2226" spans="50:52" hidden="1">
      <c r="AX2226" s="482" t="s">
        <v>4654</v>
      </c>
      <c r="AY2226" s="483" t="s">
        <v>4655</v>
      </c>
      <c r="AZ2226" s="482" t="s">
        <v>4654</v>
      </c>
    </row>
    <row r="2227" spans="50:52" hidden="1">
      <c r="AX2227" s="482" t="s">
        <v>4656</v>
      </c>
      <c r="AY2227" s="483" t="s">
        <v>4657</v>
      </c>
      <c r="AZ2227" s="482" t="s">
        <v>4656</v>
      </c>
    </row>
    <row r="2228" spans="50:52" hidden="1">
      <c r="AX2228" s="482" t="s">
        <v>4658</v>
      </c>
      <c r="AY2228" s="483" t="s">
        <v>4659</v>
      </c>
      <c r="AZ2228" s="482" t="s">
        <v>4658</v>
      </c>
    </row>
    <row r="2229" spans="50:52" hidden="1">
      <c r="AX2229" s="482" t="s">
        <v>4660</v>
      </c>
      <c r="AY2229" s="483" t="s">
        <v>4661</v>
      </c>
      <c r="AZ2229" s="482" t="s">
        <v>4660</v>
      </c>
    </row>
    <row r="2230" spans="50:52" hidden="1">
      <c r="AX2230" s="482" t="s">
        <v>4662</v>
      </c>
      <c r="AY2230" s="483" t="s">
        <v>4663</v>
      </c>
      <c r="AZ2230" s="482" t="s">
        <v>4662</v>
      </c>
    </row>
    <row r="2231" spans="50:52" hidden="1">
      <c r="AX2231" s="482" t="s">
        <v>4664</v>
      </c>
      <c r="AY2231" s="483" t="s">
        <v>4665</v>
      </c>
      <c r="AZ2231" s="482" t="s">
        <v>4664</v>
      </c>
    </row>
    <row r="2232" spans="50:52" hidden="1">
      <c r="AX2232" s="482" t="s">
        <v>4666</v>
      </c>
      <c r="AY2232" s="483" t="s">
        <v>1660</v>
      </c>
      <c r="AZ2232" s="482" t="s">
        <v>4666</v>
      </c>
    </row>
    <row r="2233" spans="50:52" hidden="1">
      <c r="AX2233" s="482" t="s">
        <v>4667</v>
      </c>
      <c r="AY2233" s="483" t="s">
        <v>4668</v>
      </c>
      <c r="AZ2233" s="482" t="s">
        <v>4667</v>
      </c>
    </row>
    <row r="2234" spans="50:52" hidden="1">
      <c r="AX2234" s="482" t="s">
        <v>4669</v>
      </c>
      <c r="AY2234" s="483" t="s">
        <v>4670</v>
      </c>
      <c r="AZ2234" s="482" t="s">
        <v>4669</v>
      </c>
    </row>
    <row r="2235" spans="50:52" hidden="1">
      <c r="AX2235" s="482" t="s">
        <v>4671</v>
      </c>
      <c r="AY2235" s="483" t="s">
        <v>4672</v>
      </c>
      <c r="AZ2235" s="482" t="s">
        <v>4671</v>
      </c>
    </row>
    <row r="2236" spans="50:52" hidden="1">
      <c r="AX2236" s="482" t="s">
        <v>4673</v>
      </c>
      <c r="AY2236" s="483" t="s">
        <v>4674</v>
      </c>
      <c r="AZ2236" s="482" t="s">
        <v>4673</v>
      </c>
    </row>
    <row r="2237" spans="50:52" hidden="1">
      <c r="AX2237" s="482" t="s">
        <v>4675</v>
      </c>
      <c r="AY2237" s="483" t="s">
        <v>4676</v>
      </c>
      <c r="AZ2237" s="482" t="s">
        <v>4675</v>
      </c>
    </row>
    <row r="2238" spans="50:52" hidden="1">
      <c r="AX2238" s="482" t="s">
        <v>4677</v>
      </c>
      <c r="AY2238" s="483" t="s">
        <v>4678</v>
      </c>
      <c r="AZ2238" s="482" t="s">
        <v>4677</v>
      </c>
    </row>
    <row r="2239" spans="50:52" hidden="1">
      <c r="AX2239" s="482" t="s">
        <v>4679</v>
      </c>
      <c r="AY2239" s="484" t="s">
        <v>4680</v>
      </c>
      <c r="AZ2239" s="482" t="s">
        <v>4679</v>
      </c>
    </row>
    <row r="2240" spans="50:52" hidden="1">
      <c r="AX2240" s="482" t="s">
        <v>4681</v>
      </c>
      <c r="AY2240" s="483" t="s">
        <v>4682</v>
      </c>
      <c r="AZ2240" s="482" t="s">
        <v>4681</v>
      </c>
    </row>
    <row r="2241" spans="50:52" hidden="1">
      <c r="AX2241" s="482" t="s">
        <v>4683</v>
      </c>
      <c r="AY2241" s="483" t="s">
        <v>4684</v>
      </c>
      <c r="AZ2241" s="482" t="s">
        <v>4683</v>
      </c>
    </row>
    <row r="2242" spans="50:52" hidden="1">
      <c r="AX2242" s="482" t="s">
        <v>4685</v>
      </c>
      <c r="AY2242" s="483" t="s">
        <v>4686</v>
      </c>
      <c r="AZ2242" s="482" t="s">
        <v>4685</v>
      </c>
    </row>
    <row r="2243" spans="50:52" hidden="1">
      <c r="AX2243" s="482" t="s">
        <v>4687</v>
      </c>
      <c r="AY2243" s="483" t="s">
        <v>4688</v>
      </c>
      <c r="AZ2243" s="482" t="s">
        <v>4687</v>
      </c>
    </row>
    <row r="2244" spans="50:52" hidden="1">
      <c r="AX2244" s="482" t="s">
        <v>4689</v>
      </c>
      <c r="AY2244" s="483" t="s">
        <v>4690</v>
      </c>
      <c r="AZ2244" s="482" t="s">
        <v>4689</v>
      </c>
    </row>
    <row r="2245" spans="50:52" hidden="1">
      <c r="AX2245" s="482" t="s">
        <v>4691</v>
      </c>
      <c r="AY2245" s="483" t="s">
        <v>4692</v>
      </c>
      <c r="AZ2245" s="482" t="s">
        <v>4691</v>
      </c>
    </row>
    <row r="2246" spans="50:52" hidden="1">
      <c r="AX2246" s="482" t="s">
        <v>4693</v>
      </c>
      <c r="AY2246" s="483" t="s">
        <v>4694</v>
      </c>
      <c r="AZ2246" s="482" t="s">
        <v>4693</v>
      </c>
    </row>
    <row r="2247" spans="50:52" hidden="1">
      <c r="AX2247" s="482" t="s">
        <v>4695</v>
      </c>
      <c r="AY2247" s="483" t="s">
        <v>4696</v>
      </c>
      <c r="AZ2247" s="482" t="s">
        <v>4695</v>
      </c>
    </row>
    <row r="2248" spans="50:52" hidden="1">
      <c r="AX2248" s="482" t="s">
        <v>4697</v>
      </c>
      <c r="AY2248" s="483" t="s">
        <v>4698</v>
      </c>
      <c r="AZ2248" s="482" t="s">
        <v>4697</v>
      </c>
    </row>
    <row r="2249" spans="50:52" hidden="1">
      <c r="AX2249" s="482" t="s">
        <v>4699</v>
      </c>
      <c r="AY2249" s="483" t="s">
        <v>4700</v>
      </c>
      <c r="AZ2249" s="482" t="s">
        <v>4699</v>
      </c>
    </row>
    <row r="2250" spans="50:52" hidden="1">
      <c r="AX2250" s="482" t="s">
        <v>4701</v>
      </c>
      <c r="AY2250" s="483" t="s">
        <v>4702</v>
      </c>
      <c r="AZ2250" s="482" t="s">
        <v>4701</v>
      </c>
    </row>
    <row r="2251" spans="50:52" hidden="1">
      <c r="AX2251" s="482" t="s">
        <v>4703</v>
      </c>
      <c r="AY2251" s="483" t="s">
        <v>4704</v>
      </c>
      <c r="AZ2251" s="482" t="s">
        <v>4703</v>
      </c>
    </row>
    <row r="2252" spans="50:52" hidden="1">
      <c r="AX2252" s="482" t="s">
        <v>4705</v>
      </c>
      <c r="AY2252" s="483" t="s">
        <v>4706</v>
      </c>
      <c r="AZ2252" s="482" t="s">
        <v>4705</v>
      </c>
    </row>
    <row r="2253" spans="50:52" hidden="1">
      <c r="AX2253" s="482" t="s">
        <v>4707</v>
      </c>
      <c r="AY2253" s="483" t="s">
        <v>4708</v>
      </c>
      <c r="AZ2253" s="482" t="s">
        <v>4707</v>
      </c>
    </row>
    <row r="2254" spans="50:52" hidden="1">
      <c r="AX2254" s="482" t="s">
        <v>4709</v>
      </c>
      <c r="AY2254" s="483" t="s">
        <v>4710</v>
      </c>
      <c r="AZ2254" s="482" t="s">
        <v>4709</v>
      </c>
    </row>
    <row r="2255" spans="50:52" hidden="1">
      <c r="AX2255" s="482" t="s">
        <v>4711</v>
      </c>
      <c r="AY2255" s="483" t="s">
        <v>4712</v>
      </c>
      <c r="AZ2255" s="482" t="s">
        <v>4711</v>
      </c>
    </row>
    <row r="2256" spans="50:52" hidden="1">
      <c r="AX2256" s="482" t="s">
        <v>4713</v>
      </c>
      <c r="AY2256" s="483" t="s">
        <v>4714</v>
      </c>
      <c r="AZ2256" s="482" t="s">
        <v>4713</v>
      </c>
    </row>
    <row r="2257" spans="50:52" hidden="1">
      <c r="AX2257" s="482" t="s">
        <v>4715</v>
      </c>
      <c r="AY2257" s="483" t="s">
        <v>4716</v>
      </c>
      <c r="AZ2257" s="482" t="s">
        <v>4715</v>
      </c>
    </row>
    <row r="2258" spans="50:52" hidden="1">
      <c r="AX2258" s="482" t="s">
        <v>4717</v>
      </c>
      <c r="AY2258" s="483" t="s">
        <v>4718</v>
      </c>
      <c r="AZ2258" s="482" t="s">
        <v>4717</v>
      </c>
    </row>
    <row r="2259" spans="50:52" hidden="1">
      <c r="AX2259" s="482" t="s">
        <v>4719</v>
      </c>
      <c r="AY2259" s="483" t="s">
        <v>4720</v>
      </c>
      <c r="AZ2259" s="482" t="s">
        <v>4719</v>
      </c>
    </row>
    <row r="2260" spans="50:52" hidden="1">
      <c r="AX2260" s="482" t="s">
        <v>4721</v>
      </c>
      <c r="AY2260" s="483" t="s">
        <v>4722</v>
      </c>
      <c r="AZ2260" s="482" t="s">
        <v>4721</v>
      </c>
    </row>
    <row r="2261" spans="50:52" hidden="1">
      <c r="AX2261" s="482" t="s">
        <v>4723</v>
      </c>
      <c r="AY2261" s="483" t="s">
        <v>4724</v>
      </c>
      <c r="AZ2261" s="482" t="s">
        <v>4723</v>
      </c>
    </row>
    <row r="2262" spans="50:52" hidden="1">
      <c r="AX2262" s="482" t="s">
        <v>4725</v>
      </c>
      <c r="AY2262" s="483" t="s">
        <v>4726</v>
      </c>
      <c r="AZ2262" s="482" t="s">
        <v>4725</v>
      </c>
    </row>
    <row r="2263" spans="50:52" hidden="1">
      <c r="AX2263" s="482" t="s">
        <v>4727</v>
      </c>
      <c r="AY2263" s="483" t="s">
        <v>4728</v>
      </c>
      <c r="AZ2263" s="482" t="s">
        <v>4727</v>
      </c>
    </row>
    <row r="2264" spans="50:52" hidden="1">
      <c r="AX2264" s="482" t="s">
        <v>4729</v>
      </c>
      <c r="AY2264" s="483" t="s">
        <v>4730</v>
      </c>
      <c r="AZ2264" s="482" t="s">
        <v>4729</v>
      </c>
    </row>
    <row r="2265" spans="50:52" hidden="1">
      <c r="AX2265" s="482" t="s">
        <v>4731</v>
      </c>
      <c r="AY2265" s="483" t="s">
        <v>4732</v>
      </c>
      <c r="AZ2265" s="482" t="s">
        <v>4731</v>
      </c>
    </row>
    <row r="2266" spans="50:52" hidden="1">
      <c r="AX2266" s="482" t="s">
        <v>4733</v>
      </c>
      <c r="AY2266" s="483" t="s">
        <v>4734</v>
      </c>
      <c r="AZ2266" s="482" t="s">
        <v>4733</v>
      </c>
    </row>
    <row r="2267" spans="50:52" hidden="1">
      <c r="AX2267" s="482" t="s">
        <v>4735</v>
      </c>
      <c r="AY2267" s="483" t="s">
        <v>4736</v>
      </c>
      <c r="AZ2267" s="482" t="s">
        <v>4735</v>
      </c>
    </row>
    <row r="2268" spans="50:52" hidden="1">
      <c r="AX2268" s="482" t="s">
        <v>4737</v>
      </c>
      <c r="AY2268" s="483" t="s">
        <v>4738</v>
      </c>
      <c r="AZ2268" s="482" t="s">
        <v>4737</v>
      </c>
    </row>
    <row r="2269" spans="50:52" hidden="1">
      <c r="AX2269" s="482" t="s">
        <v>4739</v>
      </c>
      <c r="AY2269" s="483" t="s">
        <v>4740</v>
      </c>
      <c r="AZ2269" s="482" t="s">
        <v>4739</v>
      </c>
    </row>
    <row r="2270" spans="50:52" hidden="1">
      <c r="AX2270" s="482" t="s">
        <v>4741</v>
      </c>
      <c r="AY2270" s="483" t="s">
        <v>4742</v>
      </c>
      <c r="AZ2270" s="482" t="s">
        <v>4741</v>
      </c>
    </row>
    <row r="2271" spans="50:52" hidden="1">
      <c r="AX2271" s="482" t="s">
        <v>4743</v>
      </c>
      <c r="AY2271" s="483" t="s">
        <v>4744</v>
      </c>
      <c r="AZ2271" s="482" t="s">
        <v>4743</v>
      </c>
    </row>
    <row r="2272" spans="50:52" hidden="1">
      <c r="AX2272" s="482" t="s">
        <v>4745</v>
      </c>
      <c r="AY2272" s="483" t="s">
        <v>4746</v>
      </c>
      <c r="AZ2272" s="482" t="s">
        <v>4745</v>
      </c>
    </row>
    <row r="2273" spans="50:52" hidden="1">
      <c r="AX2273" s="482" t="s">
        <v>4747</v>
      </c>
      <c r="AY2273" s="483" t="s">
        <v>4748</v>
      </c>
      <c r="AZ2273" s="482" t="s">
        <v>4747</v>
      </c>
    </row>
    <row r="2274" spans="50:52" hidden="1">
      <c r="AX2274" s="482" t="s">
        <v>4749</v>
      </c>
      <c r="AY2274" s="484" t="s">
        <v>4750</v>
      </c>
      <c r="AZ2274" s="482" t="s">
        <v>4749</v>
      </c>
    </row>
    <row r="2275" spans="50:52" hidden="1">
      <c r="AX2275" s="482" t="s">
        <v>4751</v>
      </c>
      <c r="AY2275" s="483" t="s">
        <v>4752</v>
      </c>
      <c r="AZ2275" s="482" t="s">
        <v>4751</v>
      </c>
    </row>
    <row r="2276" spans="50:52" hidden="1">
      <c r="AX2276" s="482" t="s">
        <v>4753</v>
      </c>
      <c r="AY2276" s="482" t="s">
        <v>4754</v>
      </c>
      <c r="AZ2276" s="482" t="s">
        <v>4753</v>
      </c>
    </row>
    <row r="2277" spans="50:52" hidden="1">
      <c r="AX2277" s="482" t="s">
        <v>4755</v>
      </c>
      <c r="AY2277" s="482" t="s">
        <v>4756</v>
      </c>
      <c r="AZ2277" s="482" t="s">
        <v>4755</v>
      </c>
    </row>
    <row r="2278" spans="50:52" hidden="1">
      <c r="AX2278" s="482" t="s">
        <v>4757</v>
      </c>
      <c r="AY2278" s="482" t="s">
        <v>4758</v>
      </c>
      <c r="AZ2278" s="482" t="s">
        <v>4757</v>
      </c>
    </row>
    <row r="2279" spans="50:52" hidden="1">
      <c r="AX2279" s="482" t="s">
        <v>4759</v>
      </c>
      <c r="AY2279" s="482" t="s">
        <v>4760</v>
      </c>
      <c r="AZ2279" s="482" t="s">
        <v>4759</v>
      </c>
    </row>
    <row r="2280" spans="50:52" hidden="1">
      <c r="AX2280" s="482" t="s">
        <v>4761</v>
      </c>
      <c r="AY2280" s="482" t="s">
        <v>4762</v>
      </c>
      <c r="AZ2280" s="482" t="s">
        <v>4761</v>
      </c>
    </row>
    <row r="2281" spans="50:52" hidden="1">
      <c r="AX2281" s="482" t="s">
        <v>4763</v>
      </c>
      <c r="AY2281" s="482" t="s">
        <v>4764</v>
      </c>
      <c r="AZ2281" s="482" t="s">
        <v>4763</v>
      </c>
    </row>
    <row r="2282" spans="50:52" hidden="1">
      <c r="AX2282" s="482" t="s">
        <v>4765</v>
      </c>
      <c r="AY2282" s="482" t="s">
        <v>4766</v>
      </c>
      <c r="AZ2282" s="482" t="s">
        <v>4765</v>
      </c>
    </row>
    <row r="2283" spans="50:52" hidden="1">
      <c r="AX2283" s="482" t="s">
        <v>4767</v>
      </c>
      <c r="AY2283" s="483" t="s">
        <v>4768</v>
      </c>
      <c r="AZ2283" s="482" t="s">
        <v>4767</v>
      </c>
    </row>
    <row r="2284" spans="50:52" hidden="1">
      <c r="AX2284" s="482" t="s">
        <v>4769</v>
      </c>
      <c r="AY2284" s="482" t="s">
        <v>4770</v>
      </c>
      <c r="AZ2284" s="482" t="s">
        <v>4769</v>
      </c>
    </row>
    <row r="2285" spans="50:52" hidden="1">
      <c r="AX2285" s="482" t="s">
        <v>4771</v>
      </c>
      <c r="AY2285" s="482" t="s">
        <v>4772</v>
      </c>
      <c r="AZ2285" s="482" t="s">
        <v>4771</v>
      </c>
    </row>
    <row r="2286" spans="50:52" hidden="1">
      <c r="AX2286" s="482" t="s">
        <v>4773</v>
      </c>
      <c r="AY2286" s="482" t="s">
        <v>4774</v>
      </c>
      <c r="AZ2286" s="482" t="s">
        <v>4773</v>
      </c>
    </row>
    <row r="2287" spans="50:52" hidden="1">
      <c r="AX2287" s="482" t="s">
        <v>4775</v>
      </c>
      <c r="AY2287" s="482" t="s">
        <v>4776</v>
      </c>
      <c r="AZ2287" s="482" t="s">
        <v>4775</v>
      </c>
    </row>
    <row r="2288" spans="50:52" hidden="1">
      <c r="AX2288" s="482" t="s">
        <v>4777</v>
      </c>
      <c r="AY2288" s="482" t="s">
        <v>4778</v>
      </c>
      <c r="AZ2288" s="482" t="s">
        <v>4777</v>
      </c>
    </row>
    <row r="2289" spans="50:52" hidden="1">
      <c r="AX2289" s="482" t="s">
        <v>4779</v>
      </c>
      <c r="AY2289" s="482" t="s">
        <v>4780</v>
      </c>
      <c r="AZ2289" s="482" t="s">
        <v>4779</v>
      </c>
    </row>
    <row r="2290" spans="50:52" hidden="1">
      <c r="AX2290" s="482" t="s">
        <v>4781</v>
      </c>
      <c r="AY2290" s="482" t="s">
        <v>4782</v>
      </c>
      <c r="AZ2290" s="482" t="s">
        <v>4781</v>
      </c>
    </row>
    <row r="2291" spans="50:52" hidden="1">
      <c r="AX2291" s="482" t="s">
        <v>4783</v>
      </c>
      <c r="AY2291" s="483" t="s">
        <v>4784</v>
      </c>
      <c r="AZ2291" s="482" t="s">
        <v>4783</v>
      </c>
    </row>
    <row r="2292" spans="50:52" hidden="1">
      <c r="AX2292" s="482" t="s">
        <v>4785</v>
      </c>
      <c r="AY2292" s="483" t="s">
        <v>4786</v>
      </c>
      <c r="AZ2292" s="482" t="s">
        <v>4785</v>
      </c>
    </row>
    <row r="2293" spans="50:52" hidden="1">
      <c r="AX2293" s="482" t="s">
        <v>4787</v>
      </c>
      <c r="AY2293" s="483" t="s">
        <v>4788</v>
      </c>
      <c r="AZ2293" s="482" t="s">
        <v>4787</v>
      </c>
    </row>
    <row r="2294" spans="50:52" hidden="1">
      <c r="AX2294" s="482" t="s">
        <v>4789</v>
      </c>
      <c r="AY2294" s="483" t="s">
        <v>4790</v>
      </c>
      <c r="AZ2294" s="482" t="s">
        <v>4789</v>
      </c>
    </row>
    <row r="2295" spans="50:52" hidden="1">
      <c r="AX2295" s="482" t="s">
        <v>4791</v>
      </c>
      <c r="AY2295" s="483" t="s">
        <v>4792</v>
      </c>
      <c r="AZ2295" s="482" t="s">
        <v>4791</v>
      </c>
    </row>
    <row r="2296" spans="50:52" hidden="1">
      <c r="AX2296" s="482" t="s">
        <v>4793</v>
      </c>
      <c r="AY2296" s="483" t="s">
        <v>4794</v>
      </c>
      <c r="AZ2296" s="482" t="s">
        <v>4793</v>
      </c>
    </row>
    <row r="2297" spans="50:52" hidden="1">
      <c r="AX2297" s="482" t="s">
        <v>4795</v>
      </c>
      <c r="AY2297" s="483" t="s">
        <v>4796</v>
      </c>
      <c r="AZ2297" s="482" t="s">
        <v>4795</v>
      </c>
    </row>
    <row r="2298" spans="50:52" hidden="1">
      <c r="AX2298" s="482" t="s">
        <v>4797</v>
      </c>
      <c r="AY2298" s="483" t="s">
        <v>4798</v>
      </c>
      <c r="AZ2298" s="482" t="s">
        <v>4797</v>
      </c>
    </row>
    <row r="2299" spans="50:52" hidden="1">
      <c r="AX2299" s="482" t="s">
        <v>4799</v>
      </c>
      <c r="AY2299" s="483" t="s">
        <v>4800</v>
      </c>
      <c r="AZ2299" s="482" t="s">
        <v>4799</v>
      </c>
    </row>
    <row r="2300" spans="50:52" hidden="1">
      <c r="AX2300" s="482" t="s">
        <v>4801</v>
      </c>
      <c r="AY2300" s="483" t="s">
        <v>4802</v>
      </c>
      <c r="AZ2300" s="482" t="s">
        <v>4801</v>
      </c>
    </row>
    <row r="2301" spans="50:52" hidden="1">
      <c r="AX2301" s="482" t="s">
        <v>4803</v>
      </c>
      <c r="AY2301" s="483" t="s">
        <v>4804</v>
      </c>
      <c r="AZ2301" s="482" t="s">
        <v>4803</v>
      </c>
    </row>
    <row r="2302" spans="50:52" hidden="1">
      <c r="AX2302" s="482" t="s">
        <v>4805</v>
      </c>
      <c r="AY2302" s="483" t="s">
        <v>4806</v>
      </c>
      <c r="AZ2302" s="482" t="s">
        <v>4805</v>
      </c>
    </row>
    <row r="2303" spans="50:52" hidden="1">
      <c r="AX2303" s="482" t="s">
        <v>4807</v>
      </c>
      <c r="AY2303" s="483" t="s">
        <v>4808</v>
      </c>
      <c r="AZ2303" s="482" t="s">
        <v>4807</v>
      </c>
    </row>
    <row r="2304" spans="50:52" hidden="1">
      <c r="AX2304" s="482" t="s">
        <v>4809</v>
      </c>
      <c r="AY2304" s="483" t="s">
        <v>4810</v>
      </c>
      <c r="AZ2304" s="482" t="s">
        <v>4809</v>
      </c>
    </row>
    <row r="2305" spans="50:52" hidden="1">
      <c r="AX2305" s="482" t="s">
        <v>4811</v>
      </c>
      <c r="AY2305" s="483" t="s">
        <v>4812</v>
      </c>
      <c r="AZ2305" s="482" t="s">
        <v>4811</v>
      </c>
    </row>
    <row r="2306" spans="50:52" hidden="1">
      <c r="AX2306" s="482" t="s">
        <v>4813</v>
      </c>
      <c r="AY2306" s="483" t="s">
        <v>4814</v>
      </c>
      <c r="AZ2306" s="482" t="s">
        <v>4813</v>
      </c>
    </row>
    <row r="2307" spans="50:52" hidden="1">
      <c r="AX2307" s="482" t="s">
        <v>4815</v>
      </c>
      <c r="AY2307" s="483" t="s">
        <v>4816</v>
      </c>
      <c r="AZ2307" s="482" t="s">
        <v>4815</v>
      </c>
    </row>
    <row r="2308" spans="50:52" hidden="1">
      <c r="AX2308" s="482" t="s">
        <v>4817</v>
      </c>
      <c r="AY2308" s="483" t="s">
        <v>4818</v>
      </c>
      <c r="AZ2308" s="482" t="s">
        <v>4817</v>
      </c>
    </row>
    <row r="2309" spans="50:52" hidden="1">
      <c r="AX2309" s="482" t="s">
        <v>4819</v>
      </c>
      <c r="AY2309" s="483" t="s">
        <v>4820</v>
      </c>
      <c r="AZ2309" s="482" t="s">
        <v>4819</v>
      </c>
    </row>
    <row r="2310" spans="50:52" hidden="1">
      <c r="AX2310" s="482" t="s">
        <v>4821</v>
      </c>
      <c r="AY2310" s="483" t="s">
        <v>4822</v>
      </c>
      <c r="AZ2310" s="482" t="s">
        <v>4821</v>
      </c>
    </row>
    <row r="2311" spans="50:52" hidden="1">
      <c r="AX2311" s="482" t="s">
        <v>4823</v>
      </c>
      <c r="AY2311" s="483" t="s">
        <v>4824</v>
      </c>
      <c r="AZ2311" s="482" t="s">
        <v>4823</v>
      </c>
    </row>
    <row r="2312" spans="50:52" hidden="1">
      <c r="AX2312" s="482" t="s">
        <v>4825</v>
      </c>
      <c r="AY2312" s="483" t="s">
        <v>4826</v>
      </c>
      <c r="AZ2312" s="482" t="s">
        <v>4825</v>
      </c>
    </row>
    <row r="2313" spans="50:52" hidden="1">
      <c r="AX2313" s="482" t="s">
        <v>4827</v>
      </c>
      <c r="AY2313" s="483" t="s">
        <v>4828</v>
      </c>
      <c r="AZ2313" s="482" t="s">
        <v>4827</v>
      </c>
    </row>
    <row r="2314" spans="50:52" hidden="1">
      <c r="AX2314" s="482" t="s">
        <v>4829</v>
      </c>
      <c r="AY2314" s="483" t="s">
        <v>4830</v>
      </c>
      <c r="AZ2314" s="482" t="s">
        <v>4829</v>
      </c>
    </row>
    <row r="2315" spans="50:52" hidden="1">
      <c r="AX2315" s="482" t="s">
        <v>4831</v>
      </c>
      <c r="AY2315" s="483" t="s">
        <v>4832</v>
      </c>
      <c r="AZ2315" s="482" t="s">
        <v>4831</v>
      </c>
    </row>
    <row r="2316" spans="50:52" hidden="1">
      <c r="AX2316" s="482" t="s">
        <v>4833</v>
      </c>
      <c r="AY2316" s="483" t="s">
        <v>4834</v>
      </c>
      <c r="AZ2316" s="482" t="s">
        <v>4833</v>
      </c>
    </row>
    <row r="2317" spans="50:52" hidden="1">
      <c r="AX2317" s="482" t="s">
        <v>4835</v>
      </c>
      <c r="AY2317" s="483" t="s">
        <v>4836</v>
      </c>
      <c r="AZ2317" s="482" t="s">
        <v>4835</v>
      </c>
    </row>
    <row r="2318" spans="50:52" hidden="1">
      <c r="AX2318" s="482" t="s">
        <v>4837</v>
      </c>
      <c r="AY2318" s="483" t="s">
        <v>4838</v>
      </c>
      <c r="AZ2318" s="482" t="s">
        <v>4837</v>
      </c>
    </row>
    <row r="2319" spans="50:52" hidden="1">
      <c r="AX2319" s="482" t="s">
        <v>4839</v>
      </c>
      <c r="AY2319" s="483" t="s">
        <v>4840</v>
      </c>
      <c r="AZ2319" s="482" t="s">
        <v>4839</v>
      </c>
    </row>
    <row r="2320" spans="50:52" hidden="1">
      <c r="AX2320" s="482" t="s">
        <v>4841</v>
      </c>
      <c r="AY2320" s="483" t="s">
        <v>4842</v>
      </c>
      <c r="AZ2320" s="482" t="s">
        <v>4841</v>
      </c>
    </row>
    <row r="2321" spans="50:52" hidden="1">
      <c r="AX2321" s="482" t="s">
        <v>4843</v>
      </c>
      <c r="AY2321" s="483" t="s">
        <v>4844</v>
      </c>
      <c r="AZ2321" s="482" t="s">
        <v>4843</v>
      </c>
    </row>
    <row r="2322" spans="50:52" hidden="1">
      <c r="AX2322" s="482" t="s">
        <v>4845</v>
      </c>
      <c r="AY2322" s="483" t="s">
        <v>4846</v>
      </c>
      <c r="AZ2322" s="482" t="s">
        <v>4845</v>
      </c>
    </row>
    <row r="2323" spans="50:52" hidden="1">
      <c r="AX2323" s="482" t="s">
        <v>4847</v>
      </c>
      <c r="AY2323" s="483" t="s">
        <v>4848</v>
      </c>
      <c r="AZ2323" s="482" t="s">
        <v>4847</v>
      </c>
    </row>
    <row r="2324" spans="50:52" hidden="1">
      <c r="AX2324" s="482" t="s">
        <v>4849</v>
      </c>
      <c r="AY2324" s="483" t="s">
        <v>4850</v>
      </c>
      <c r="AZ2324" s="482" t="s">
        <v>4849</v>
      </c>
    </row>
    <row r="2325" spans="50:52" hidden="1">
      <c r="AX2325" s="482" t="s">
        <v>4851</v>
      </c>
      <c r="AY2325" s="483" t="s">
        <v>4852</v>
      </c>
      <c r="AZ2325" s="482" t="s">
        <v>4851</v>
      </c>
    </row>
    <row r="2326" spans="50:52" hidden="1">
      <c r="AX2326" s="482" t="s">
        <v>4853</v>
      </c>
      <c r="AY2326" s="483" t="s">
        <v>4854</v>
      </c>
      <c r="AZ2326" s="482" t="s">
        <v>4853</v>
      </c>
    </row>
    <row r="2327" spans="50:52" hidden="1">
      <c r="AX2327" s="482" t="s">
        <v>4855</v>
      </c>
      <c r="AY2327" s="483" t="s">
        <v>4856</v>
      </c>
      <c r="AZ2327" s="482" t="s">
        <v>4855</v>
      </c>
    </row>
    <row r="2328" spans="50:52" hidden="1">
      <c r="AX2328" s="482" t="s">
        <v>4857</v>
      </c>
      <c r="AY2328" s="483" t="s">
        <v>4858</v>
      </c>
      <c r="AZ2328" s="482" t="s">
        <v>4857</v>
      </c>
    </row>
    <row r="2329" spans="50:52" hidden="1">
      <c r="AX2329" s="482" t="s">
        <v>4859</v>
      </c>
      <c r="AY2329" s="483" t="s">
        <v>4860</v>
      </c>
      <c r="AZ2329" s="482" t="s">
        <v>4859</v>
      </c>
    </row>
    <row r="2330" spans="50:52" hidden="1">
      <c r="AX2330" s="482" t="s">
        <v>4861</v>
      </c>
      <c r="AY2330" s="483" t="s">
        <v>4862</v>
      </c>
      <c r="AZ2330" s="482" t="s">
        <v>4861</v>
      </c>
    </row>
    <row r="2331" spans="50:52" hidden="1">
      <c r="AX2331" s="482" t="s">
        <v>4863</v>
      </c>
      <c r="AY2331" s="483" t="s">
        <v>4864</v>
      </c>
      <c r="AZ2331" s="482" t="s">
        <v>4863</v>
      </c>
    </row>
    <row r="2332" spans="50:52" hidden="1">
      <c r="AX2332" s="482" t="s">
        <v>4865</v>
      </c>
      <c r="AY2332" s="483" t="s">
        <v>4866</v>
      </c>
      <c r="AZ2332" s="482" t="s">
        <v>4865</v>
      </c>
    </row>
    <row r="2333" spans="50:52" hidden="1">
      <c r="AX2333" s="482" t="s">
        <v>4867</v>
      </c>
      <c r="AY2333" s="483" t="s">
        <v>4868</v>
      </c>
      <c r="AZ2333" s="482" t="s">
        <v>4867</v>
      </c>
    </row>
    <row r="2334" spans="50:52" hidden="1">
      <c r="AX2334" s="482" t="s">
        <v>4869</v>
      </c>
      <c r="AY2334" s="483" t="s">
        <v>4870</v>
      </c>
      <c r="AZ2334" s="482" t="s">
        <v>4869</v>
      </c>
    </row>
    <row r="2335" spans="50:52" hidden="1">
      <c r="AX2335" s="482" t="s">
        <v>4871</v>
      </c>
      <c r="AY2335" s="483" t="s">
        <v>4872</v>
      </c>
      <c r="AZ2335" s="482" t="s">
        <v>4871</v>
      </c>
    </row>
    <row r="2336" spans="50:52" hidden="1">
      <c r="AX2336" s="482" t="s">
        <v>4873</v>
      </c>
      <c r="AY2336" s="483" t="s">
        <v>4279</v>
      </c>
      <c r="AZ2336" s="482" t="s">
        <v>4873</v>
      </c>
    </row>
    <row r="2337" spans="50:52" hidden="1">
      <c r="AX2337" s="482" t="s">
        <v>4874</v>
      </c>
      <c r="AY2337" s="483" t="s">
        <v>4875</v>
      </c>
      <c r="AZ2337" s="482" t="s">
        <v>4874</v>
      </c>
    </row>
    <row r="2338" spans="50:52" hidden="1">
      <c r="AX2338" s="482" t="s">
        <v>4876</v>
      </c>
      <c r="AY2338" s="483" t="s">
        <v>4877</v>
      </c>
      <c r="AZ2338" s="482" t="s">
        <v>4876</v>
      </c>
    </row>
    <row r="2339" spans="50:52" hidden="1">
      <c r="AX2339" s="482" t="s">
        <v>4878</v>
      </c>
      <c r="AY2339" s="483" t="s">
        <v>4879</v>
      </c>
      <c r="AZ2339" s="482" t="s">
        <v>4878</v>
      </c>
    </row>
    <row r="2340" spans="50:52" hidden="1">
      <c r="AX2340" s="482" t="s">
        <v>4880</v>
      </c>
      <c r="AY2340" s="483" t="s">
        <v>2156</v>
      </c>
      <c r="AZ2340" s="482" t="s">
        <v>4880</v>
      </c>
    </row>
    <row r="2341" spans="50:52" hidden="1">
      <c r="AX2341" s="482" t="s">
        <v>4881</v>
      </c>
      <c r="AY2341" s="483" t="s">
        <v>4882</v>
      </c>
      <c r="AZ2341" s="482" t="s">
        <v>4881</v>
      </c>
    </row>
    <row r="2342" spans="50:52" hidden="1">
      <c r="AX2342" s="482" t="s">
        <v>4883</v>
      </c>
      <c r="AY2342" s="483" t="s">
        <v>4884</v>
      </c>
      <c r="AZ2342" s="482" t="s">
        <v>4883</v>
      </c>
    </row>
    <row r="2343" spans="50:52" hidden="1">
      <c r="AX2343" s="482" t="s">
        <v>4885</v>
      </c>
      <c r="AY2343" s="483" t="s">
        <v>4886</v>
      </c>
      <c r="AZ2343" s="482" t="s">
        <v>4885</v>
      </c>
    </row>
    <row r="2344" spans="50:52" hidden="1">
      <c r="AX2344" s="482" t="s">
        <v>4887</v>
      </c>
      <c r="AY2344" s="483" t="s">
        <v>4888</v>
      </c>
      <c r="AZ2344" s="482" t="s">
        <v>4887</v>
      </c>
    </row>
    <row r="2345" spans="50:52" hidden="1">
      <c r="AX2345" s="482" t="s">
        <v>4889</v>
      </c>
      <c r="AY2345" s="483" t="s">
        <v>4890</v>
      </c>
      <c r="AZ2345" s="482" t="s">
        <v>4889</v>
      </c>
    </row>
    <row r="2346" spans="50:52" hidden="1">
      <c r="AX2346" s="482" t="s">
        <v>4891</v>
      </c>
      <c r="AY2346" s="483" t="s">
        <v>4892</v>
      </c>
      <c r="AZ2346" s="482" t="s">
        <v>4891</v>
      </c>
    </row>
    <row r="2347" spans="50:52" hidden="1">
      <c r="AX2347" s="482" t="s">
        <v>4893</v>
      </c>
      <c r="AY2347" s="483" t="s">
        <v>4894</v>
      </c>
      <c r="AZ2347" s="482" t="s">
        <v>4893</v>
      </c>
    </row>
    <row r="2348" spans="50:52" hidden="1">
      <c r="AX2348" s="482" t="s">
        <v>4895</v>
      </c>
      <c r="AY2348" s="483" t="s">
        <v>4896</v>
      </c>
      <c r="AZ2348" s="482" t="s">
        <v>4895</v>
      </c>
    </row>
    <row r="2349" spans="50:52" hidden="1">
      <c r="AX2349" s="482" t="s">
        <v>4897</v>
      </c>
      <c r="AY2349" s="484" t="s">
        <v>4898</v>
      </c>
      <c r="AZ2349" s="482" t="s">
        <v>4897</v>
      </c>
    </row>
    <row r="2350" spans="50:52" hidden="1">
      <c r="AX2350" s="482" t="s">
        <v>4899</v>
      </c>
      <c r="AY2350" s="483" t="s">
        <v>4900</v>
      </c>
      <c r="AZ2350" s="482" t="s">
        <v>4899</v>
      </c>
    </row>
    <row r="2351" spans="50:52" hidden="1">
      <c r="AX2351" s="482" t="s">
        <v>4901</v>
      </c>
      <c r="AY2351" s="483" t="s">
        <v>4902</v>
      </c>
      <c r="AZ2351" s="482" t="s">
        <v>4901</v>
      </c>
    </row>
    <row r="2352" spans="50:52" hidden="1">
      <c r="AX2352" s="482" t="s">
        <v>4903</v>
      </c>
      <c r="AY2352" s="483" t="s">
        <v>4904</v>
      </c>
      <c r="AZ2352" s="482" t="s">
        <v>4903</v>
      </c>
    </row>
    <row r="2353" spans="50:52" hidden="1">
      <c r="AX2353" s="482" t="s">
        <v>4905</v>
      </c>
      <c r="AY2353" s="483" t="s">
        <v>4906</v>
      </c>
      <c r="AZ2353" s="482" t="s">
        <v>4905</v>
      </c>
    </row>
    <row r="2354" spans="50:52" hidden="1">
      <c r="AX2354" s="482" t="s">
        <v>4907</v>
      </c>
      <c r="AY2354" s="483" t="s">
        <v>4908</v>
      </c>
      <c r="AZ2354" s="482" t="s">
        <v>4907</v>
      </c>
    </row>
    <row r="2355" spans="50:52" hidden="1">
      <c r="AX2355" s="482" t="s">
        <v>4909</v>
      </c>
      <c r="AY2355" s="483" t="s">
        <v>4910</v>
      </c>
      <c r="AZ2355" s="482" t="s">
        <v>4909</v>
      </c>
    </row>
    <row r="2356" spans="50:52" hidden="1">
      <c r="AX2356" s="482" t="s">
        <v>4911</v>
      </c>
      <c r="AY2356" s="483" t="s">
        <v>4912</v>
      </c>
      <c r="AZ2356" s="482" t="s">
        <v>4911</v>
      </c>
    </row>
    <row r="2357" spans="50:52" hidden="1">
      <c r="AX2357" s="482" t="s">
        <v>4913</v>
      </c>
      <c r="AY2357" s="483" t="s">
        <v>4914</v>
      </c>
      <c r="AZ2357" s="482" t="s">
        <v>4913</v>
      </c>
    </row>
    <row r="2358" spans="50:52" hidden="1">
      <c r="AX2358" s="482" t="s">
        <v>4915</v>
      </c>
      <c r="AY2358" s="483" t="s">
        <v>4916</v>
      </c>
      <c r="AZ2358" s="482" t="s">
        <v>4915</v>
      </c>
    </row>
    <row r="2359" spans="50:52" hidden="1">
      <c r="AX2359" s="482" t="s">
        <v>4917</v>
      </c>
      <c r="AY2359" s="483" t="s">
        <v>4918</v>
      </c>
      <c r="AZ2359" s="482" t="s">
        <v>4917</v>
      </c>
    </row>
    <row r="2360" spans="50:52" hidden="1">
      <c r="AX2360" s="482" t="s">
        <v>4919</v>
      </c>
      <c r="AY2360" s="483" t="s">
        <v>4920</v>
      </c>
      <c r="AZ2360" s="482" t="s">
        <v>4919</v>
      </c>
    </row>
    <row r="2361" spans="50:52" hidden="1">
      <c r="AX2361" s="482" t="s">
        <v>4921</v>
      </c>
      <c r="AY2361" s="483" t="s">
        <v>4922</v>
      </c>
      <c r="AZ2361" s="482" t="s">
        <v>4921</v>
      </c>
    </row>
    <row r="2362" spans="50:52" hidden="1">
      <c r="AX2362" s="482" t="s">
        <v>4923</v>
      </c>
      <c r="AY2362" s="483" t="s">
        <v>4924</v>
      </c>
      <c r="AZ2362" s="482" t="s">
        <v>4923</v>
      </c>
    </row>
    <row r="2363" spans="50:52" hidden="1">
      <c r="AX2363" s="482" t="s">
        <v>4925</v>
      </c>
      <c r="AY2363" s="483" t="s">
        <v>4926</v>
      </c>
      <c r="AZ2363" s="482" t="s">
        <v>4925</v>
      </c>
    </row>
    <row r="2364" spans="50:52" hidden="1">
      <c r="AX2364" s="482" t="s">
        <v>4927</v>
      </c>
      <c r="AY2364" s="483" t="s">
        <v>4928</v>
      </c>
      <c r="AZ2364" s="482" t="s">
        <v>4927</v>
      </c>
    </row>
    <row r="2365" spans="50:52" hidden="1">
      <c r="AX2365" s="482" t="s">
        <v>4929</v>
      </c>
      <c r="AY2365" s="483" t="s">
        <v>4930</v>
      </c>
      <c r="AZ2365" s="482" t="s">
        <v>4929</v>
      </c>
    </row>
    <row r="2366" spans="50:52" hidden="1">
      <c r="AX2366" s="482" t="s">
        <v>4931</v>
      </c>
      <c r="AY2366" s="483" t="s">
        <v>4932</v>
      </c>
      <c r="AZ2366" s="482" t="s">
        <v>4931</v>
      </c>
    </row>
    <row r="2367" spans="50:52" hidden="1">
      <c r="AX2367" s="482" t="s">
        <v>4933</v>
      </c>
      <c r="AY2367" s="483" t="s">
        <v>4934</v>
      </c>
      <c r="AZ2367" s="482" t="s">
        <v>4933</v>
      </c>
    </row>
    <row r="2368" spans="50:52" hidden="1">
      <c r="AX2368" s="482" t="s">
        <v>4935</v>
      </c>
      <c r="AY2368" s="483" t="s">
        <v>4936</v>
      </c>
      <c r="AZ2368" s="482" t="s">
        <v>4935</v>
      </c>
    </row>
    <row r="2369" spans="50:52" hidden="1">
      <c r="AX2369" s="482" t="s">
        <v>4937</v>
      </c>
      <c r="AY2369" s="483" t="s">
        <v>4938</v>
      </c>
      <c r="AZ2369" s="482" t="s">
        <v>4937</v>
      </c>
    </row>
    <row r="2370" spans="50:52" hidden="1">
      <c r="AX2370" s="482" t="s">
        <v>4939</v>
      </c>
      <c r="AY2370" s="484" t="s">
        <v>4940</v>
      </c>
      <c r="AZ2370" s="482" t="s">
        <v>4939</v>
      </c>
    </row>
    <row r="2371" spans="50:52" hidden="1">
      <c r="AX2371" s="482" t="s">
        <v>4941</v>
      </c>
      <c r="AY2371" s="483" t="s">
        <v>4942</v>
      </c>
      <c r="AZ2371" s="482" t="s">
        <v>4941</v>
      </c>
    </row>
    <row r="2372" spans="50:52" hidden="1">
      <c r="AX2372" s="482" t="s">
        <v>4943</v>
      </c>
      <c r="AY2372" s="483" t="s">
        <v>4944</v>
      </c>
      <c r="AZ2372" s="482" t="s">
        <v>4943</v>
      </c>
    </row>
    <row r="2373" spans="50:52" hidden="1">
      <c r="AX2373" s="482" t="s">
        <v>4945</v>
      </c>
      <c r="AY2373" s="483" t="s">
        <v>4946</v>
      </c>
      <c r="AZ2373" s="482" t="s">
        <v>4945</v>
      </c>
    </row>
    <row r="2374" spans="50:52" hidden="1">
      <c r="AX2374" s="482" t="s">
        <v>4947</v>
      </c>
      <c r="AY2374" s="483" t="s">
        <v>4948</v>
      </c>
      <c r="AZ2374" s="482" t="s">
        <v>4947</v>
      </c>
    </row>
    <row r="2375" spans="50:52" hidden="1">
      <c r="AX2375" s="482" t="s">
        <v>4949</v>
      </c>
      <c r="AY2375" s="483" t="s">
        <v>4950</v>
      </c>
      <c r="AZ2375" s="482" t="s">
        <v>4949</v>
      </c>
    </row>
    <row r="2376" spans="50:52" hidden="1">
      <c r="AX2376" s="482" t="s">
        <v>4951</v>
      </c>
      <c r="AY2376" s="483" t="s">
        <v>4952</v>
      </c>
      <c r="AZ2376" s="482" t="s">
        <v>4951</v>
      </c>
    </row>
    <row r="2377" spans="50:52" hidden="1">
      <c r="AX2377" s="482" t="s">
        <v>4953</v>
      </c>
      <c r="AY2377" s="483" t="s">
        <v>4954</v>
      </c>
      <c r="AZ2377" s="482" t="s">
        <v>4953</v>
      </c>
    </row>
    <row r="2378" spans="50:52" hidden="1">
      <c r="AX2378" s="482" t="s">
        <v>4955</v>
      </c>
      <c r="AY2378" s="483" t="s">
        <v>4956</v>
      </c>
      <c r="AZ2378" s="482" t="s">
        <v>4955</v>
      </c>
    </row>
    <row r="2379" spans="50:52" hidden="1">
      <c r="AX2379" s="482" t="s">
        <v>4957</v>
      </c>
      <c r="AY2379" s="483" t="s">
        <v>4958</v>
      </c>
      <c r="AZ2379" s="482" t="s">
        <v>4957</v>
      </c>
    </row>
    <row r="2380" spans="50:52" hidden="1">
      <c r="AX2380" s="482" t="s">
        <v>4959</v>
      </c>
      <c r="AY2380" s="483" t="s">
        <v>4960</v>
      </c>
      <c r="AZ2380" s="482" t="s">
        <v>4959</v>
      </c>
    </row>
    <row r="2381" spans="50:52" hidden="1">
      <c r="AX2381" s="482" t="s">
        <v>4961</v>
      </c>
      <c r="AY2381" s="483" t="s">
        <v>4962</v>
      </c>
      <c r="AZ2381" s="482" t="s">
        <v>4961</v>
      </c>
    </row>
    <row r="2382" spans="50:52" hidden="1">
      <c r="AX2382" s="482" t="s">
        <v>4963</v>
      </c>
      <c r="AY2382" s="483" t="s">
        <v>4964</v>
      </c>
      <c r="AZ2382" s="482" t="s">
        <v>4963</v>
      </c>
    </row>
    <row r="2383" spans="50:52" hidden="1">
      <c r="AX2383" s="482" t="s">
        <v>4965</v>
      </c>
      <c r="AY2383" s="483" t="s">
        <v>4966</v>
      </c>
      <c r="AZ2383" s="482" t="s">
        <v>4965</v>
      </c>
    </row>
    <row r="2384" spans="50:52" hidden="1">
      <c r="AX2384" s="482" t="s">
        <v>4967</v>
      </c>
      <c r="AY2384" s="483" t="s">
        <v>4968</v>
      </c>
      <c r="AZ2384" s="482" t="s">
        <v>4967</v>
      </c>
    </row>
    <row r="2385" spans="50:52" hidden="1">
      <c r="AX2385" s="482" t="s">
        <v>4969</v>
      </c>
      <c r="AY2385" s="483" t="s">
        <v>4970</v>
      </c>
      <c r="AZ2385" s="482" t="s">
        <v>4969</v>
      </c>
    </row>
    <row r="2386" spans="50:52" hidden="1">
      <c r="AX2386" s="482" t="s">
        <v>4971</v>
      </c>
      <c r="AY2386" s="483" t="s">
        <v>4972</v>
      </c>
      <c r="AZ2386" s="482" t="s">
        <v>4971</v>
      </c>
    </row>
    <row r="2387" spans="50:52" hidden="1">
      <c r="AX2387" s="482" t="s">
        <v>4973</v>
      </c>
      <c r="AY2387" s="483" t="s">
        <v>4974</v>
      </c>
      <c r="AZ2387" s="482" t="s">
        <v>4973</v>
      </c>
    </row>
    <row r="2388" spans="50:52" hidden="1">
      <c r="AX2388" s="482" t="s">
        <v>4975</v>
      </c>
      <c r="AY2388" s="483" t="s">
        <v>4976</v>
      </c>
      <c r="AZ2388" s="482" t="s">
        <v>4975</v>
      </c>
    </row>
    <row r="2389" spans="50:52" hidden="1">
      <c r="AX2389" s="482" t="s">
        <v>4977</v>
      </c>
      <c r="AY2389" s="483" t="s">
        <v>4978</v>
      </c>
      <c r="AZ2389" s="482" t="s">
        <v>4977</v>
      </c>
    </row>
    <row r="2390" spans="50:52" hidden="1">
      <c r="AX2390" s="482" t="s">
        <v>4979</v>
      </c>
      <c r="AY2390" s="483" t="s">
        <v>4980</v>
      </c>
      <c r="AZ2390" s="482" t="s">
        <v>4979</v>
      </c>
    </row>
    <row r="2391" spans="50:52" hidden="1">
      <c r="AX2391" s="482" t="s">
        <v>4981</v>
      </c>
      <c r="AY2391" s="483" t="s">
        <v>4982</v>
      </c>
      <c r="AZ2391" s="482" t="s">
        <v>4981</v>
      </c>
    </row>
    <row r="2392" spans="50:52" hidden="1">
      <c r="AX2392" s="482" t="s">
        <v>4983</v>
      </c>
      <c r="AY2392" s="484" t="s">
        <v>4984</v>
      </c>
      <c r="AZ2392" s="482" t="s">
        <v>4983</v>
      </c>
    </row>
    <row r="2393" spans="50:52" hidden="1">
      <c r="AX2393" s="482" t="s">
        <v>4985</v>
      </c>
      <c r="AY2393" s="483" t="s">
        <v>4986</v>
      </c>
      <c r="AZ2393" s="482" t="s">
        <v>4985</v>
      </c>
    </row>
    <row r="2394" spans="50:52" hidden="1">
      <c r="AX2394" s="482" t="s">
        <v>4987</v>
      </c>
      <c r="AY2394" s="482" t="s">
        <v>4988</v>
      </c>
      <c r="AZ2394" s="482" t="s">
        <v>4987</v>
      </c>
    </row>
    <row r="2395" spans="50:52" hidden="1">
      <c r="AX2395" s="482" t="s">
        <v>4989</v>
      </c>
      <c r="AY2395" s="482" t="s">
        <v>4990</v>
      </c>
      <c r="AZ2395" s="482" t="s">
        <v>4989</v>
      </c>
    </row>
    <row r="2396" spans="50:52" hidden="1">
      <c r="AX2396" s="482" t="s">
        <v>4991</v>
      </c>
      <c r="AY2396" s="482" t="s">
        <v>4992</v>
      </c>
      <c r="AZ2396" s="482" t="s">
        <v>4991</v>
      </c>
    </row>
    <row r="2397" spans="50:52" hidden="1">
      <c r="AX2397" s="482" t="s">
        <v>4993</v>
      </c>
      <c r="AY2397" s="482" t="s">
        <v>4994</v>
      </c>
      <c r="AZ2397" s="482" t="s">
        <v>4993</v>
      </c>
    </row>
    <row r="2398" spans="50:52" hidden="1">
      <c r="AX2398" s="482" t="s">
        <v>4995</v>
      </c>
      <c r="AY2398" s="482" t="s">
        <v>4996</v>
      </c>
      <c r="AZ2398" s="482" t="s">
        <v>4995</v>
      </c>
    </row>
    <row r="2399" spans="50:52" hidden="1">
      <c r="AX2399" s="482" t="s">
        <v>4997</v>
      </c>
      <c r="AY2399" s="483" t="s">
        <v>4998</v>
      </c>
      <c r="AZ2399" s="482" t="s">
        <v>4997</v>
      </c>
    </row>
    <row r="2400" spans="50:52" hidden="1">
      <c r="AX2400" s="482" t="s">
        <v>4999</v>
      </c>
      <c r="AY2400" s="483" t="s">
        <v>5000</v>
      </c>
      <c r="AZ2400" s="482" t="s">
        <v>4999</v>
      </c>
    </row>
    <row r="2401" spans="50:52" hidden="1">
      <c r="AX2401" s="482" t="s">
        <v>5001</v>
      </c>
      <c r="AY2401" s="483" t="s">
        <v>5002</v>
      </c>
      <c r="AZ2401" s="482" t="s">
        <v>5001</v>
      </c>
    </row>
    <row r="2402" spans="50:52" hidden="1">
      <c r="AX2402" s="482" t="s">
        <v>5003</v>
      </c>
      <c r="AY2402" s="483" t="s">
        <v>5004</v>
      </c>
      <c r="AZ2402" s="482" t="s">
        <v>5003</v>
      </c>
    </row>
    <row r="2403" spans="50:52" hidden="1">
      <c r="AX2403" s="482" t="s">
        <v>5005</v>
      </c>
      <c r="AY2403" s="483" t="s">
        <v>5006</v>
      </c>
      <c r="AZ2403" s="482" t="s">
        <v>5005</v>
      </c>
    </row>
    <row r="2404" spans="50:52" hidden="1">
      <c r="AX2404" s="482" t="s">
        <v>5007</v>
      </c>
      <c r="AY2404" s="483" t="s">
        <v>5008</v>
      </c>
      <c r="AZ2404" s="482" t="s">
        <v>5007</v>
      </c>
    </row>
    <row r="2405" spans="50:52" hidden="1">
      <c r="AX2405" s="482" t="s">
        <v>5009</v>
      </c>
      <c r="AY2405" s="483" t="s">
        <v>5010</v>
      </c>
      <c r="AZ2405" s="482" t="s">
        <v>5009</v>
      </c>
    </row>
    <row r="2406" spans="50:52" hidden="1">
      <c r="AX2406" s="482" t="s">
        <v>5011</v>
      </c>
      <c r="AY2406" s="483" t="s">
        <v>5012</v>
      </c>
      <c r="AZ2406" s="482" t="s">
        <v>5011</v>
      </c>
    </row>
    <row r="2407" spans="50:52" hidden="1">
      <c r="AX2407" s="482" t="s">
        <v>5013</v>
      </c>
      <c r="AY2407" s="483" t="s">
        <v>5014</v>
      </c>
      <c r="AZ2407" s="482" t="s">
        <v>5013</v>
      </c>
    </row>
    <row r="2408" spans="50:52" hidden="1">
      <c r="AX2408" s="482" t="s">
        <v>5015</v>
      </c>
      <c r="AY2408" s="483" t="s">
        <v>5016</v>
      </c>
      <c r="AZ2408" s="482" t="s">
        <v>5015</v>
      </c>
    </row>
    <row r="2409" spans="50:52" hidden="1">
      <c r="AX2409" s="482" t="s">
        <v>5017</v>
      </c>
      <c r="AY2409" s="483" t="s">
        <v>5018</v>
      </c>
      <c r="AZ2409" s="482" t="s">
        <v>5017</v>
      </c>
    </row>
    <row r="2410" spans="50:52" hidden="1">
      <c r="AX2410" s="482" t="s">
        <v>5019</v>
      </c>
      <c r="AY2410" s="483" t="s">
        <v>5020</v>
      </c>
      <c r="AZ2410" s="482" t="s">
        <v>5019</v>
      </c>
    </row>
    <row r="2411" spans="50:52" hidden="1">
      <c r="AX2411" s="482" t="s">
        <v>5021</v>
      </c>
      <c r="AY2411" s="483" t="s">
        <v>5022</v>
      </c>
      <c r="AZ2411" s="482" t="s">
        <v>5021</v>
      </c>
    </row>
    <row r="2412" spans="50:52" hidden="1">
      <c r="AX2412" s="482" t="s">
        <v>5023</v>
      </c>
      <c r="AY2412" s="483" t="s">
        <v>2182</v>
      </c>
      <c r="AZ2412" s="482" t="s">
        <v>5023</v>
      </c>
    </row>
    <row r="2413" spans="50:52" hidden="1">
      <c r="AX2413" s="482" t="s">
        <v>5024</v>
      </c>
      <c r="AY2413" s="483" t="s">
        <v>5025</v>
      </c>
      <c r="AZ2413" s="482" t="s">
        <v>5024</v>
      </c>
    </row>
    <row r="2414" spans="50:52" hidden="1">
      <c r="AX2414" s="482" t="s">
        <v>5026</v>
      </c>
      <c r="AY2414" s="483" t="s">
        <v>5027</v>
      </c>
      <c r="AZ2414" s="482" t="s">
        <v>5026</v>
      </c>
    </row>
    <row r="2415" spans="50:52" hidden="1">
      <c r="AX2415" s="482" t="s">
        <v>5028</v>
      </c>
      <c r="AY2415" s="483" t="s">
        <v>5029</v>
      </c>
      <c r="AZ2415" s="482" t="s">
        <v>5028</v>
      </c>
    </row>
    <row r="2416" spans="50:52" hidden="1">
      <c r="AX2416" s="482" t="s">
        <v>5030</v>
      </c>
      <c r="AY2416" s="483" t="s">
        <v>5031</v>
      </c>
      <c r="AZ2416" s="482" t="s">
        <v>5030</v>
      </c>
    </row>
    <row r="2417" spans="50:52" hidden="1">
      <c r="AX2417" s="482" t="s">
        <v>5032</v>
      </c>
      <c r="AY2417" s="483" t="s">
        <v>5033</v>
      </c>
      <c r="AZ2417" s="482" t="s">
        <v>5032</v>
      </c>
    </row>
    <row r="2418" spans="50:52" hidden="1">
      <c r="AX2418" s="482" t="s">
        <v>5034</v>
      </c>
      <c r="AY2418" s="483" t="s">
        <v>5035</v>
      </c>
      <c r="AZ2418" s="482" t="s">
        <v>5034</v>
      </c>
    </row>
    <row r="2419" spans="50:52" hidden="1">
      <c r="AX2419" s="482" t="s">
        <v>5036</v>
      </c>
      <c r="AY2419" s="483" t="s">
        <v>5037</v>
      </c>
      <c r="AZ2419" s="482" t="s">
        <v>5036</v>
      </c>
    </row>
    <row r="2420" spans="50:52" hidden="1">
      <c r="AX2420" s="482" t="s">
        <v>5038</v>
      </c>
      <c r="AY2420" s="483" t="s">
        <v>2300</v>
      </c>
      <c r="AZ2420" s="482" t="s">
        <v>5038</v>
      </c>
    </row>
    <row r="2421" spans="50:52" hidden="1">
      <c r="AX2421" s="482" t="s">
        <v>5039</v>
      </c>
      <c r="AY2421" s="483" t="s">
        <v>5040</v>
      </c>
      <c r="AZ2421" s="482" t="s">
        <v>5039</v>
      </c>
    </row>
    <row r="2422" spans="50:52" hidden="1">
      <c r="AX2422" s="482" t="s">
        <v>5041</v>
      </c>
      <c r="AY2422" s="483" t="s">
        <v>3358</v>
      </c>
      <c r="AZ2422" s="482" t="s">
        <v>5041</v>
      </c>
    </row>
    <row r="2423" spans="50:52" hidden="1">
      <c r="AX2423" s="482" t="s">
        <v>5042</v>
      </c>
      <c r="AY2423" s="483" t="s">
        <v>5043</v>
      </c>
      <c r="AZ2423" s="482" t="s">
        <v>5042</v>
      </c>
    </row>
    <row r="2424" spans="50:52" hidden="1">
      <c r="AX2424" s="482" t="s">
        <v>5044</v>
      </c>
      <c r="AY2424" s="483" t="s">
        <v>5045</v>
      </c>
      <c r="AZ2424" s="482" t="s">
        <v>5044</v>
      </c>
    </row>
    <row r="2425" spans="50:52" hidden="1">
      <c r="AX2425" s="482" t="s">
        <v>5046</v>
      </c>
      <c r="AY2425" s="483" t="s">
        <v>5047</v>
      </c>
      <c r="AZ2425" s="482" t="s">
        <v>5046</v>
      </c>
    </row>
    <row r="2426" spans="50:52" hidden="1">
      <c r="AX2426" s="482" t="s">
        <v>5048</v>
      </c>
      <c r="AY2426" s="483" t="s">
        <v>5049</v>
      </c>
      <c r="AZ2426" s="482" t="s">
        <v>5048</v>
      </c>
    </row>
    <row r="2427" spans="50:52" hidden="1">
      <c r="AX2427" s="482" t="s">
        <v>5050</v>
      </c>
      <c r="AY2427" s="483" t="s">
        <v>5051</v>
      </c>
      <c r="AZ2427" s="482" t="s">
        <v>5050</v>
      </c>
    </row>
    <row r="2428" spans="50:52" hidden="1">
      <c r="AX2428" s="482" t="s">
        <v>5052</v>
      </c>
      <c r="AY2428" s="483" t="s">
        <v>5053</v>
      </c>
      <c r="AZ2428" s="482" t="s">
        <v>5052</v>
      </c>
    </row>
    <row r="2429" spans="50:52" hidden="1">
      <c r="AX2429" s="482" t="s">
        <v>5054</v>
      </c>
      <c r="AY2429" s="483" t="s">
        <v>5055</v>
      </c>
      <c r="AZ2429" s="482" t="s">
        <v>5054</v>
      </c>
    </row>
    <row r="2430" spans="50:52" hidden="1">
      <c r="AX2430" s="482" t="s">
        <v>5056</v>
      </c>
      <c r="AY2430" s="483" t="s">
        <v>5057</v>
      </c>
      <c r="AZ2430" s="482" t="s">
        <v>5056</v>
      </c>
    </row>
    <row r="2431" spans="50:52" hidden="1">
      <c r="AX2431" s="482" t="s">
        <v>5058</v>
      </c>
      <c r="AY2431" s="483" t="s">
        <v>5059</v>
      </c>
      <c r="AZ2431" s="482" t="s">
        <v>5058</v>
      </c>
    </row>
    <row r="2432" spans="50:52" hidden="1">
      <c r="AX2432" s="482" t="s">
        <v>5060</v>
      </c>
      <c r="AY2432" s="483" t="s">
        <v>5061</v>
      </c>
      <c r="AZ2432" s="482" t="s">
        <v>5060</v>
      </c>
    </row>
    <row r="2433" spans="50:52" hidden="1">
      <c r="AX2433" s="482" t="s">
        <v>5062</v>
      </c>
      <c r="AY2433" s="483" t="s">
        <v>5063</v>
      </c>
      <c r="AZ2433" s="482" t="s">
        <v>5062</v>
      </c>
    </row>
    <row r="2434" spans="50:52" hidden="1">
      <c r="AX2434" s="482" t="s">
        <v>5064</v>
      </c>
      <c r="AY2434" s="483" t="s">
        <v>5065</v>
      </c>
      <c r="AZ2434" s="482" t="s">
        <v>5064</v>
      </c>
    </row>
    <row r="2435" spans="50:52" hidden="1">
      <c r="AX2435" s="482" t="s">
        <v>5066</v>
      </c>
      <c r="AY2435" s="483" t="s">
        <v>5067</v>
      </c>
      <c r="AZ2435" s="482" t="s">
        <v>5066</v>
      </c>
    </row>
    <row r="2436" spans="50:52" hidden="1">
      <c r="AX2436" s="482" t="s">
        <v>5068</v>
      </c>
      <c r="AY2436" s="483" t="s">
        <v>5069</v>
      </c>
      <c r="AZ2436" s="482" t="s">
        <v>5068</v>
      </c>
    </row>
    <row r="2437" spans="50:52" hidden="1">
      <c r="AX2437" s="482" t="s">
        <v>5070</v>
      </c>
      <c r="AY2437" s="483" t="s">
        <v>5071</v>
      </c>
      <c r="AZ2437" s="482" t="s">
        <v>5070</v>
      </c>
    </row>
    <row r="2438" spans="50:52" hidden="1">
      <c r="AX2438" s="482" t="s">
        <v>5072</v>
      </c>
      <c r="AY2438" s="483" t="s">
        <v>5073</v>
      </c>
      <c r="AZ2438" s="482" t="s">
        <v>5072</v>
      </c>
    </row>
    <row r="2439" spans="50:52" hidden="1">
      <c r="AX2439" s="482" t="s">
        <v>5074</v>
      </c>
      <c r="AY2439" s="483" t="s">
        <v>5075</v>
      </c>
      <c r="AZ2439" s="482" t="s">
        <v>5074</v>
      </c>
    </row>
    <row r="2440" spans="50:52" hidden="1">
      <c r="AX2440" s="482" t="s">
        <v>5076</v>
      </c>
      <c r="AY2440" s="483" t="s">
        <v>5077</v>
      </c>
      <c r="AZ2440" s="482" t="s">
        <v>5076</v>
      </c>
    </row>
    <row r="2441" spans="50:52" hidden="1">
      <c r="AX2441" s="482" t="s">
        <v>5078</v>
      </c>
      <c r="AY2441" s="483" t="s">
        <v>5079</v>
      </c>
      <c r="AZ2441" s="482" t="s">
        <v>5078</v>
      </c>
    </row>
    <row r="2442" spans="50:52" hidden="1">
      <c r="AX2442" s="482" t="s">
        <v>5080</v>
      </c>
      <c r="AY2442" s="483" t="s">
        <v>5081</v>
      </c>
      <c r="AZ2442" s="482" t="s">
        <v>5080</v>
      </c>
    </row>
    <row r="2443" spans="50:52" hidden="1">
      <c r="AX2443" s="482" t="s">
        <v>5082</v>
      </c>
      <c r="AY2443" s="484" t="s">
        <v>5083</v>
      </c>
      <c r="AZ2443" s="482" t="s">
        <v>5082</v>
      </c>
    </row>
    <row r="2444" spans="50:52" hidden="1">
      <c r="AX2444" s="482" t="s">
        <v>5084</v>
      </c>
      <c r="AY2444" s="483" t="s">
        <v>5085</v>
      </c>
      <c r="AZ2444" s="482" t="s">
        <v>5084</v>
      </c>
    </row>
    <row r="2445" spans="50:52" hidden="1">
      <c r="AX2445" s="482" t="s">
        <v>5086</v>
      </c>
      <c r="AY2445" s="483" t="s">
        <v>5087</v>
      </c>
      <c r="AZ2445" s="482" t="s">
        <v>5086</v>
      </c>
    </row>
    <row r="2446" spans="50:52" hidden="1">
      <c r="AX2446" s="482" t="s">
        <v>5088</v>
      </c>
      <c r="AY2446" s="483" t="s">
        <v>5089</v>
      </c>
      <c r="AZ2446" s="482" t="s">
        <v>5088</v>
      </c>
    </row>
    <row r="2447" spans="50:52" hidden="1">
      <c r="AX2447" s="482" t="s">
        <v>5090</v>
      </c>
      <c r="AY2447" s="483" t="s">
        <v>5091</v>
      </c>
      <c r="AZ2447" s="482" t="s">
        <v>5090</v>
      </c>
    </row>
    <row r="2448" spans="50:52" hidden="1">
      <c r="AX2448" s="482" t="s">
        <v>5092</v>
      </c>
      <c r="AY2448" s="483" t="s">
        <v>5093</v>
      </c>
      <c r="AZ2448" s="482" t="s">
        <v>5092</v>
      </c>
    </row>
    <row r="2449" spans="50:52" hidden="1">
      <c r="AX2449" s="482" t="s">
        <v>5094</v>
      </c>
      <c r="AY2449" s="483" t="s">
        <v>5095</v>
      </c>
      <c r="AZ2449" s="482" t="s">
        <v>5094</v>
      </c>
    </row>
    <row r="2450" spans="50:52" hidden="1">
      <c r="AX2450" s="482" t="s">
        <v>5096</v>
      </c>
      <c r="AY2450" s="483" t="s">
        <v>5097</v>
      </c>
      <c r="AZ2450" s="482" t="s">
        <v>5096</v>
      </c>
    </row>
    <row r="2451" spans="50:52" hidden="1">
      <c r="AX2451" s="482" t="s">
        <v>5098</v>
      </c>
      <c r="AY2451" s="483" t="s">
        <v>5099</v>
      </c>
      <c r="AZ2451" s="482" t="s">
        <v>5098</v>
      </c>
    </row>
    <row r="2452" spans="50:52" hidden="1">
      <c r="AX2452" s="482" t="s">
        <v>5100</v>
      </c>
      <c r="AY2452" s="483" t="s">
        <v>5101</v>
      </c>
      <c r="AZ2452" s="482" t="s">
        <v>5100</v>
      </c>
    </row>
    <row r="2453" spans="50:52" hidden="1">
      <c r="AX2453" s="482" t="s">
        <v>5102</v>
      </c>
      <c r="AY2453" s="483" t="s">
        <v>5103</v>
      </c>
      <c r="AZ2453" s="482" t="s">
        <v>5102</v>
      </c>
    </row>
    <row r="2454" spans="50:52" hidden="1">
      <c r="AX2454" s="482" t="s">
        <v>5104</v>
      </c>
      <c r="AY2454" s="483" t="s">
        <v>5105</v>
      </c>
      <c r="AZ2454" s="482" t="s">
        <v>5104</v>
      </c>
    </row>
    <row r="2455" spans="50:52" hidden="1">
      <c r="AX2455" s="482" t="s">
        <v>5106</v>
      </c>
      <c r="AY2455" s="483" t="s">
        <v>5107</v>
      </c>
      <c r="AZ2455" s="482" t="s">
        <v>5106</v>
      </c>
    </row>
    <row r="2456" spans="50:52" hidden="1">
      <c r="AX2456" s="482" t="s">
        <v>5108</v>
      </c>
      <c r="AY2456" s="483" t="s">
        <v>5109</v>
      </c>
      <c r="AZ2456" s="482" t="s">
        <v>5108</v>
      </c>
    </row>
    <row r="2457" spans="50:52" hidden="1">
      <c r="AX2457" s="482" t="s">
        <v>5110</v>
      </c>
      <c r="AY2457" s="483" t="s">
        <v>5111</v>
      </c>
      <c r="AZ2457" s="482" t="s">
        <v>5110</v>
      </c>
    </row>
    <row r="2458" spans="50:52" hidden="1">
      <c r="AX2458" s="482" t="s">
        <v>5112</v>
      </c>
      <c r="AY2458" s="483" t="s">
        <v>5113</v>
      </c>
      <c r="AZ2458" s="482" t="s">
        <v>5112</v>
      </c>
    </row>
    <row r="2459" spans="50:52" hidden="1">
      <c r="AX2459" s="482" t="s">
        <v>5114</v>
      </c>
      <c r="AY2459" s="483" t="s">
        <v>5115</v>
      </c>
      <c r="AZ2459" s="482" t="s">
        <v>5114</v>
      </c>
    </row>
    <row r="2460" spans="50:52" hidden="1">
      <c r="AX2460" s="482" t="s">
        <v>5116</v>
      </c>
      <c r="AY2460" s="483" t="s">
        <v>5117</v>
      </c>
      <c r="AZ2460" s="482" t="s">
        <v>5116</v>
      </c>
    </row>
    <row r="2461" spans="50:52" hidden="1">
      <c r="AX2461" s="482" t="s">
        <v>5118</v>
      </c>
      <c r="AY2461" s="483" t="s">
        <v>5119</v>
      </c>
      <c r="AZ2461" s="482" t="s">
        <v>5118</v>
      </c>
    </row>
    <row r="2462" spans="50:52" hidden="1">
      <c r="AX2462" s="482" t="s">
        <v>5120</v>
      </c>
      <c r="AY2462" s="484" t="s">
        <v>5121</v>
      </c>
      <c r="AZ2462" s="482" t="s">
        <v>5120</v>
      </c>
    </row>
    <row r="2463" spans="50:52" hidden="1">
      <c r="AX2463" s="482" t="s">
        <v>5122</v>
      </c>
      <c r="AY2463" s="483" t="s">
        <v>5123</v>
      </c>
      <c r="AZ2463" s="482" t="s">
        <v>5122</v>
      </c>
    </row>
    <row r="2464" spans="50:52" hidden="1">
      <c r="AX2464" s="482" t="s">
        <v>5124</v>
      </c>
      <c r="AY2464" s="483" t="s">
        <v>5125</v>
      </c>
      <c r="AZ2464" s="482" t="s">
        <v>5124</v>
      </c>
    </row>
    <row r="2465" spans="50:52" hidden="1">
      <c r="AX2465" s="482" t="s">
        <v>5126</v>
      </c>
      <c r="AY2465" s="483" t="s">
        <v>5127</v>
      </c>
      <c r="AZ2465" s="482" t="s">
        <v>5126</v>
      </c>
    </row>
    <row r="2466" spans="50:52" hidden="1">
      <c r="AX2466" s="482" t="s">
        <v>5128</v>
      </c>
      <c r="AY2466" s="483" t="s">
        <v>5129</v>
      </c>
      <c r="AZ2466" s="482" t="s">
        <v>5128</v>
      </c>
    </row>
    <row r="2467" spans="50:52" hidden="1">
      <c r="AX2467" s="482" t="s">
        <v>5130</v>
      </c>
      <c r="AY2467" s="483" t="s">
        <v>5131</v>
      </c>
      <c r="AZ2467" s="482" t="s">
        <v>5130</v>
      </c>
    </row>
    <row r="2468" spans="50:52" hidden="1">
      <c r="AX2468" s="482" t="s">
        <v>5132</v>
      </c>
      <c r="AY2468" s="483" t="s">
        <v>5133</v>
      </c>
      <c r="AZ2468" s="482" t="s">
        <v>5132</v>
      </c>
    </row>
    <row r="2469" spans="50:52" hidden="1">
      <c r="AX2469" s="482" t="s">
        <v>5134</v>
      </c>
      <c r="AY2469" s="483" t="s">
        <v>5135</v>
      </c>
      <c r="AZ2469" s="482" t="s">
        <v>5134</v>
      </c>
    </row>
    <row r="2470" spans="50:52" hidden="1">
      <c r="AX2470" s="482" t="s">
        <v>5136</v>
      </c>
      <c r="AY2470" s="483" t="s">
        <v>5137</v>
      </c>
      <c r="AZ2470" s="482" t="s">
        <v>5136</v>
      </c>
    </row>
    <row r="2471" spans="50:52" hidden="1">
      <c r="AX2471" s="482" t="s">
        <v>5138</v>
      </c>
      <c r="AY2471" s="483" t="s">
        <v>5139</v>
      </c>
      <c r="AZ2471" s="482" t="s">
        <v>5138</v>
      </c>
    </row>
    <row r="2472" spans="50:52" hidden="1">
      <c r="AX2472" s="482" t="s">
        <v>5140</v>
      </c>
      <c r="AY2472" s="483" t="s">
        <v>5141</v>
      </c>
      <c r="AZ2472" s="482" t="s">
        <v>5140</v>
      </c>
    </row>
    <row r="2473" spans="50:52" hidden="1">
      <c r="AX2473" s="482" t="s">
        <v>5142</v>
      </c>
      <c r="AY2473" s="483" t="s">
        <v>5143</v>
      </c>
      <c r="AZ2473" s="482" t="s">
        <v>5142</v>
      </c>
    </row>
    <row r="2474" spans="50:52" hidden="1">
      <c r="AX2474" s="482" t="s">
        <v>5144</v>
      </c>
      <c r="AY2474" s="483" t="s">
        <v>5145</v>
      </c>
      <c r="AZ2474" s="482" t="s">
        <v>5144</v>
      </c>
    </row>
    <row r="2475" spans="50:52" hidden="1">
      <c r="AX2475" s="482" t="s">
        <v>5146</v>
      </c>
      <c r="AY2475" s="483" t="s">
        <v>5147</v>
      </c>
      <c r="AZ2475" s="482" t="s">
        <v>5146</v>
      </c>
    </row>
    <row r="2476" spans="50:52" hidden="1">
      <c r="AX2476" s="482" t="s">
        <v>5148</v>
      </c>
      <c r="AY2476" s="483" t="s">
        <v>5149</v>
      </c>
      <c r="AZ2476" s="482" t="s">
        <v>5148</v>
      </c>
    </row>
    <row r="2477" spans="50:52" hidden="1">
      <c r="AX2477" s="482" t="s">
        <v>5150</v>
      </c>
      <c r="AY2477" s="483" t="s">
        <v>5151</v>
      </c>
      <c r="AZ2477" s="482" t="s">
        <v>5150</v>
      </c>
    </row>
    <row r="2478" spans="50:52" hidden="1">
      <c r="AX2478" s="482" t="s">
        <v>5152</v>
      </c>
      <c r="AY2478" s="483" t="s">
        <v>5153</v>
      </c>
      <c r="AZ2478" s="482" t="s">
        <v>5152</v>
      </c>
    </row>
    <row r="2479" spans="50:52" hidden="1">
      <c r="AX2479" s="482" t="s">
        <v>5154</v>
      </c>
      <c r="AY2479" s="483" t="s">
        <v>5155</v>
      </c>
      <c r="AZ2479" s="482" t="s">
        <v>5154</v>
      </c>
    </row>
    <row r="2480" spans="50:52" hidden="1">
      <c r="AX2480" s="482" t="s">
        <v>5156</v>
      </c>
      <c r="AY2480" s="483" t="s">
        <v>5157</v>
      </c>
      <c r="AZ2480" s="482" t="s">
        <v>5156</v>
      </c>
    </row>
    <row r="2481" spans="50:52" hidden="1">
      <c r="AX2481" s="482" t="s">
        <v>5158</v>
      </c>
      <c r="AY2481" s="483" t="s">
        <v>5159</v>
      </c>
      <c r="AZ2481" s="482" t="s">
        <v>5158</v>
      </c>
    </row>
    <row r="2482" spans="50:52" hidden="1">
      <c r="AX2482" s="482" t="s">
        <v>5160</v>
      </c>
      <c r="AY2482" s="483" t="s">
        <v>5161</v>
      </c>
      <c r="AZ2482" s="482" t="s">
        <v>5160</v>
      </c>
    </row>
    <row r="2483" spans="50:52" hidden="1">
      <c r="AX2483" s="482" t="s">
        <v>5162</v>
      </c>
      <c r="AY2483" s="483" t="s">
        <v>5163</v>
      </c>
      <c r="AZ2483" s="482" t="s">
        <v>5162</v>
      </c>
    </row>
    <row r="2484" spans="50:52" hidden="1">
      <c r="AX2484" s="482" t="s">
        <v>5164</v>
      </c>
      <c r="AY2484" s="483" t="s">
        <v>5165</v>
      </c>
      <c r="AZ2484" s="482" t="s">
        <v>5164</v>
      </c>
    </row>
    <row r="2485" spans="50:52" hidden="1">
      <c r="AX2485" s="482" t="s">
        <v>5166</v>
      </c>
      <c r="AY2485" s="483" t="s">
        <v>2234</v>
      </c>
      <c r="AZ2485" s="482" t="s">
        <v>5166</v>
      </c>
    </row>
    <row r="2486" spans="50:52" hidden="1">
      <c r="AX2486" s="482" t="s">
        <v>5167</v>
      </c>
      <c r="AY2486" s="483" t="s">
        <v>5168</v>
      </c>
      <c r="AZ2486" s="482" t="s">
        <v>5167</v>
      </c>
    </row>
    <row r="2487" spans="50:52" hidden="1">
      <c r="AX2487" s="482" t="s">
        <v>5169</v>
      </c>
      <c r="AY2487" s="483" t="s">
        <v>5170</v>
      </c>
      <c r="AZ2487" s="482" t="s">
        <v>5169</v>
      </c>
    </row>
    <row r="2488" spans="50:52" hidden="1">
      <c r="AX2488" s="482" t="s">
        <v>5171</v>
      </c>
      <c r="AY2488" s="483" t="s">
        <v>5172</v>
      </c>
      <c r="AZ2488" s="482" t="s">
        <v>5171</v>
      </c>
    </row>
    <row r="2489" spans="50:52" hidden="1">
      <c r="AX2489" s="482" t="s">
        <v>5173</v>
      </c>
      <c r="AY2489" s="484" t="s">
        <v>5174</v>
      </c>
      <c r="AZ2489" s="482" t="s">
        <v>5173</v>
      </c>
    </row>
    <row r="2490" spans="50:52" hidden="1">
      <c r="AX2490" s="482" t="s">
        <v>5175</v>
      </c>
      <c r="AY2490" s="483" t="s">
        <v>5176</v>
      </c>
      <c r="AZ2490" s="482" t="s">
        <v>5175</v>
      </c>
    </row>
    <row r="2491" spans="50:52" hidden="1">
      <c r="AX2491" s="482" t="s">
        <v>5177</v>
      </c>
      <c r="AY2491" s="483" t="s">
        <v>5178</v>
      </c>
      <c r="AZ2491" s="482" t="s">
        <v>5177</v>
      </c>
    </row>
    <row r="2492" spans="50:52" hidden="1">
      <c r="AX2492" s="482" t="s">
        <v>5179</v>
      </c>
      <c r="AY2492" s="483" t="s">
        <v>5180</v>
      </c>
      <c r="AZ2492" s="482" t="s">
        <v>5179</v>
      </c>
    </row>
    <row r="2493" spans="50:52" hidden="1">
      <c r="AX2493" s="482" t="s">
        <v>5181</v>
      </c>
      <c r="AY2493" s="483" t="s">
        <v>5182</v>
      </c>
      <c r="AZ2493" s="482" t="s">
        <v>5181</v>
      </c>
    </row>
    <row r="2494" spans="50:52" hidden="1">
      <c r="AX2494" s="482" t="s">
        <v>5183</v>
      </c>
      <c r="AY2494" s="483" t="s">
        <v>5184</v>
      </c>
      <c r="AZ2494" s="482" t="s">
        <v>5183</v>
      </c>
    </row>
    <row r="2495" spans="50:52" hidden="1">
      <c r="AX2495" s="482" t="s">
        <v>5185</v>
      </c>
      <c r="AY2495" s="483" t="s">
        <v>5186</v>
      </c>
      <c r="AZ2495" s="482" t="s">
        <v>5185</v>
      </c>
    </row>
    <row r="2496" spans="50:52" hidden="1">
      <c r="AX2496" s="482" t="s">
        <v>5187</v>
      </c>
      <c r="AY2496" s="483" t="s">
        <v>5188</v>
      </c>
      <c r="AZ2496" s="482" t="s">
        <v>5187</v>
      </c>
    </row>
    <row r="2497" spans="50:52" hidden="1">
      <c r="AX2497" s="482" t="s">
        <v>5189</v>
      </c>
      <c r="AY2497" s="483" t="s">
        <v>5190</v>
      </c>
      <c r="AZ2497" s="482" t="s">
        <v>5189</v>
      </c>
    </row>
    <row r="2498" spans="50:52" hidden="1">
      <c r="AX2498" s="482" t="s">
        <v>5191</v>
      </c>
      <c r="AY2498" s="483" t="s">
        <v>5192</v>
      </c>
      <c r="AZ2498" s="482" t="s">
        <v>5191</v>
      </c>
    </row>
    <row r="2499" spans="50:52" hidden="1">
      <c r="AX2499" s="482" t="s">
        <v>5193</v>
      </c>
      <c r="AY2499" s="483" t="s">
        <v>5194</v>
      </c>
      <c r="AZ2499" s="482" t="s">
        <v>5193</v>
      </c>
    </row>
    <row r="2500" spans="50:52" hidden="1">
      <c r="AX2500" s="482" t="s">
        <v>5195</v>
      </c>
      <c r="AY2500" s="483" t="s">
        <v>5196</v>
      </c>
      <c r="AZ2500" s="482" t="s">
        <v>5195</v>
      </c>
    </row>
    <row r="2501" spans="50:52" hidden="1">
      <c r="AX2501" s="482" t="s">
        <v>5197</v>
      </c>
      <c r="AY2501" s="483" t="s">
        <v>5198</v>
      </c>
      <c r="AZ2501" s="482" t="s">
        <v>5197</v>
      </c>
    </row>
    <row r="2502" spans="50:52" hidden="1">
      <c r="AX2502" s="482" t="s">
        <v>5199</v>
      </c>
      <c r="AY2502" s="483" t="s">
        <v>5200</v>
      </c>
      <c r="AZ2502" s="482" t="s">
        <v>5199</v>
      </c>
    </row>
    <row r="2503" spans="50:52" hidden="1">
      <c r="AX2503" s="482" t="s">
        <v>5201</v>
      </c>
      <c r="AY2503" s="483" t="s">
        <v>5202</v>
      </c>
      <c r="AZ2503" s="482" t="s">
        <v>5201</v>
      </c>
    </row>
    <row r="2504" spans="50:52" hidden="1">
      <c r="AX2504" s="482" t="s">
        <v>5203</v>
      </c>
      <c r="AY2504" s="483" t="s">
        <v>5204</v>
      </c>
      <c r="AZ2504" s="482" t="s">
        <v>5203</v>
      </c>
    </row>
    <row r="2505" spans="50:52" hidden="1">
      <c r="AX2505" s="482" t="s">
        <v>5205</v>
      </c>
      <c r="AY2505" s="483" t="s">
        <v>5206</v>
      </c>
      <c r="AZ2505" s="482" t="s">
        <v>5205</v>
      </c>
    </row>
    <row r="2506" spans="50:52" hidden="1">
      <c r="AX2506" s="482" t="s">
        <v>5207</v>
      </c>
      <c r="AY2506" s="483" t="s">
        <v>5208</v>
      </c>
      <c r="AZ2506" s="482" t="s">
        <v>5207</v>
      </c>
    </row>
    <row r="2507" spans="50:52" hidden="1">
      <c r="AX2507" s="482" t="s">
        <v>5209</v>
      </c>
      <c r="AY2507" s="483" t="s">
        <v>5210</v>
      </c>
      <c r="AZ2507" s="482" t="s">
        <v>5209</v>
      </c>
    </row>
    <row r="2508" spans="50:52" hidden="1">
      <c r="AX2508" s="482" t="s">
        <v>5211</v>
      </c>
      <c r="AY2508" s="483" t="s">
        <v>5212</v>
      </c>
      <c r="AZ2508" s="482" t="s">
        <v>5211</v>
      </c>
    </row>
    <row r="2509" spans="50:52" hidden="1">
      <c r="AX2509" s="482" t="s">
        <v>5213</v>
      </c>
      <c r="AY2509" s="483" t="s">
        <v>5214</v>
      </c>
      <c r="AZ2509" s="482" t="s">
        <v>5213</v>
      </c>
    </row>
    <row r="2510" spans="50:52" hidden="1">
      <c r="AX2510" s="482" t="s">
        <v>5215</v>
      </c>
      <c r="AY2510" s="483" t="s">
        <v>5216</v>
      </c>
      <c r="AZ2510" s="482" t="s">
        <v>5215</v>
      </c>
    </row>
    <row r="2511" spans="50:52" hidden="1">
      <c r="AX2511" s="482" t="s">
        <v>5217</v>
      </c>
      <c r="AY2511" s="483" t="s">
        <v>5218</v>
      </c>
      <c r="AZ2511" s="482" t="s">
        <v>5217</v>
      </c>
    </row>
    <row r="2512" spans="50:52" hidden="1">
      <c r="AX2512" s="482" t="s">
        <v>5219</v>
      </c>
      <c r="AY2512" s="483" t="s">
        <v>5220</v>
      </c>
      <c r="AZ2512" s="482" t="s">
        <v>5219</v>
      </c>
    </row>
    <row r="2513" spans="50:52" hidden="1">
      <c r="AX2513" s="482" t="s">
        <v>5221</v>
      </c>
      <c r="AY2513" s="483" t="s">
        <v>5222</v>
      </c>
      <c r="AZ2513" s="482" t="s">
        <v>5221</v>
      </c>
    </row>
    <row r="2514" spans="50:52" hidden="1">
      <c r="AX2514" s="482" t="s">
        <v>5223</v>
      </c>
      <c r="AY2514" s="483" t="s">
        <v>5224</v>
      </c>
      <c r="AZ2514" s="482" t="s">
        <v>5223</v>
      </c>
    </row>
    <row r="2515" spans="50:52" hidden="1">
      <c r="AX2515" s="482" t="s">
        <v>5225</v>
      </c>
      <c r="AY2515" s="483" t="s">
        <v>5226</v>
      </c>
      <c r="AZ2515" s="482" t="s">
        <v>5225</v>
      </c>
    </row>
    <row r="2516" spans="50:52" hidden="1">
      <c r="AX2516" s="482" t="s">
        <v>5227</v>
      </c>
      <c r="AY2516" s="483" t="s">
        <v>5228</v>
      </c>
      <c r="AZ2516" s="482" t="s">
        <v>5227</v>
      </c>
    </row>
    <row r="2517" spans="50:52" hidden="1">
      <c r="AX2517" s="482" t="s">
        <v>5229</v>
      </c>
      <c r="AY2517" s="483" t="s">
        <v>5230</v>
      </c>
      <c r="AZ2517" s="482" t="s">
        <v>5229</v>
      </c>
    </row>
    <row r="2518" spans="50:52" hidden="1">
      <c r="AX2518" s="482" t="s">
        <v>5231</v>
      </c>
      <c r="AY2518" s="483" t="s">
        <v>5232</v>
      </c>
      <c r="AZ2518" s="482" t="s">
        <v>5231</v>
      </c>
    </row>
    <row r="2519" spans="50:52" hidden="1">
      <c r="AX2519" s="482" t="s">
        <v>5233</v>
      </c>
      <c r="AY2519" s="483" t="s">
        <v>5234</v>
      </c>
      <c r="AZ2519" s="482" t="s">
        <v>5233</v>
      </c>
    </row>
    <row r="2520" spans="50:52" hidden="1">
      <c r="AX2520" s="482" t="s">
        <v>5235</v>
      </c>
      <c r="AY2520" s="483" t="s">
        <v>5236</v>
      </c>
      <c r="AZ2520" s="482" t="s">
        <v>5235</v>
      </c>
    </row>
    <row r="2521" spans="50:52" hidden="1">
      <c r="AX2521" s="482" t="s">
        <v>5237</v>
      </c>
      <c r="AY2521" s="483" t="s">
        <v>5238</v>
      </c>
      <c r="AZ2521" s="482" t="s">
        <v>5237</v>
      </c>
    </row>
    <row r="2522" spans="50:52" hidden="1">
      <c r="AX2522" s="482" t="s">
        <v>5239</v>
      </c>
      <c r="AY2522" s="483" t="s">
        <v>5240</v>
      </c>
      <c r="AZ2522" s="482" t="s">
        <v>5239</v>
      </c>
    </row>
    <row r="2523" spans="50:52" hidden="1">
      <c r="AX2523" s="482" t="s">
        <v>5241</v>
      </c>
      <c r="AY2523" s="483" t="s">
        <v>5242</v>
      </c>
      <c r="AZ2523" s="482" t="s">
        <v>5241</v>
      </c>
    </row>
    <row r="2524" spans="50:52" hidden="1">
      <c r="AX2524" s="482" t="s">
        <v>5243</v>
      </c>
      <c r="AY2524" s="483" t="s">
        <v>5244</v>
      </c>
      <c r="AZ2524" s="482" t="s">
        <v>5243</v>
      </c>
    </row>
    <row r="2525" spans="50:52" hidden="1">
      <c r="AX2525" s="482" t="s">
        <v>5245</v>
      </c>
      <c r="AY2525" s="483" t="s">
        <v>5246</v>
      </c>
      <c r="AZ2525" s="482" t="s">
        <v>5245</v>
      </c>
    </row>
    <row r="2526" spans="50:52" hidden="1">
      <c r="AX2526" s="482" t="s">
        <v>5247</v>
      </c>
      <c r="AY2526" s="483" t="s">
        <v>5248</v>
      </c>
      <c r="AZ2526" s="482" t="s">
        <v>5247</v>
      </c>
    </row>
    <row r="2527" spans="50:52" hidden="1">
      <c r="AX2527" s="482" t="s">
        <v>5249</v>
      </c>
      <c r="AY2527" s="483" t="s">
        <v>5250</v>
      </c>
      <c r="AZ2527" s="482" t="s">
        <v>5249</v>
      </c>
    </row>
    <row r="2528" spans="50:52" hidden="1">
      <c r="AX2528" s="482" t="s">
        <v>5251</v>
      </c>
      <c r="AY2528" s="483" t="s">
        <v>5252</v>
      </c>
      <c r="AZ2528" s="482" t="s">
        <v>5251</v>
      </c>
    </row>
    <row r="2529" spans="50:52" hidden="1">
      <c r="AX2529" s="482" t="s">
        <v>5253</v>
      </c>
      <c r="AY2529" s="483" t="s">
        <v>5254</v>
      </c>
      <c r="AZ2529" s="482" t="s">
        <v>5253</v>
      </c>
    </row>
    <row r="2530" spans="50:52" hidden="1">
      <c r="AX2530" s="482" t="s">
        <v>5255</v>
      </c>
      <c r="AY2530" s="483" t="s">
        <v>5256</v>
      </c>
      <c r="AZ2530" s="482" t="s">
        <v>5255</v>
      </c>
    </row>
    <row r="2531" spans="50:52" hidden="1">
      <c r="AX2531" s="482" t="s">
        <v>5257</v>
      </c>
      <c r="AY2531" s="483" t="s">
        <v>5258</v>
      </c>
      <c r="AZ2531" s="482" t="s">
        <v>5257</v>
      </c>
    </row>
    <row r="2532" spans="50:52" hidden="1">
      <c r="AX2532" s="482" t="s">
        <v>5259</v>
      </c>
      <c r="AY2532" s="483" t="s">
        <v>5260</v>
      </c>
      <c r="AZ2532" s="482" t="s">
        <v>5259</v>
      </c>
    </row>
    <row r="2533" spans="50:52" hidden="1">
      <c r="AX2533" s="482" t="s">
        <v>5261</v>
      </c>
      <c r="AY2533" s="484" t="s">
        <v>5262</v>
      </c>
      <c r="AZ2533" s="482" t="s">
        <v>5261</v>
      </c>
    </row>
    <row r="2534" spans="50:52" hidden="1">
      <c r="AX2534" s="482" t="s">
        <v>5263</v>
      </c>
      <c r="AY2534" s="483" t="s">
        <v>5264</v>
      </c>
      <c r="AZ2534" s="482" t="s">
        <v>5263</v>
      </c>
    </row>
    <row r="2535" spans="50:52" hidden="1">
      <c r="AX2535" s="482" t="s">
        <v>5265</v>
      </c>
      <c r="AY2535" s="483" t="s">
        <v>5266</v>
      </c>
      <c r="AZ2535" s="482" t="s">
        <v>5265</v>
      </c>
    </row>
    <row r="2536" spans="50:52" hidden="1">
      <c r="AX2536" s="482" t="s">
        <v>5267</v>
      </c>
      <c r="AY2536" s="483" t="s">
        <v>5268</v>
      </c>
      <c r="AZ2536" s="482" t="s">
        <v>5267</v>
      </c>
    </row>
    <row r="2537" spans="50:52" hidden="1">
      <c r="AX2537" s="482" t="s">
        <v>5269</v>
      </c>
      <c r="AY2537" s="483" t="s">
        <v>5270</v>
      </c>
      <c r="AZ2537" s="482" t="s">
        <v>5269</v>
      </c>
    </row>
    <row r="2538" spans="50:52" hidden="1">
      <c r="AX2538" s="482" t="s">
        <v>5271</v>
      </c>
      <c r="AY2538" s="483" t="s">
        <v>5272</v>
      </c>
      <c r="AZ2538" s="482" t="s">
        <v>5271</v>
      </c>
    </row>
    <row r="2539" spans="50:52" hidden="1">
      <c r="AX2539" s="482" t="s">
        <v>5273</v>
      </c>
      <c r="AY2539" s="483" t="s">
        <v>5274</v>
      </c>
      <c r="AZ2539" s="482" t="s">
        <v>5273</v>
      </c>
    </row>
    <row r="2540" spans="50:52" hidden="1">
      <c r="AX2540" s="482" t="s">
        <v>5275</v>
      </c>
      <c r="AY2540" s="483" t="s">
        <v>5276</v>
      </c>
      <c r="AZ2540" s="482" t="s">
        <v>5275</v>
      </c>
    </row>
    <row r="2541" spans="50:52" hidden="1">
      <c r="AX2541" s="482" t="s">
        <v>5277</v>
      </c>
      <c r="AY2541" s="483" t="s">
        <v>5278</v>
      </c>
      <c r="AZ2541" s="482" t="s">
        <v>5277</v>
      </c>
    </row>
    <row r="2542" spans="50:52" hidden="1">
      <c r="AX2542" s="482" t="s">
        <v>5279</v>
      </c>
      <c r="AY2542" s="483" t="s">
        <v>5280</v>
      </c>
      <c r="AZ2542" s="482" t="s">
        <v>5279</v>
      </c>
    </row>
    <row r="2543" spans="50:52" hidden="1">
      <c r="AX2543" s="482" t="s">
        <v>5281</v>
      </c>
      <c r="AY2543" s="483" t="s">
        <v>5282</v>
      </c>
      <c r="AZ2543" s="482" t="s">
        <v>5281</v>
      </c>
    </row>
    <row r="2544" spans="50:52" hidden="1">
      <c r="AX2544" s="482" t="s">
        <v>5283</v>
      </c>
      <c r="AY2544" s="483" t="s">
        <v>5284</v>
      </c>
      <c r="AZ2544" s="482" t="s">
        <v>5283</v>
      </c>
    </row>
    <row r="2545" spans="50:52" hidden="1">
      <c r="AX2545" s="482" t="s">
        <v>5285</v>
      </c>
      <c r="AY2545" s="483" t="s">
        <v>5286</v>
      </c>
      <c r="AZ2545" s="482" t="s">
        <v>5285</v>
      </c>
    </row>
    <row r="2546" spans="50:52" hidden="1">
      <c r="AX2546" s="482" t="s">
        <v>5287</v>
      </c>
      <c r="AY2546" s="483" t="s">
        <v>5288</v>
      </c>
      <c r="AZ2546" s="482" t="s">
        <v>5287</v>
      </c>
    </row>
    <row r="2547" spans="50:52" hidden="1">
      <c r="AX2547" s="482" t="s">
        <v>5289</v>
      </c>
      <c r="AY2547" s="483" t="s">
        <v>5290</v>
      </c>
      <c r="AZ2547" s="482" t="s">
        <v>5289</v>
      </c>
    </row>
    <row r="2548" spans="50:52" hidden="1">
      <c r="AX2548" s="482" t="s">
        <v>5291</v>
      </c>
      <c r="AY2548" s="483" t="s">
        <v>5292</v>
      </c>
      <c r="AZ2548" s="482" t="s">
        <v>5291</v>
      </c>
    </row>
    <row r="2549" spans="50:52" hidden="1">
      <c r="AX2549" s="482" t="s">
        <v>5293</v>
      </c>
      <c r="AY2549" s="483" t="s">
        <v>5294</v>
      </c>
      <c r="AZ2549" s="482" t="s">
        <v>5293</v>
      </c>
    </row>
    <row r="2550" spans="50:52" hidden="1">
      <c r="AX2550" s="482" t="s">
        <v>5295</v>
      </c>
      <c r="AY2550" s="483" t="s">
        <v>5296</v>
      </c>
      <c r="AZ2550" s="482" t="s">
        <v>5295</v>
      </c>
    </row>
    <row r="2551" spans="50:52" hidden="1">
      <c r="AX2551" s="482" t="s">
        <v>5297</v>
      </c>
      <c r="AY2551" s="483" t="s">
        <v>5298</v>
      </c>
      <c r="AZ2551" s="482" t="s">
        <v>5297</v>
      </c>
    </row>
    <row r="2552" spans="50:52" hidden="1">
      <c r="AX2552" s="482" t="s">
        <v>5299</v>
      </c>
      <c r="AY2552" s="483" t="s">
        <v>5300</v>
      </c>
      <c r="AZ2552" s="482" t="s">
        <v>5299</v>
      </c>
    </row>
    <row r="2553" spans="50:52" hidden="1">
      <c r="AX2553" s="482" t="s">
        <v>5301</v>
      </c>
      <c r="AY2553" s="483" t="s">
        <v>5302</v>
      </c>
      <c r="AZ2553" s="482" t="s">
        <v>5301</v>
      </c>
    </row>
    <row r="2554" spans="50:52" hidden="1">
      <c r="AX2554" s="482" t="s">
        <v>5303</v>
      </c>
      <c r="AY2554" s="483" t="s">
        <v>5304</v>
      </c>
      <c r="AZ2554" s="482" t="s">
        <v>5303</v>
      </c>
    </row>
    <row r="2555" spans="50:52" hidden="1">
      <c r="AX2555" s="482" t="s">
        <v>5305</v>
      </c>
      <c r="AY2555" s="483" t="s">
        <v>5306</v>
      </c>
      <c r="AZ2555" s="482" t="s">
        <v>5305</v>
      </c>
    </row>
    <row r="2556" spans="50:52" hidden="1">
      <c r="AX2556" s="482" t="s">
        <v>5307</v>
      </c>
      <c r="AY2556" s="483" t="s">
        <v>5308</v>
      </c>
      <c r="AZ2556" s="482" t="s">
        <v>5307</v>
      </c>
    </row>
    <row r="2557" spans="50:52" hidden="1">
      <c r="AX2557" s="482" t="s">
        <v>5309</v>
      </c>
      <c r="AY2557" s="483" t="s">
        <v>5310</v>
      </c>
      <c r="AZ2557" s="482" t="s">
        <v>5309</v>
      </c>
    </row>
    <row r="2558" spans="50:52" hidden="1">
      <c r="AX2558" s="482" t="s">
        <v>5311</v>
      </c>
      <c r="AY2558" s="483" t="s">
        <v>5312</v>
      </c>
      <c r="AZ2558" s="482" t="s">
        <v>5311</v>
      </c>
    </row>
    <row r="2559" spans="50:52" hidden="1">
      <c r="AX2559" s="482" t="s">
        <v>5313</v>
      </c>
      <c r="AY2559" s="483" t="s">
        <v>5314</v>
      </c>
      <c r="AZ2559" s="482" t="s">
        <v>5313</v>
      </c>
    </row>
    <row r="2560" spans="50:52" hidden="1">
      <c r="AX2560" s="482" t="s">
        <v>5315</v>
      </c>
      <c r="AY2560" s="483" t="s">
        <v>5316</v>
      </c>
      <c r="AZ2560" s="482" t="s">
        <v>5315</v>
      </c>
    </row>
    <row r="2561" spans="50:52" hidden="1">
      <c r="AX2561" s="482" t="s">
        <v>5317</v>
      </c>
      <c r="AY2561" s="483" t="s">
        <v>5318</v>
      </c>
      <c r="AZ2561" s="482" t="s">
        <v>5317</v>
      </c>
    </row>
    <row r="2562" spans="50:52" hidden="1">
      <c r="AX2562" s="482" t="s">
        <v>5319</v>
      </c>
      <c r="AY2562" s="483" t="s">
        <v>5320</v>
      </c>
      <c r="AZ2562" s="482" t="s">
        <v>5319</v>
      </c>
    </row>
    <row r="2563" spans="50:52" hidden="1">
      <c r="AX2563" s="482" t="s">
        <v>5321</v>
      </c>
      <c r="AY2563" s="483" t="s">
        <v>5322</v>
      </c>
      <c r="AZ2563" s="482" t="s">
        <v>5321</v>
      </c>
    </row>
    <row r="2564" spans="50:52" hidden="1">
      <c r="AX2564" s="482" t="s">
        <v>5323</v>
      </c>
      <c r="AY2564" s="483" t="s">
        <v>5324</v>
      </c>
      <c r="AZ2564" s="482" t="s">
        <v>5323</v>
      </c>
    </row>
    <row r="2565" spans="50:52" hidden="1">
      <c r="AX2565" s="482" t="s">
        <v>5325</v>
      </c>
      <c r="AY2565" s="483" t="s">
        <v>5326</v>
      </c>
      <c r="AZ2565" s="482" t="s">
        <v>5325</v>
      </c>
    </row>
    <row r="2566" spans="50:52" hidden="1">
      <c r="AX2566" s="482" t="s">
        <v>5327</v>
      </c>
      <c r="AY2566" s="483" t="s">
        <v>5328</v>
      </c>
      <c r="AZ2566" s="482" t="s">
        <v>5327</v>
      </c>
    </row>
    <row r="2567" spans="50:52" hidden="1">
      <c r="AX2567" s="482" t="s">
        <v>5329</v>
      </c>
      <c r="AY2567" s="483" t="s">
        <v>5330</v>
      </c>
      <c r="AZ2567" s="482" t="s">
        <v>5329</v>
      </c>
    </row>
    <row r="2568" spans="50:52" hidden="1">
      <c r="AX2568" s="482" t="s">
        <v>5331</v>
      </c>
      <c r="AY2568" s="483" t="s">
        <v>5332</v>
      </c>
      <c r="AZ2568" s="482" t="s">
        <v>5331</v>
      </c>
    </row>
    <row r="2569" spans="50:52" hidden="1">
      <c r="AX2569" s="482" t="s">
        <v>5333</v>
      </c>
      <c r="AY2569" s="483" t="s">
        <v>5334</v>
      </c>
      <c r="AZ2569" s="482" t="s">
        <v>5333</v>
      </c>
    </row>
    <row r="2570" spans="50:52" hidden="1">
      <c r="AX2570" s="482" t="s">
        <v>5335</v>
      </c>
      <c r="AY2570" s="483" t="s">
        <v>5336</v>
      </c>
      <c r="AZ2570" s="482" t="s">
        <v>5335</v>
      </c>
    </row>
    <row r="2571" spans="50:52" hidden="1">
      <c r="AX2571" s="482" t="s">
        <v>5337</v>
      </c>
      <c r="AY2571" s="483" t="s">
        <v>5338</v>
      </c>
      <c r="AZ2571" s="482" t="s">
        <v>5337</v>
      </c>
    </row>
    <row r="2572" spans="50:52" hidden="1">
      <c r="AX2572" s="482" t="s">
        <v>5339</v>
      </c>
      <c r="AY2572" s="483" t="s">
        <v>5340</v>
      </c>
      <c r="AZ2572" s="482" t="s">
        <v>5339</v>
      </c>
    </row>
    <row r="2573" spans="50:52" hidden="1">
      <c r="AX2573" s="482" t="s">
        <v>5341</v>
      </c>
      <c r="AY2573" s="483" t="s">
        <v>5342</v>
      </c>
      <c r="AZ2573" s="482" t="s">
        <v>5341</v>
      </c>
    </row>
    <row r="2574" spans="50:52" hidden="1">
      <c r="AX2574" s="482" t="s">
        <v>5343</v>
      </c>
      <c r="AY2574" s="483" t="s">
        <v>5344</v>
      </c>
      <c r="AZ2574" s="482" t="s">
        <v>5343</v>
      </c>
    </row>
    <row r="2575" spans="50:52" hidden="1"/>
    <row r="2576" spans="50:52" hidden="1"/>
    <row r="2577" hidden="1"/>
    <row r="2578" hidden="1"/>
  </sheetData>
  <sortState xmlns:xlrd2="http://schemas.microsoft.com/office/spreadsheetml/2017/richdata2" ref="AR613:AS618">
    <sortCondition ref="AR613:AR618"/>
  </sortState>
  <dataConsolidate/>
  <mergeCells count="2161">
    <mergeCell ref="V160:Z160"/>
    <mergeCell ref="AA160:AC160"/>
    <mergeCell ref="AD160:AE160"/>
    <mergeCell ref="AG160:AH160"/>
    <mergeCell ref="AJ160:AK160"/>
    <mergeCell ref="P160:U160"/>
    <mergeCell ref="V246:Z246"/>
    <mergeCell ref="AA246:AC246"/>
    <mergeCell ref="AD246:AE246"/>
    <mergeCell ref="AG246:AH246"/>
    <mergeCell ref="AJ246:AK246"/>
    <mergeCell ref="V257:Z257"/>
    <mergeCell ref="AA257:AC257"/>
    <mergeCell ref="AD257:AE257"/>
    <mergeCell ref="AG257:AH257"/>
    <mergeCell ref="AJ257:AK257"/>
    <mergeCell ref="V245:Z245"/>
    <mergeCell ref="AA245:AC245"/>
    <mergeCell ref="AD245:AE245"/>
    <mergeCell ref="AG245:AH245"/>
    <mergeCell ref="AJ245:AK245"/>
    <mergeCell ref="V256:Z256"/>
    <mergeCell ref="AA256:AC256"/>
    <mergeCell ref="AD256:AE256"/>
    <mergeCell ref="AG256:AH256"/>
    <mergeCell ref="AJ256:AK256"/>
    <mergeCell ref="AG247:AH247"/>
    <mergeCell ref="AJ247:AK247"/>
    <mergeCell ref="Q226:S226"/>
    <mergeCell ref="L204:Y204"/>
    <mergeCell ref="L246:U246"/>
    <mergeCell ref="M247:P247"/>
    <mergeCell ref="AH599:AL599"/>
    <mergeCell ref="AH185:AL185"/>
    <mergeCell ref="AH191:AL191"/>
    <mergeCell ref="AH238:AL238"/>
    <mergeCell ref="AH316:AL316"/>
    <mergeCell ref="AH369:AL369"/>
    <mergeCell ref="AH406:AL406"/>
    <mergeCell ref="B3:B6"/>
    <mergeCell ref="B148:B184"/>
    <mergeCell ref="AH101:AL101"/>
    <mergeCell ref="AH128:AL128"/>
    <mergeCell ref="AH135:AL135"/>
    <mergeCell ref="AH147:AL147"/>
    <mergeCell ref="F596:K596"/>
    <mergeCell ref="L596:O596"/>
    <mergeCell ref="P596:AL596"/>
    <mergeCell ref="F597:K598"/>
    <mergeCell ref="L597:V597"/>
    <mergeCell ref="W597:AL597"/>
    <mergeCell ref="L598:O598"/>
    <mergeCell ref="Q598:T598"/>
    <mergeCell ref="U598:V598"/>
    <mergeCell ref="W598:AL598"/>
    <mergeCell ref="U593:V593"/>
    <mergeCell ref="X593:AL593"/>
    <mergeCell ref="F594:K594"/>
    <mergeCell ref="L594:O594"/>
    <mergeCell ref="P594:AL594"/>
    <mergeCell ref="F595:K595"/>
    <mergeCell ref="B129:B134"/>
    <mergeCell ref="C129:E134"/>
    <mergeCell ref="L595:O595"/>
    <mergeCell ref="P595:AL595"/>
    <mergeCell ref="C591:E598"/>
    <mergeCell ref="C575:E582"/>
    <mergeCell ref="F575:K576"/>
    <mergeCell ref="L575:S575"/>
    <mergeCell ref="T575:AL575"/>
    <mergeCell ref="L576:N576"/>
    <mergeCell ref="Y576:AL576"/>
    <mergeCell ref="F577:K577"/>
    <mergeCell ref="L577:N577"/>
    <mergeCell ref="F591:K592"/>
    <mergeCell ref="L591:S591"/>
    <mergeCell ref="T591:AL591"/>
    <mergeCell ref="L592:N592"/>
    <mergeCell ref="Y592:AL592"/>
    <mergeCell ref="F593:K593"/>
    <mergeCell ref="L593:N593"/>
    <mergeCell ref="O593:P593"/>
    <mergeCell ref="R593:S593"/>
    <mergeCell ref="F588:K588"/>
    <mergeCell ref="L588:O588"/>
    <mergeCell ref="P588:AL588"/>
    <mergeCell ref="F589:K590"/>
    <mergeCell ref="L589:V589"/>
    <mergeCell ref="W589:AL589"/>
    <mergeCell ref="L590:O590"/>
    <mergeCell ref="Q590:T590"/>
    <mergeCell ref="U590:V590"/>
    <mergeCell ref="W590:AL590"/>
    <mergeCell ref="U585:V585"/>
    <mergeCell ref="X585:AL585"/>
    <mergeCell ref="F586:K586"/>
    <mergeCell ref="L586:O586"/>
    <mergeCell ref="P586:AL586"/>
    <mergeCell ref="F587:K587"/>
    <mergeCell ref="L587:O587"/>
    <mergeCell ref="P587:AL587"/>
    <mergeCell ref="C583:E590"/>
    <mergeCell ref="F583:K584"/>
    <mergeCell ref="L583:S583"/>
    <mergeCell ref="T583:AL583"/>
    <mergeCell ref="L584:N584"/>
    <mergeCell ref="Y584:AL584"/>
    <mergeCell ref="F585:K585"/>
    <mergeCell ref="L585:N585"/>
    <mergeCell ref="O585:P585"/>
    <mergeCell ref="R585:S585"/>
    <mergeCell ref="O577:P577"/>
    <mergeCell ref="R577:S577"/>
    <mergeCell ref="F580:K580"/>
    <mergeCell ref="L580:O580"/>
    <mergeCell ref="P580:AL580"/>
    <mergeCell ref="F581:K582"/>
    <mergeCell ref="L581:V581"/>
    <mergeCell ref="W581:AL581"/>
    <mergeCell ref="L582:O582"/>
    <mergeCell ref="Q582:T582"/>
    <mergeCell ref="U582:V582"/>
    <mergeCell ref="W582:AL582"/>
    <mergeCell ref="U577:V577"/>
    <mergeCell ref="X577:AL577"/>
    <mergeCell ref="F578:K578"/>
    <mergeCell ref="L578:O578"/>
    <mergeCell ref="P578:AL578"/>
    <mergeCell ref="F579:K579"/>
    <mergeCell ref="L579:O579"/>
    <mergeCell ref="P579:AL579"/>
    <mergeCell ref="U569:V569"/>
    <mergeCell ref="X569:AL569"/>
    <mergeCell ref="F570:K570"/>
    <mergeCell ref="L570:O570"/>
    <mergeCell ref="P570:AL570"/>
    <mergeCell ref="F571:K571"/>
    <mergeCell ref="L571:O571"/>
    <mergeCell ref="P571:AL571"/>
    <mergeCell ref="C567:E574"/>
    <mergeCell ref="F567:K568"/>
    <mergeCell ref="L567:S567"/>
    <mergeCell ref="T567:AL567"/>
    <mergeCell ref="L568:N568"/>
    <mergeCell ref="Y568:AL568"/>
    <mergeCell ref="F569:K569"/>
    <mergeCell ref="L569:N569"/>
    <mergeCell ref="O569:P569"/>
    <mergeCell ref="R569:S569"/>
    <mergeCell ref="F572:K572"/>
    <mergeCell ref="L572:O572"/>
    <mergeCell ref="P572:AL572"/>
    <mergeCell ref="F573:K574"/>
    <mergeCell ref="L573:V573"/>
    <mergeCell ref="W573:AL573"/>
    <mergeCell ref="L574:O574"/>
    <mergeCell ref="Q574:T574"/>
    <mergeCell ref="U574:V574"/>
    <mergeCell ref="W574:AL574"/>
    <mergeCell ref="F564:K564"/>
    <mergeCell ref="L564:O564"/>
    <mergeCell ref="P564:AL564"/>
    <mergeCell ref="F565:K566"/>
    <mergeCell ref="L565:V565"/>
    <mergeCell ref="W565:AL565"/>
    <mergeCell ref="L566:O566"/>
    <mergeCell ref="Q566:T566"/>
    <mergeCell ref="U566:V566"/>
    <mergeCell ref="W566:AL566"/>
    <mergeCell ref="U561:V561"/>
    <mergeCell ref="X561:AL561"/>
    <mergeCell ref="F562:K562"/>
    <mergeCell ref="L562:O562"/>
    <mergeCell ref="P562:AL562"/>
    <mergeCell ref="F563:K563"/>
    <mergeCell ref="L563:O563"/>
    <mergeCell ref="P563:AL563"/>
    <mergeCell ref="F561:K561"/>
    <mergeCell ref="L561:N561"/>
    <mergeCell ref="C543:E550"/>
    <mergeCell ref="F543:K544"/>
    <mergeCell ref="L543:S543"/>
    <mergeCell ref="T543:AL543"/>
    <mergeCell ref="L544:N544"/>
    <mergeCell ref="Y544:AL544"/>
    <mergeCell ref="F545:K545"/>
    <mergeCell ref="L545:N545"/>
    <mergeCell ref="O561:P561"/>
    <mergeCell ref="R561:S561"/>
    <mergeCell ref="F556:K556"/>
    <mergeCell ref="L556:O556"/>
    <mergeCell ref="P556:AL556"/>
    <mergeCell ref="F557:K558"/>
    <mergeCell ref="L557:V557"/>
    <mergeCell ref="W557:AL557"/>
    <mergeCell ref="L558:O558"/>
    <mergeCell ref="Q558:T558"/>
    <mergeCell ref="U558:V558"/>
    <mergeCell ref="W558:AL558"/>
    <mergeCell ref="C559:E566"/>
    <mergeCell ref="F559:K560"/>
    <mergeCell ref="L559:S559"/>
    <mergeCell ref="T559:AL559"/>
    <mergeCell ref="L560:N560"/>
    <mergeCell ref="Y560:AL560"/>
    <mergeCell ref="U553:V553"/>
    <mergeCell ref="X553:AL553"/>
    <mergeCell ref="F554:K554"/>
    <mergeCell ref="L554:O554"/>
    <mergeCell ref="P554:AL554"/>
    <mergeCell ref="F555:K555"/>
    <mergeCell ref="L555:O555"/>
    <mergeCell ref="P555:AL555"/>
    <mergeCell ref="C551:E558"/>
    <mergeCell ref="F551:K552"/>
    <mergeCell ref="L551:S551"/>
    <mergeCell ref="T551:AL551"/>
    <mergeCell ref="L552:N552"/>
    <mergeCell ref="Y552:AL552"/>
    <mergeCell ref="F553:K553"/>
    <mergeCell ref="L553:N553"/>
    <mergeCell ref="O553:P553"/>
    <mergeCell ref="R553:S553"/>
    <mergeCell ref="O545:P545"/>
    <mergeCell ref="R545:S545"/>
    <mergeCell ref="F540:K540"/>
    <mergeCell ref="L540:O540"/>
    <mergeCell ref="P540:AL540"/>
    <mergeCell ref="F541:K542"/>
    <mergeCell ref="L541:V541"/>
    <mergeCell ref="W541:AL541"/>
    <mergeCell ref="L542:O542"/>
    <mergeCell ref="Q542:T542"/>
    <mergeCell ref="U542:V542"/>
    <mergeCell ref="W542:AL542"/>
    <mergeCell ref="F548:K548"/>
    <mergeCell ref="L548:O548"/>
    <mergeCell ref="P548:AL548"/>
    <mergeCell ref="F549:K550"/>
    <mergeCell ref="L549:V549"/>
    <mergeCell ref="W549:AL549"/>
    <mergeCell ref="L550:O550"/>
    <mergeCell ref="Q550:T550"/>
    <mergeCell ref="U550:V550"/>
    <mergeCell ref="W550:AL550"/>
    <mergeCell ref="U545:V545"/>
    <mergeCell ref="X545:AL545"/>
    <mergeCell ref="F546:K546"/>
    <mergeCell ref="L546:O546"/>
    <mergeCell ref="P546:AL546"/>
    <mergeCell ref="F547:K547"/>
    <mergeCell ref="L547:O547"/>
    <mergeCell ref="P547:AL547"/>
    <mergeCell ref="U537:V537"/>
    <mergeCell ref="X537:AL537"/>
    <mergeCell ref="F538:K538"/>
    <mergeCell ref="L538:O538"/>
    <mergeCell ref="P538:AL538"/>
    <mergeCell ref="F539:K539"/>
    <mergeCell ref="L539:O539"/>
    <mergeCell ref="P539:AL539"/>
    <mergeCell ref="C535:E542"/>
    <mergeCell ref="F535:K536"/>
    <mergeCell ref="L535:S535"/>
    <mergeCell ref="T535:AL535"/>
    <mergeCell ref="L536:N536"/>
    <mergeCell ref="Y536:AL536"/>
    <mergeCell ref="F537:K537"/>
    <mergeCell ref="L537:N537"/>
    <mergeCell ref="O537:P537"/>
    <mergeCell ref="R537:S537"/>
    <mergeCell ref="F532:K532"/>
    <mergeCell ref="L532:O532"/>
    <mergeCell ref="P532:AL532"/>
    <mergeCell ref="F533:K534"/>
    <mergeCell ref="L533:V533"/>
    <mergeCell ref="W533:AL533"/>
    <mergeCell ref="L534:O534"/>
    <mergeCell ref="Q534:T534"/>
    <mergeCell ref="U534:V534"/>
    <mergeCell ref="W534:AL534"/>
    <mergeCell ref="U529:V529"/>
    <mergeCell ref="X529:AL529"/>
    <mergeCell ref="F530:K530"/>
    <mergeCell ref="L530:O530"/>
    <mergeCell ref="P530:AL530"/>
    <mergeCell ref="F531:K531"/>
    <mergeCell ref="L531:O531"/>
    <mergeCell ref="P531:AL531"/>
    <mergeCell ref="F529:K529"/>
    <mergeCell ref="L529:N529"/>
    <mergeCell ref="C511:E518"/>
    <mergeCell ref="F511:K512"/>
    <mergeCell ref="L511:S511"/>
    <mergeCell ref="T511:AL511"/>
    <mergeCell ref="L512:N512"/>
    <mergeCell ref="Y512:AL512"/>
    <mergeCell ref="F513:K513"/>
    <mergeCell ref="L513:N513"/>
    <mergeCell ref="O529:P529"/>
    <mergeCell ref="R529:S529"/>
    <mergeCell ref="F524:K524"/>
    <mergeCell ref="L524:O524"/>
    <mergeCell ref="P524:AL524"/>
    <mergeCell ref="F525:K526"/>
    <mergeCell ref="L525:V525"/>
    <mergeCell ref="W525:AL525"/>
    <mergeCell ref="L526:O526"/>
    <mergeCell ref="Q526:T526"/>
    <mergeCell ref="U526:V526"/>
    <mergeCell ref="W526:AL526"/>
    <mergeCell ref="C527:E534"/>
    <mergeCell ref="F527:K528"/>
    <mergeCell ref="L527:S527"/>
    <mergeCell ref="T527:AL527"/>
    <mergeCell ref="L528:N528"/>
    <mergeCell ref="Y528:AL528"/>
    <mergeCell ref="U521:V521"/>
    <mergeCell ref="X521:AL521"/>
    <mergeCell ref="F522:K522"/>
    <mergeCell ref="L522:O522"/>
    <mergeCell ref="P522:AL522"/>
    <mergeCell ref="F523:K523"/>
    <mergeCell ref="L523:O523"/>
    <mergeCell ref="P523:AL523"/>
    <mergeCell ref="C519:E526"/>
    <mergeCell ref="F519:K520"/>
    <mergeCell ref="L519:S519"/>
    <mergeCell ref="T519:AL519"/>
    <mergeCell ref="L520:N520"/>
    <mergeCell ref="Y520:AL520"/>
    <mergeCell ref="F521:K521"/>
    <mergeCell ref="L521:N521"/>
    <mergeCell ref="O521:P521"/>
    <mergeCell ref="R521:S521"/>
    <mergeCell ref="O513:P513"/>
    <mergeCell ref="R513:S513"/>
    <mergeCell ref="F508:K508"/>
    <mergeCell ref="L508:O508"/>
    <mergeCell ref="P508:AL508"/>
    <mergeCell ref="F509:K510"/>
    <mergeCell ref="L509:V509"/>
    <mergeCell ref="W509:AL509"/>
    <mergeCell ref="L510:O510"/>
    <mergeCell ref="Q510:T510"/>
    <mergeCell ref="U510:V510"/>
    <mergeCell ref="W510:AL510"/>
    <mergeCell ref="F516:K516"/>
    <mergeCell ref="L516:O516"/>
    <mergeCell ref="P516:AL516"/>
    <mergeCell ref="F517:K518"/>
    <mergeCell ref="L517:V517"/>
    <mergeCell ref="W517:AL517"/>
    <mergeCell ref="L518:O518"/>
    <mergeCell ref="Q518:T518"/>
    <mergeCell ref="U518:V518"/>
    <mergeCell ref="W518:AL518"/>
    <mergeCell ref="U513:V513"/>
    <mergeCell ref="X513:AL513"/>
    <mergeCell ref="F514:K514"/>
    <mergeCell ref="L514:O514"/>
    <mergeCell ref="P514:AL514"/>
    <mergeCell ref="F515:K515"/>
    <mergeCell ref="L515:O515"/>
    <mergeCell ref="P515:AL515"/>
    <mergeCell ref="U505:V505"/>
    <mergeCell ref="X505:AL505"/>
    <mergeCell ref="F506:K506"/>
    <mergeCell ref="L506:O506"/>
    <mergeCell ref="P506:AL506"/>
    <mergeCell ref="F507:K507"/>
    <mergeCell ref="L507:O507"/>
    <mergeCell ref="P507:AL507"/>
    <mergeCell ref="C503:E510"/>
    <mergeCell ref="F503:K504"/>
    <mergeCell ref="L503:S503"/>
    <mergeCell ref="T503:AL503"/>
    <mergeCell ref="L504:N504"/>
    <mergeCell ref="Y504:AL504"/>
    <mergeCell ref="F505:K505"/>
    <mergeCell ref="L505:N505"/>
    <mergeCell ref="O505:P505"/>
    <mergeCell ref="R505:S505"/>
    <mergeCell ref="F500:K500"/>
    <mergeCell ref="L500:O500"/>
    <mergeCell ref="P500:AL500"/>
    <mergeCell ref="F501:K502"/>
    <mergeCell ref="L501:V501"/>
    <mergeCell ref="W501:AL501"/>
    <mergeCell ref="L502:O502"/>
    <mergeCell ref="Q502:T502"/>
    <mergeCell ref="U502:V502"/>
    <mergeCell ref="W502:AL502"/>
    <mergeCell ref="U497:V497"/>
    <mergeCell ref="X497:AL497"/>
    <mergeCell ref="F498:K498"/>
    <mergeCell ref="L498:O498"/>
    <mergeCell ref="P498:AL498"/>
    <mergeCell ref="F499:K499"/>
    <mergeCell ref="L499:O499"/>
    <mergeCell ref="P499:AL499"/>
    <mergeCell ref="F497:K497"/>
    <mergeCell ref="L497:N497"/>
    <mergeCell ref="C479:E486"/>
    <mergeCell ref="F479:K480"/>
    <mergeCell ref="L479:S479"/>
    <mergeCell ref="T479:AL479"/>
    <mergeCell ref="L480:N480"/>
    <mergeCell ref="Y480:AL480"/>
    <mergeCell ref="F481:K481"/>
    <mergeCell ref="L481:N481"/>
    <mergeCell ref="O497:P497"/>
    <mergeCell ref="R497:S497"/>
    <mergeCell ref="F492:K492"/>
    <mergeCell ref="L492:O492"/>
    <mergeCell ref="P492:AL492"/>
    <mergeCell ref="F493:K494"/>
    <mergeCell ref="L493:V493"/>
    <mergeCell ref="W493:AL493"/>
    <mergeCell ref="L494:O494"/>
    <mergeCell ref="Q494:T494"/>
    <mergeCell ref="U494:V494"/>
    <mergeCell ref="W494:AL494"/>
    <mergeCell ref="C495:E502"/>
    <mergeCell ref="F495:K496"/>
    <mergeCell ref="L495:S495"/>
    <mergeCell ref="T495:AL495"/>
    <mergeCell ref="L496:N496"/>
    <mergeCell ref="Y496:AL496"/>
    <mergeCell ref="U489:V489"/>
    <mergeCell ref="X489:AL489"/>
    <mergeCell ref="F490:K490"/>
    <mergeCell ref="L490:O490"/>
    <mergeCell ref="P490:AL490"/>
    <mergeCell ref="F491:K491"/>
    <mergeCell ref="L491:O491"/>
    <mergeCell ref="P491:AL491"/>
    <mergeCell ref="C487:E494"/>
    <mergeCell ref="F487:K488"/>
    <mergeCell ref="L487:S487"/>
    <mergeCell ref="T487:AL487"/>
    <mergeCell ref="L488:N488"/>
    <mergeCell ref="Y488:AL488"/>
    <mergeCell ref="F489:K489"/>
    <mergeCell ref="L489:N489"/>
    <mergeCell ref="O489:P489"/>
    <mergeCell ref="R489:S489"/>
    <mergeCell ref="O481:P481"/>
    <mergeCell ref="R481:S481"/>
    <mergeCell ref="F476:K476"/>
    <mergeCell ref="L476:O476"/>
    <mergeCell ref="P476:AL476"/>
    <mergeCell ref="F477:K478"/>
    <mergeCell ref="L477:V477"/>
    <mergeCell ref="W477:AL477"/>
    <mergeCell ref="L478:O478"/>
    <mergeCell ref="Q478:T478"/>
    <mergeCell ref="U478:V478"/>
    <mergeCell ref="W478:AL478"/>
    <mergeCell ref="F484:K484"/>
    <mergeCell ref="L484:O484"/>
    <mergeCell ref="P484:AL484"/>
    <mergeCell ref="F485:K486"/>
    <mergeCell ref="L485:V485"/>
    <mergeCell ref="W485:AL485"/>
    <mergeCell ref="L486:O486"/>
    <mergeCell ref="Q486:T486"/>
    <mergeCell ref="U486:V486"/>
    <mergeCell ref="W486:AL486"/>
    <mergeCell ref="U481:V481"/>
    <mergeCell ref="X481:AL481"/>
    <mergeCell ref="F482:K482"/>
    <mergeCell ref="L482:O482"/>
    <mergeCell ref="P482:AL482"/>
    <mergeCell ref="F483:K483"/>
    <mergeCell ref="L483:O483"/>
    <mergeCell ref="P483:AL483"/>
    <mergeCell ref="U473:V473"/>
    <mergeCell ref="X473:AL473"/>
    <mergeCell ref="F474:K474"/>
    <mergeCell ref="L474:O474"/>
    <mergeCell ref="P474:AL474"/>
    <mergeCell ref="F475:K475"/>
    <mergeCell ref="L475:O475"/>
    <mergeCell ref="P475:AL475"/>
    <mergeCell ref="C471:E478"/>
    <mergeCell ref="F471:K472"/>
    <mergeCell ref="L471:S471"/>
    <mergeCell ref="T471:AL471"/>
    <mergeCell ref="L472:N472"/>
    <mergeCell ref="Y472:AL472"/>
    <mergeCell ref="F473:K473"/>
    <mergeCell ref="L473:N473"/>
    <mergeCell ref="O473:P473"/>
    <mergeCell ref="R473:S473"/>
    <mergeCell ref="F468:K468"/>
    <mergeCell ref="L468:O468"/>
    <mergeCell ref="P468:AL468"/>
    <mergeCell ref="F469:K470"/>
    <mergeCell ref="L469:V469"/>
    <mergeCell ref="W469:AL469"/>
    <mergeCell ref="L470:O470"/>
    <mergeCell ref="Q470:T470"/>
    <mergeCell ref="U470:V470"/>
    <mergeCell ref="W470:AL470"/>
    <mergeCell ref="C463:E470"/>
    <mergeCell ref="F463:K464"/>
    <mergeCell ref="L463:S463"/>
    <mergeCell ref="T463:AL463"/>
    <mergeCell ref="L464:N464"/>
    <mergeCell ref="Y464:AL464"/>
    <mergeCell ref="U465:V465"/>
    <mergeCell ref="X465:AL465"/>
    <mergeCell ref="F466:K466"/>
    <mergeCell ref="L466:O466"/>
    <mergeCell ref="P466:AL466"/>
    <mergeCell ref="F467:K467"/>
    <mergeCell ref="L467:O467"/>
    <mergeCell ref="P467:AL467"/>
    <mergeCell ref="F465:K465"/>
    <mergeCell ref="L465:N465"/>
    <mergeCell ref="C447:E454"/>
    <mergeCell ref="F447:K448"/>
    <mergeCell ref="L447:S447"/>
    <mergeCell ref="T447:AL447"/>
    <mergeCell ref="L448:N448"/>
    <mergeCell ref="Y448:AL448"/>
    <mergeCell ref="F449:K449"/>
    <mergeCell ref="L449:N449"/>
    <mergeCell ref="O449:P449"/>
    <mergeCell ref="R449:S449"/>
    <mergeCell ref="O465:P465"/>
    <mergeCell ref="R465:S465"/>
    <mergeCell ref="F460:K460"/>
    <mergeCell ref="L460:O460"/>
    <mergeCell ref="P460:AL460"/>
    <mergeCell ref="F461:K462"/>
    <mergeCell ref="L461:V461"/>
    <mergeCell ref="W461:AL461"/>
    <mergeCell ref="L462:O462"/>
    <mergeCell ref="Q462:T462"/>
    <mergeCell ref="U462:V462"/>
    <mergeCell ref="W462:AL462"/>
    <mergeCell ref="U457:V457"/>
    <mergeCell ref="X457:AL457"/>
    <mergeCell ref="F458:K458"/>
    <mergeCell ref="L458:O458"/>
    <mergeCell ref="P458:AL458"/>
    <mergeCell ref="F459:K459"/>
    <mergeCell ref="L459:O459"/>
    <mergeCell ref="P459:AL459"/>
    <mergeCell ref="C455:E462"/>
    <mergeCell ref="F455:K456"/>
    <mergeCell ref="L455:S455"/>
    <mergeCell ref="T455:AL455"/>
    <mergeCell ref="L456:N456"/>
    <mergeCell ref="Y456:AL456"/>
    <mergeCell ref="F457:K457"/>
    <mergeCell ref="L457:N457"/>
    <mergeCell ref="O457:P457"/>
    <mergeCell ref="R457:S457"/>
    <mergeCell ref="Q446:T446"/>
    <mergeCell ref="U446:V446"/>
    <mergeCell ref="W446:AL446"/>
    <mergeCell ref="F452:K452"/>
    <mergeCell ref="L452:O452"/>
    <mergeCell ref="P452:AL452"/>
    <mergeCell ref="F453:K454"/>
    <mergeCell ref="L453:V453"/>
    <mergeCell ref="W453:AL453"/>
    <mergeCell ref="L454:O454"/>
    <mergeCell ref="Q454:T454"/>
    <mergeCell ref="U454:V454"/>
    <mergeCell ref="W454:AL454"/>
    <mergeCell ref="U449:V449"/>
    <mergeCell ref="X449:AL449"/>
    <mergeCell ref="F450:K450"/>
    <mergeCell ref="L450:O450"/>
    <mergeCell ref="P450:AL450"/>
    <mergeCell ref="F451:K451"/>
    <mergeCell ref="L451:O451"/>
    <mergeCell ref="P451:AL451"/>
    <mergeCell ref="F443:K443"/>
    <mergeCell ref="L443:O443"/>
    <mergeCell ref="P443:AL443"/>
    <mergeCell ref="F444:K444"/>
    <mergeCell ref="L444:O444"/>
    <mergeCell ref="P444:AL444"/>
    <mergeCell ref="R441:S441"/>
    <mergeCell ref="U441:V441"/>
    <mergeCell ref="X441:AL441"/>
    <mergeCell ref="F442:K442"/>
    <mergeCell ref="L442:O442"/>
    <mergeCell ref="P442:AL442"/>
    <mergeCell ref="W438:AL438"/>
    <mergeCell ref="C439:E446"/>
    <mergeCell ref="F439:K440"/>
    <mergeCell ref="L439:S439"/>
    <mergeCell ref="T439:AL439"/>
    <mergeCell ref="L440:N440"/>
    <mergeCell ref="Y440:AL440"/>
    <mergeCell ref="F441:K441"/>
    <mergeCell ref="L441:N441"/>
    <mergeCell ref="O441:P441"/>
    <mergeCell ref="C431:E438"/>
    <mergeCell ref="F431:K432"/>
    <mergeCell ref="L431:S431"/>
    <mergeCell ref="T431:AL431"/>
    <mergeCell ref="L432:N432"/>
    <mergeCell ref="Y432:AL432"/>
    <mergeCell ref="F445:K446"/>
    <mergeCell ref="L445:V445"/>
    <mergeCell ref="W445:AL445"/>
    <mergeCell ref="L446:O446"/>
    <mergeCell ref="P428:Z428"/>
    <mergeCell ref="AA428:AL428"/>
    <mergeCell ref="R425:S425"/>
    <mergeCell ref="U425:V425"/>
    <mergeCell ref="X425:AL425"/>
    <mergeCell ref="F426:K426"/>
    <mergeCell ref="L426:O426"/>
    <mergeCell ref="P426:AL426"/>
    <mergeCell ref="F436:K436"/>
    <mergeCell ref="L436:O436"/>
    <mergeCell ref="P436:Z436"/>
    <mergeCell ref="AA436:AL436"/>
    <mergeCell ref="F437:K438"/>
    <mergeCell ref="L437:V437"/>
    <mergeCell ref="W437:AL437"/>
    <mergeCell ref="L438:O438"/>
    <mergeCell ref="Q438:T438"/>
    <mergeCell ref="U438:V438"/>
    <mergeCell ref="U433:V433"/>
    <mergeCell ref="X433:AL433"/>
    <mergeCell ref="F434:K434"/>
    <mergeCell ref="L434:O434"/>
    <mergeCell ref="P434:AL434"/>
    <mergeCell ref="F435:K435"/>
    <mergeCell ref="L435:O435"/>
    <mergeCell ref="P435:Z435"/>
    <mergeCell ref="AA435:AL435"/>
    <mergeCell ref="F433:K433"/>
    <mergeCell ref="L433:N433"/>
    <mergeCell ref="O433:P433"/>
    <mergeCell ref="R433:S433"/>
    <mergeCell ref="C423:E430"/>
    <mergeCell ref="F423:K424"/>
    <mergeCell ref="L423:S423"/>
    <mergeCell ref="T423:AL423"/>
    <mergeCell ref="L424:N424"/>
    <mergeCell ref="Y424:AL424"/>
    <mergeCell ref="F425:K425"/>
    <mergeCell ref="L425:N425"/>
    <mergeCell ref="O425:P425"/>
    <mergeCell ref="F420:K420"/>
    <mergeCell ref="L420:O420"/>
    <mergeCell ref="P420:Z420"/>
    <mergeCell ref="AA420:AL420"/>
    <mergeCell ref="F421:K422"/>
    <mergeCell ref="L421:V421"/>
    <mergeCell ref="W421:AL421"/>
    <mergeCell ref="L422:O422"/>
    <mergeCell ref="Q422:T422"/>
    <mergeCell ref="U422:V422"/>
    <mergeCell ref="F429:K430"/>
    <mergeCell ref="L429:V429"/>
    <mergeCell ref="W429:AL429"/>
    <mergeCell ref="L430:O430"/>
    <mergeCell ref="Q430:T430"/>
    <mergeCell ref="U430:V430"/>
    <mergeCell ref="W430:AL430"/>
    <mergeCell ref="F427:K427"/>
    <mergeCell ref="L427:O427"/>
    <mergeCell ref="P427:Z427"/>
    <mergeCell ref="AA427:AL427"/>
    <mergeCell ref="F428:K428"/>
    <mergeCell ref="L428:O428"/>
    <mergeCell ref="U417:V417"/>
    <mergeCell ref="X417:AL417"/>
    <mergeCell ref="F418:K418"/>
    <mergeCell ref="L418:O418"/>
    <mergeCell ref="P418:AL418"/>
    <mergeCell ref="F419:K419"/>
    <mergeCell ref="L419:O419"/>
    <mergeCell ref="P419:Z419"/>
    <mergeCell ref="AA419:AL419"/>
    <mergeCell ref="C415:E422"/>
    <mergeCell ref="F415:K416"/>
    <mergeCell ref="L415:S415"/>
    <mergeCell ref="T415:AL415"/>
    <mergeCell ref="L416:N416"/>
    <mergeCell ref="Y416:AL416"/>
    <mergeCell ref="F417:K417"/>
    <mergeCell ref="L417:N417"/>
    <mergeCell ref="O417:P417"/>
    <mergeCell ref="R417:S417"/>
    <mergeCell ref="W422:AL422"/>
    <mergeCell ref="F413:K414"/>
    <mergeCell ref="L413:V413"/>
    <mergeCell ref="W413:AL413"/>
    <mergeCell ref="L414:O414"/>
    <mergeCell ref="Q414:T414"/>
    <mergeCell ref="U414:V414"/>
    <mergeCell ref="W414:AL414"/>
    <mergeCell ref="F411:K411"/>
    <mergeCell ref="L411:O411"/>
    <mergeCell ref="P411:Z411"/>
    <mergeCell ref="AA411:AL411"/>
    <mergeCell ref="F412:K412"/>
    <mergeCell ref="L412:O412"/>
    <mergeCell ref="P412:Z412"/>
    <mergeCell ref="AA412:AL412"/>
    <mergeCell ref="R409:S409"/>
    <mergeCell ref="U409:V409"/>
    <mergeCell ref="X409:AL409"/>
    <mergeCell ref="F410:K410"/>
    <mergeCell ref="L410:O410"/>
    <mergeCell ref="P410:AL410"/>
    <mergeCell ref="B407:B598"/>
    <mergeCell ref="C407:E414"/>
    <mergeCell ref="F407:K408"/>
    <mergeCell ref="L407:S407"/>
    <mergeCell ref="T407:AL407"/>
    <mergeCell ref="L408:N408"/>
    <mergeCell ref="Y408:AL408"/>
    <mergeCell ref="F409:K409"/>
    <mergeCell ref="L409:N409"/>
    <mergeCell ref="O409:P409"/>
    <mergeCell ref="AA402:AL402"/>
    <mergeCell ref="F403:K405"/>
    <mergeCell ref="L403:AH403"/>
    <mergeCell ref="AI403:AL403"/>
    <mergeCell ref="L404:N405"/>
    <mergeCell ref="AI404:AL405"/>
    <mergeCell ref="AC399:AD399"/>
    <mergeCell ref="AE399:AG399"/>
    <mergeCell ref="AH399:AL399"/>
    <mergeCell ref="F400:K402"/>
    <mergeCell ref="L400:Q400"/>
    <mergeCell ref="S400:Z400"/>
    <mergeCell ref="AA400:AL400"/>
    <mergeCell ref="L401:N401"/>
    <mergeCell ref="T401:AL401"/>
    <mergeCell ref="L402:Z402"/>
    <mergeCell ref="F399:K399"/>
    <mergeCell ref="L399:O399"/>
    <mergeCell ref="P399:Q399"/>
    <mergeCell ref="R399:U399"/>
    <mergeCell ref="V399:Z399"/>
    <mergeCell ref="AA399:AB399"/>
    <mergeCell ref="T389:AL389"/>
    <mergeCell ref="L390:Z390"/>
    <mergeCell ref="F387:K387"/>
    <mergeCell ref="L387:O387"/>
    <mergeCell ref="P387:Q387"/>
    <mergeCell ref="R387:U387"/>
    <mergeCell ref="V387:Z387"/>
    <mergeCell ref="AA387:AB387"/>
    <mergeCell ref="L397:N397"/>
    <mergeCell ref="AI397:AL397"/>
    <mergeCell ref="F398:K398"/>
    <mergeCell ref="L398:N398"/>
    <mergeCell ref="O398:P398"/>
    <mergeCell ref="R398:S398"/>
    <mergeCell ref="U398:V398"/>
    <mergeCell ref="X398:AL398"/>
    <mergeCell ref="C394:E405"/>
    <mergeCell ref="F394:K394"/>
    <mergeCell ref="L394:U394"/>
    <mergeCell ref="V394:AL394"/>
    <mergeCell ref="F395:K396"/>
    <mergeCell ref="L395:N395"/>
    <mergeCell ref="AI395:AL395"/>
    <mergeCell ref="L396:Y396"/>
    <mergeCell ref="Z396:AL396"/>
    <mergeCell ref="F397:K397"/>
    <mergeCell ref="L385:N385"/>
    <mergeCell ref="AI385:AL385"/>
    <mergeCell ref="F386:K386"/>
    <mergeCell ref="L386:N386"/>
    <mergeCell ref="O386:P386"/>
    <mergeCell ref="R386:S386"/>
    <mergeCell ref="U386:V386"/>
    <mergeCell ref="X386:AL386"/>
    <mergeCell ref="C382:E393"/>
    <mergeCell ref="F382:K382"/>
    <mergeCell ref="L382:U382"/>
    <mergeCell ref="V382:AL382"/>
    <mergeCell ref="F383:K384"/>
    <mergeCell ref="L383:N383"/>
    <mergeCell ref="AI383:AL383"/>
    <mergeCell ref="L384:Y384"/>
    <mergeCell ref="Z384:AL384"/>
    <mergeCell ref="F385:K385"/>
    <mergeCell ref="AA390:AL390"/>
    <mergeCell ref="F391:K393"/>
    <mergeCell ref="L391:AH391"/>
    <mergeCell ref="AI391:AL391"/>
    <mergeCell ref="L392:N393"/>
    <mergeCell ref="AI392:AL393"/>
    <mergeCell ref="AC387:AD387"/>
    <mergeCell ref="AE387:AG387"/>
    <mergeCell ref="AH387:AL387"/>
    <mergeCell ref="F388:K390"/>
    <mergeCell ref="L388:Q388"/>
    <mergeCell ref="S388:Z388"/>
    <mergeCell ref="AA388:AL388"/>
    <mergeCell ref="L389:N389"/>
    <mergeCell ref="F373:K373"/>
    <mergeCell ref="L373:N373"/>
    <mergeCell ref="AI373:AL373"/>
    <mergeCell ref="F366:K368"/>
    <mergeCell ref="L366:AH366"/>
    <mergeCell ref="AI366:AL366"/>
    <mergeCell ref="L367:N368"/>
    <mergeCell ref="AI367:AL368"/>
    <mergeCell ref="AA378:AL378"/>
    <mergeCell ref="F379:K381"/>
    <mergeCell ref="L379:AH379"/>
    <mergeCell ref="AI379:AL379"/>
    <mergeCell ref="L380:N381"/>
    <mergeCell ref="AI380:AL381"/>
    <mergeCell ref="AC375:AD375"/>
    <mergeCell ref="AE375:AG375"/>
    <mergeCell ref="AH375:AL375"/>
    <mergeCell ref="F376:K378"/>
    <mergeCell ref="L376:Q376"/>
    <mergeCell ref="S376:Z376"/>
    <mergeCell ref="AA376:AL376"/>
    <mergeCell ref="L377:N377"/>
    <mergeCell ref="T377:AL377"/>
    <mergeCell ref="L378:Z378"/>
    <mergeCell ref="F375:K375"/>
    <mergeCell ref="L375:O375"/>
    <mergeCell ref="P375:Q375"/>
    <mergeCell ref="R375:U375"/>
    <mergeCell ref="V375:Z375"/>
    <mergeCell ref="AA375:AB375"/>
    <mergeCell ref="F357:K357"/>
    <mergeCell ref="B370:B405"/>
    <mergeCell ref="C370:E381"/>
    <mergeCell ref="F370:K370"/>
    <mergeCell ref="L370:U370"/>
    <mergeCell ref="V370:AL370"/>
    <mergeCell ref="F363:K365"/>
    <mergeCell ref="L363:Q363"/>
    <mergeCell ref="S363:Z363"/>
    <mergeCell ref="AA363:AL363"/>
    <mergeCell ref="L364:N364"/>
    <mergeCell ref="T364:AL364"/>
    <mergeCell ref="L365:Z365"/>
    <mergeCell ref="AA365:AL365"/>
    <mergeCell ref="F362:K362"/>
    <mergeCell ref="L362:N362"/>
    <mergeCell ref="O362:P362"/>
    <mergeCell ref="R362:S362"/>
    <mergeCell ref="U362:V362"/>
    <mergeCell ref="X362:AL362"/>
    <mergeCell ref="C356:E368"/>
    <mergeCell ref="F374:K374"/>
    <mergeCell ref="L374:N374"/>
    <mergeCell ref="O374:P374"/>
    <mergeCell ref="R374:S374"/>
    <mergeCell ref="U374:V374"/>
    <mergeCell ref="X374:AL374"/>
    <mergeCell ref="F371:K372"/>
    <mergeCell ref="L371:N371"/>
    <mergeCell ref="AI371:AL371"/>
    <mergeCell ref="L372:Y372"/>
    <mergeCell ref="Z372:AL372"/>
    <mergeCell ref="F346:K347"/>
    <mergeCell ref="L346:N346"/>
    <mergeCell ref="AI346:AL346"/>
    <mergeCell ref="L347:Y347"/>
    <mergeCell ref="Z347:AL347"/>
    <mergeCell ref="F348:K348"/>
    <mergeCell ref="L348:N348"/>
    <mergeCell ref="AI348:AL348"/>
    <mergeCell ref="F359:K360"/>
    <mergeCell ref="L359:N359"/>
    <mergeCell ref="AI359:AL359"/>
    <mergeCell ref="L360:Y360"/>
    <mergeCell ref="Z360:AL360"/>
    <mergeCell ref="F361:K361"/>
    <mergeCell ref="L361:N361"/>
    <mergeCell ref="AI361:AL361"/>
    <mergeCell ref="L357:N357"/>
    <mergeCell ref="O357:P357"/>
    <mergeCell ref="R357:S357"/>
    <mergeCell ref="U357:V357"/>
    <mergeCell ref="X357:AL357"/>
    <mergeCell ref="F358:K358"/>
    <mergeCell ref="L358:U358"/>
    <mergeCell ref="V358:AL358"/>
    <mergeCell ref="F353:K355"/>
    <mergeCell ref="L353:AH353"/>
    <mergeCell ref="AI353:AL353"/>
    <mergeCell ref="L354:N355"/>
    <mergeCell ref="AI354:AL355"/>
    <mergeCell ref="F356:K356"/>
    <mergeCell ref="L356:P356"/>
    <mergeCell ref="Q356:AL356"/>
    <mergeCell ref="L344:N344"/>
    <mergeCell ref="O344:P344"/>
    <mergeCell ref="R344:S344"/>
    <mergeCell ref="U344:V344"/>
    <mergeCell ref="X344:AL344"/>
    <mergeCell ref="F345:K345"/>
    <mergeCell ref="L345:U345"/>
    <mergeCell ref="V345:AL345"/>
    <mergeCell ref="F340:K342"/>
    <mergeCell ref="L340:AH340"/>
    <mergeCell ref="AI340:AL340"/>
    <mergeCell ref="L341:N342"/>
    <mergeCell ref="AI341:AL342"/>
    <mergeCell ref="C343:E355"/>
    <mergeCell ref="F343:K343"/>
    <mergeCell ref="L343:P343"/>
    <mergeCell ref="Q343:AL343"/>
    <mergeCell ref="F344:K344"/>
    <mergeCell ref="F350:K352"/>
    <mergeCell ref="L350:Q350"/>
    <mergeCell ref="S350:Z350"/>
    <mergeCell ref="AA350:AL350"/>
    <mergeCell ref="L351:N351"/>
    <mergeCell ref="T351:AL351"/>
    <mergeCell ref="L352:Z352"/>
    <mergeCell ref="AA352:AL352"/>
    <mergeCell ref="F349:K349"/>
    <mergeCell ref="L349:N349"/>
    <mergeCell ref="O349:P349"/>
    <mergeCell ref="R349:S349"/>
    <mergeCell ref="U349:V349"/>
    <mergeCell ref="X349:AL349"/>
    <mergeCell ref="C330:E342"/>
    <mergeCell ref="F330:K330"/>
    <mergeCell ref="L330:P330"/>
    <mergeCell ref="Q330:AL330"/>
    <mergeCell ref="F331:K331"/>
    <mergeCell ref="F337:K339"/>
    <mergeCell ref="L337:Q337"/>
    <mergeCell ref="S337:Z337"/>
    <mergeCell ref="AA337:AL337"/>
    <mergeCell ref="L338:N338"/>
    <mergeCell ref="T338:AL338"/>
    <mergeCell ref="L339:Z339"/>
    <mergeCell ref="AA339:AL339"/>
    <mergeCell ref="F336:K336"/>
    <mergeCell ref="L336:N336"/>
    <mergeCell ref="O336:P336"/>
    <mergeCell ref="R336:S336"/>
    <mergeCell ref="U336:V336"/>
    <mergeCell ref="X336:AL336"/>
    <mergeCell ref="F333:K334"/>
    <mergeCell ref="L333:N333"/>
    <mergeCell ref="AI333:AL333"/>
    <mergeCell ref="L334:Y334"/>
    <mergeCell ref="Z334:AL334"/>
    <mergeCell ref="F335:K335"/>
    <mergeCell ref="L335:N335"/>
    <mergeCell ref="AI335:AL335"/>
    <mergeCell ref="AA326:AL326"/>
    <mergeCell ref="F322:K322"/>
    <mergeCell ref="L322:N322"/>
    <mergeCell ref="AI322:AL322"/>
    <mergeCell ref="F323:K323"/>
    <mergeCell ref="L323:N323"/>
    <mergeCell ref="O323:P323"/>
    <mergeCell ref="R323:S323"/>
    <mergeCell ref="U323:V323"/>
    <mergeCell ref="X323:AL323"/>
    <mergeCell ref="L331:N331"/>
    <mergeCell ref="O331:P331"/>
    <mergeCell ref="R331:S331"/>
    <mergeCell ref="U331:V331"/>
    <mergeCell ref="X331:AL331"/>
    <mergeCell ref="F332:K332"/>
    <mergeCell ref="L332:U332"/>
    <mergeCell ref="V332:AL332"/>
    <mergeCell ref="F327:K329"/>
    <mergeCell ref="L327:AH327"/>
    <mergeCell ref="AI327:AL327"/>
    <mergeCell ref="L328:N329"/>
    <mergeCell ref="AI328:AL329"/>
    <mergeCell ref="X315:AB315"/>
    <mergeCell ref="AC315:AH315"/>
    <mergeCell ref="AI315:AL315"/>
    <mergeCell ref="F311:K311"/>
    <mergeCell ref="L311:M311"/>
    <mergeCell ref="O311:Q311"/>
    <mergeCell ref="X318:AL318"/>
    <mergeCell ref="F319:K319"/>
    <mergeCell ref="L319:U319"/>
    <mergeCell ref="V319:AL319"/>
    <mergeCell ref="F320:K321"/>
    <mergeCell ref="L320:N320"/>
    <mergeCell ref="AI320:AL320"/>
    <mergeCell ref="L321:Y321"/>
    <mergeCell ref="Z321:AL321"/>
    <mergeCell ref="B317:B368"/>
    <mergeCell ref="C317:E329"/>
    <mergeCell ref="F317:K317"/>
    <mergeCell ref="L317:P317"/>
    <mergeCell ref="Q317:AL317"/>
    <mergeCell ref="F318:K318"/>
    <mergeCell ref="L318:N318"/>
    <mergeCell ref="O318:P318"/>
    <mergeCell ref="R318:S318"/>
    <mergeCell ref="U318:V318"/>
    <mergeCell ref="F324:K326"/>
    <mergeCell ref="L324:Q324"/>
    <mergeCell ref="S324:Z324"/>
    <mergeCell ref="AA324:AL324"/>
    <mergeCell ref="L325:N325"/>
    <mergeCell ref="T325:AL325"/>
    <mergeCell ref="L326:Z326"/>
    <mergeCell ref="C294:E304"/>
    <mergeCell ref="F294:K294"/>
    <mergeCell ref="L294:U294"/>
    <mergeCell ref="V294:AL294"/>
    <mergeCell ref="F295:K296"/>
    <mergeCell ref="L295:N295"/>
    <mergeCell ref="AI295:AL295"/>
    <mergeCell ref="L296:Y296"/>
    <mergeCell ref="Z296:AL296"/>
    <mergeCell ref="F297:K297"/>
    <mergeCell ref="AC304:AH304"/>
    <mergeCell ref="AI304:AL304"/>
    <mergeCell ref="V302:Z302"/>
    <mergeCell ref="AA302:AC302"/>
    <mergeCell ref="AD302:AE302"/>
    <mergeCell ref="AG302:AH302"/>
    <mergeCell ref="F315:K315"/>
    <mergeCell ref="L315:N315"/>
    <mergeCell ref="O315:P315"/>
    <mergeCell ref="R315:S315"/>
    <mergeCell ref="U315:V315"/>
    <mergeCell ref="L308:N308"/>
    <mergeCell ref="AI308:AL308"/>
    <mergeCell ref="F312:K314"/>
    <mergeCell ref="L312:U312"/>
    <mergeCell ref="V312:AL312"/>
    <mergeCell ref="M313:P313"/>
    <mergeCell ref="Q313:S313"/>
    <mergeCell ref="L314:N314"/>
    <mergeCell ref="Z314:AL314"/>
    <mergeCell ref="C305:E315"/>
    <mergeCell ref="F305:K305"/>
    <mergeCell ref="V283:AL283"/>
    <mergeCell ref="F284:K285"/>
    <mergeCell ref="L284:N284"/>
    <mergeCell ref="AI284:AL284"/>
    <mergeCell ref="L285:Y285"/>
    <mergeCell ref="Z285:AL285"/>
    <mergeCell ref="F286:K286"/>
    <mergeCell ref="V291:Z291"/>
    <mergeCell ref="AA291:AC291"/>
    <mergeCell ref="AD291:AE291"/>
    <mergeCell ref="AG291:AH291"/>
    <mergeCell ref="AJ291:AK291"/>
    <mergeCell ref="F287:K287"/>
    <mergeCell ref="F304:K304"/>
    <mergeCell ref="L304:N304"/>
    <mergeCell ref="O304:P304"/>
    <mergeCell ref="R304:S304"/>
    <mergeCell ref="U304:V304"/>
    <mergeCell ref="L297:N297"/>
    <mergeCell ref="AI297:AL297"/>
    <mergeCell ref="F301:K303"/>
    <mergeCell ref="L301:U301"/>
    <mergeCell ref="V301:AL301"/>
    <mergeCell ref="M302:P302"/>
    <mergeCell ref="Q302:S302"/>
    <mergeCell ref="L303:N303"/>
    <mergeCell ref="Z303:AL303"/>
    <mergeCell ref="X293:AB293"/>
    <mergeCell ref="AC293:AH293"/>
    <mergeCell ref="AI293:AL293"/>
    <mergeCell ref="X304:AB304"/>
    <mergeCell ref="L287:M287"/>
    <mergeCell ref="C272:E282"/>
    <mergeCell ref="F272:K272"/>
    <mergeCell ref="L272:U272"/>
    <mergeCell ref="V272:AL272"/>
    <mergeCell ref="F273:K274"/>
    <mergeCell ref="L273:N273"/>
    <mergeCell ref="AI273:AL273"/>
    <mergeCell ref="L274:Y274"/>
    <mergeCell ref="Z274:AL274"/>
    <mergeCell ref="F275:K275"/>
    <mergeCell ref="V280:Z280"/>
    <mergeCell ref="AA280:AC280"/>
    <mergeCell ref="AD280:AE280"/>
    <mergeCell ref="AG280:AH280"/>
    <mergeCell ref="AJ280:AK280"/>
    <mergeCell ref="F293:K293"/>
    <mergeCell ref="L293:N293"/>
    <mergeCell ref="O293:P293"/>
    <mergeCell ref="R293:S293"/>
    <mergeCell ref="U293:V293"/>
    <mergeCell ref="L286:N286"/>
    <mergeCell ref="AI286:AL286"/>
    <mergeCell ref="F290:K292"/>
    <mergeCell ref="L290:U290"/>
    <mergeCell ref="V290:AL290"/>
    <mergeCell ref="M291:P291"/>
    <mergeCell ref="Q291:S291"/>
    <mergeCell ref="L292:N292"/>
    <mergeCell ref="Z292:AL292"/>
    <mergeCell ref="C283:E293"/>
    <mergeCell ref="F283:K283"/>
    <mergeCell ref="L283:U283"/>
    <mergeCell ref="Q269:S269"/>
    <mergeCell ref="L270:N270"/>
    <mergeCell ref="F282:K282"/>
    <mergeCell ref="L282:N282"/>
    <mergeCell ref="O282:P282"/>
    <mergeCell ref="R282:S282"/>
    <mergeCell ref="U282:V282"/>
    <mergeCell ref="L275:N275"/>
    <mergeCell ref="AI275:AL275"/>
    <mergeCell ref="F279:K281"/>
    <mergeCell ref="L279:U279"/>
    <mergeCell ref="V279:AL279"/>
    <mergeCell ref="M280:P280"/>
    <mergeCell ref="Q280:S280"/>
    <mergeCell ref="L281:N281"/>
    <mergeCell ref="Z281:AL281"/>
    <mergeCell ref="F276:K276"/>
    <mergeCell ref="L276:M276"/>
    <mergeCell ref="O276:Q276"/>
    <mergeCell ref="R276:AL276"/>
    <mergeCell ref="F277:K277"/>
    <mergeCell ref="L277:AL277"/>
    <mergeCell ref="F278:K278"/>
    <mergeCell ref="L278:M278"/>
    <mergeCell ref="O278:Q278"/>
    <mergeCell ref="X271:AB271"/>
    <mergeCell ref="C261:E271"/>
    <mergeCell ref="F261:K261"/>
    <mergeCell ref="L261:U261"/>
    <mergeCell ref="V261:AL261"/>
    <mergeCell ref="F262:K263"/>
    <mergeCell ref="L262:N262"/>
    <mergeCell ref="AI262:AL262"/>
    <mergeCell ref="L263:Y263"/>
    <mergeCell ref="Z263:AL263"/>
    <mergeCell ref="AD258:AE258"/>
    <mergeCell ref="AG258:AH258"/>
    <mergeCell ref="AJ258:AK258"/>
    <mergeCell ref="L259:N259"/>
    <mergeCell ref="Z259:AL259"/>
    <mergeCell ref="F260:K260"/>
    <mergeCell ref="L260:N260"/>
    <mergeCell ref="O260:P260"/>
    <mergeCell ref="R260:S260"/>
    <mergeCell ref="U260:V260"/>
    <mergeCell ref="V269:Z269"/>
    <mergeCell ref="AA269:AC269"/>
    <mergeCell ref="AD269:AE269"/>
    <mergeCell ref="AG269:AH269"/>
    <mergeCell ref="O271:P271"/>
    <mergeCell ref="R271:S271"/>
    <mergeCell ref="U271:V271"/>
    <mergeCell ref="F264:K264"/>
    <mergeCell ref="L264:N264"/>
    <mergeCell ref="AI264:AL264"/>
    <mergeCell ref="F268:K270"/>
    <mergeCell ref="L268:U268"/>
    <mergeCell ref="V268:AL268"/>
    <mergeCell ref="Q247:S247"/>
    <mergeCell ref="AA247:AC247"/>
    <mergeCell ref="F253:K253"/>
    <mergeCell ref="L253:N253"/>
    <mergeCell ref="AI253:AL253"/>
    <mergeCell ref="C250:E260"/>
    <mergeCell ref="F250:K250"/>
    <mergeCell ref="L250:U250"/>
    <mergeCell ref="V250:AL250"/>
    <mergeCell ref="F251:K252"/>
    <mergeCell ref="L251:N251"/>
    <mergeCell ref="AI251:AL251"/>
    <mergeCell ref="L252:Y252"/>
    <mergeCell ref="Z252:AL252"/>
    <mergeCell ref="F257:K259"/>
    <mergeCell ref="L257:U257"/>
    <mergeCell ref="M258:P258"/>
    <mergeCell ref="Q258:S258"/>
    <mergeCell ref="AA258:AC258"/>
    <mergeCell ref="C229:E237"/>
    <mergeCell ref="F229:K229"/>
    <mergeCell ref="L229:U229"/>
    <mergeCell ref="V229:AL229"/>
    <mergeCell ref="F230:K230"/>
    <mergeCell ref="L230:N230"/>
    <mergeCell ref="AI230:AL230"/>
    <mergeCell ref="F231:K231"/>
    <mergeCell ref="L231:Y231"/>
    <mergeCell ref="Z231:AL231"/>
    <mergeCell ref="F254:K254"/>
    <mergeCell ref="L254:M254"/>
    <mergeCell ref="O254:Q254"/>
    <mergeCell ref="R254:AL254"/>
    <mergeCell ref="F255:K255"/>
    <mergeCell ref="L255:AL255"/>
    <mergeCell ref="F256:K256"/>
    <mergeCell ref="L256:M256"/>
    <mergeCell ref="O256:Q256"/>
    <mergeCell ref="S256:U256"/>
    <mergeCell ref="AD247:AE247"/>
    <mergeCell ref="L248:N248"/>
    <mergeCell ref="Z248:AL248"/>
    <mergeCell ref="F249:K249"/>
    <mergeCell ref="L249:N249"/>
    <mergeCell ref="O249:P249"/>
    <mergeCell ref="R249:S249"/>
    <mergeCell ref="U249:V249"/>
    <mergeCell ref="F242:K242"/>
    <mergeCell ref="L242:N242"/>
    <mergeCell ref="AI242:AL242"/>
    <mergeCell ref="F246:K248"/>
    <mergeCell ref="B239:B315"/>
    <mergeCell ref="C239:E249"/>
    <mergeCell ref="F239:K239"/>
    <mergeCell ref="L239:U239"/>
    <mergeCell ref="V239:AL239"/>
    <mergeCell ref="F240:K241"/>
    <mergeCell ref="L240:N240"/>
    <mergeCell ref="AI240:AL240"/>
    <mergeCell ref="L241:Y241"/>
    <mergeCell ref="Z241:AL241"/>
    <mergeCell ref="F236:K236"/>
    <mergeCell ref="L236:N236"/>
    <mergeCell ref="Z236:AL236"/>
    <mergeCell ref="F237:K237"/>
    <mergeCell ref="L237:N237"/>
    <mergeCell ref="O237:P237"/>
    <mergeCell ref="R237:S237"/>
    <mergeCell ref="U237:V237"/>
    <mergeCell ref="X237:AL237"/>
    <mergeCell ref="X260:AB260"/>
    <mergeCell ref="AC260:AH260"/>
    <mergeCell ref="AI260:AL260"/>
    <mergeCell ref="V313:Z313"/>
    <mergeCell ref="AA313:AC313"/>
    <mergeCell ref="AD313:AE313"/>
    <mergeCell ref="AG313:AH313"/>
    <mergeCell ref="AJ313:AK313"/>
    <mergeCell ref="V258:Z258"/>
    <mergeCell ref="F245:K245"/>
    <mergeCell ref="L245:M245"/>
    <mergeCell ref="O245:Q245"/>
    <mergeCell ref="S245:U245"/>
    <mergeCell ref="F223:K223"/>
    <mergeCell ref="L223:N223"/>
    <mergeCell ref="AI223:AL223"/>
    <mergeCell ref="F224:K224"/>
    <mergeCell ref="L224:U224"/>
    <mergeCell ref="W224:AF224"/>
    <mergeCell ref="AG224:AL224"/>
    <mergeCell ref="F234:K235"/>
    <mergeCell ref="L234:U234"/>
    <mergeCell ref="V234:AL234"/>
    <mergeCell ref="M235:P235"/>
    <mergeCell ref="Q235:S235"/>
    <mergeCell ref="T235:AL235"/>
    <mergeCell ref="F232:K232"/>
    <mergeCell ref="L232:N232"/>
    <mergeCell ref="AI232:AL232"/>
    <mergeCell ref="F233:K233"/>
    <mergeCell ref="L233:U233"/>
    <mergeCell ref="W233:AF233"/>
    <mergeCell ref="AG233:AL233"/>
    <mergeCell ref="T226:AL226"/>
    <mergeCell ref="C220:E228"/>
    <mergeCell ref="F220:K220"/>
    <mergeCell ref="L220:U220"/>
    <mergeCell ref="V220:AL220"/>
    <mergeCell ref="F221:K221"/>
    <mergeCell ref="L221:N221"/>
    <mergeCell ref="AI221:AL221"/>
    <mergeCell ref="F222:K222"/>
    <mergeCell ref="L222:Y222"/>
    <mergeCell ref="Z222:AL222"/>
    <mergeCell ref="F218:K218"/>
    <mergeCell ref="L218:N218"/>
    <mergeCell ref="Z218:AL218"/>
    <mergeCell ref="F219:K219"/>
    <mergeCell ref="L219:N219"/>
    <mergeCell ref="O219:P219"/>
    <mergeCell ref="R219:S219"/>
    <mergeCell ref="U219:V219"/>
    <mergeCell ref="X219:AL219"/>
    <mergeCell ref="F227:K227"/>
    <mergeCell ref="L227:N227"/>
    <mergeCell ref="Z227:AL227"/>
    <mergeCell ref="F228:K228"/>
    <mergeCell ref="L228:N228"/>
    <mergeCell ref="O228:P228"/>
    <mergeCell ref="R228:S228"/>
    <mergeCell ref="U228:V228"/>
    <mergeCell ref="X228:AL228"/>
    <mergeCell ref="F225:K226"/>
    <mergeCell ref="L225:U225"/>
    <mergeCell ref="V225:AL225"/>
    <mergeCell ref="M226:P226"/>
    <mergeCell ref="F216:K217"/>
    <mergeCell ref="L216:U216"/>
    <mergeCell ref="V216:AL216"/>
    <mergeCell ref="M217:P217"/>
    <mergeCell ref="Q217:S217"/>
    <mergeCell ref="T217:AL217"/>
    <mergeCell ref="F214:K214"/>
    <mergeCell ref="L214:N214"/>
    <mergeCell ref="AI214:AL214"/>
    <mergeCell ref="F215:K215"/>
    <mergeCell ref="L215:U215"/>
    <mergeCell ref="W215:AF215"/>
    <mergeCell ref="AG215:AL215"/>
    <mergeCell ref="C211:E219"/>
    <mergeCell ref="F211:K211"/>
    <mergeCell ref="L211:U211"/>
    <mergeCell ref="V211:AL211"/>
    <mergeCell ref="F212:K212"/>
    <mergeCell ref="L212:N212"/>
    <mergeCell ref="AI212:AL212"/>
    <mergeCell ref="F213:K213"/>
    <mergeCell ref="L213:Y213"/>
    <mergeCell ref="Z213:AL213"/>
    <mergeCell ref="Z204:AL204"/>
    <mergeCell ref="F200:K200"/>
    <mergeCell ref="L200:N200"/>
    <mergeCell ref="Z200:AL200"/>
    <mergeCell ref="F201:K201"/>
    <mergeCell ref="L201:N201"/>
    <mergeCell ref="O201:P201"/>
    <mergeCell ref="R201:S201"/>
    <mergeCell ref="U201:V201"/>
    <mergeCell ref="X201:AL201"/>
    <mergeCell ref="F209:K209"/>
    <mergeCell ref="L209:N209"/>
    <mergeCell ref="Z209:AL209"/>
    <mergeCell ref="F210:K210"/>
    <mergeCell ref="L210:N210"/>
    <mergeCell ref="O210:P210"/>
    <mergeCell ref="R210:S210"/>
    <mergeCell ref="U210:V210"/>
    <mergeCell ref="X210:AL210"/>
    <mergeCell ref="F207:K208"/>
    <mergeCell ref="L207:U207"/>
    <mergeCell ref="V207:AL207"/>
    <mergeCell ref="M208:P208"/>
    <mergeCell ref="Q208:S208"/>
    <mergeCell ref="T208:AL208"/>
    <mergeCell ref="F205:K205"/>
    <mergeCell ref="L205:N205"/>
    <mergeCell ref="AI205:AL205"/>
    <mergeCell ref="F206:K206"/>
    <mergeCell ref="L206:U206"/>
    <mergeCell ref="W206:AF206"/>
    <mergeCell ref="AG206:AL206"/>
    <mergeCell ref="F198:K199"/>
    <mergeCell ref="L198:U198"/>
    <mergeCell ref="V198:AL198"/>
    <mergeCell ref="M199:P199"/>
    <mergeCell ref="Q199:S199"/>
    <mergeCell ref="T199:AL199"/>
    <mergeCell ref="Z195:AL195"/>
    <mergeCell ref="F196:K196"/>
    <mergeCell ref="L196:N196"/>
    <mergeCell ref="AI196:AL196"/>
    <mergeCell ref="F197:K197"/>
    <mergeCell ref="L197:U197"/>
    <mergeCell ref="W197:AF197"/>
    <mergeCell ref="AG197:AL197"/>
    <mergeCell ref="B193:B237"/>
    <mergeCell ref="C193:E201"/>
    <mergeCell ref="F193:K193"/>
    <mergeCell ref="L193:U193"/>
    <mergeCell ref="V193:AL193"/>
    <mergeCell ref="F194:K194"/>
    <mergeCell ref="L194:N194"/>
    <mergeCell ref="AI194:AL194"/>
    <mergeCell ref="F195:K195"/>
    <mergeCell ref="L195:Y195"/>
    <mergeCell ref="C202:E210"/>
    <mergeCell ref="F202:K202"/>
    <mergeCell ref="L202:U202"/>
    <mergeCell ref="V202:AL202"/>
    <mergeCell ref="F203:K203"/>
    <mergeCell ref="L203:N203"/>
    <mergeCell ref="AI203:AL203"/>
    <mergeCell ref="F204:K204"/>
    <mergeCell ref="V188:W188"/>
    <mergeCell ref="X188:AL188"/>
    <mergeCell ref="F189:K190"/>
    <mergeCell ref="L189:AJ189"/>
    <mergeCell ref="AK189:AL189"/>
    <mergeCell ref="L190:AJ190"/>
    <mergeCell ref="AK190:AL190"/>
    <mergeCell ref="B186:E186"/>
    <mergeCell ref="F186:K186"/>
    <mergeCell ref="L186:Y186"/>
    <mergeCell ref="Z186:AL186"/>
    <mergeCell ref="B188:E190"/>
    <mergeCell ref="F188:K188"/>
    <mergeCell ref="L188:N188"/>
    <mergeCell ref="O188:Q188"/>
    <mergeCell ref="R188:S188"/>
    <mergeCell ref="T188:U188"/>
    <mergeCell ref="F183:K184"/>
    <mergeCell ref="M183:N183"/>
    <mergeCell ref="O183:P183"/>
    <mergeCell ref="R183:S183"/>
    <mergeCell ref="U183:V183"/>
    <mergeCell ref="X183:AL184"/>
    <mergeCell ref="M184:N184"/>
    <mergeCell ref="O184:P184"/>
    <mergeCell ref="R184:S184"/>
    <mergeCell ref="U184:V184"/>
    <mergeCell ref="F181:K182"/>
    <mergeCell ref="M181:N181"/>
    <mergeCell ref="O181:P181"/>
    <mergeCell ref="R181:S181"/>
    <mergeCell ref="U181:V181"/>
    <mergeCell ref="X181:AL182"/>
    <mergeCell ref="M182:N182"/>
    <mergeCell ref="O182:P182"/>
    <mergeCell ref="R182:S182"/>
    <mergeCell ref="U182:V182"/>
    <mergeCell ref="F179:K180"/>
    <mergeCell ref="M179:N179"/>
    <mergeCell ref="O179:P179"/>
    <mergeCell ref="R179:S179"/>
    <mergeCell ref="U179:V179"/>
    <mergeCell ref="X179:AL180"/>
    <mergeCell ref="M180:N180"/>
    <mergeCell ref="O180:P180"/>
    <mergeCell ref="R180:S180"/>
    <mergeCell ref="U180:V180"/>
    <mergeCell ref="F177:K178"/>
    <mergeCell ref="M177:N177"/>
    <mergeCell ref="O177:P177"/>
    <mergeCell ref="R177:S177"/>
    <mergeCell ref="U177:V177"/>
    <mergeCell ref="X177:AL178"/>
    <mergeCell ref="M178:N178"/>
    <mergeCell ref="O178:P178"/>
    <mergeCell ref="R178:S178"/>
    <mergeCell ref="U178:V178"/>
    <mergeCell ref="F175:K176"/>
    <mergeCell ref="M175:N175"/>
    <mergeCell ref="O175:P175"/>
    <mergeCell ref="R175:S175"/>
    <mergeCell ref="U175:V175"/>
    <mergeCell ref="X175:AL176"/>
    <mergeCell ref="M176:N176"/>
    <mergeCell ref="O176:P176"/>
    <mergeCell ref="R176:S176"/>
    <mergeCell ref="U176:V176"/>
    <mergeCell ref="F173:K174"/>
    <mergeCell ref="M173:N173"/>
    <mergeCell ref="O173:P173"/>
    <mergeCell ref="R173:S173"/>
    <mergeCell ref="U173:V173"/>
    <mergeCell ref="X173:AL174"/>
    <mergeCell ref="M174:N174"/>
    <mergeCell ref="O174:P174"/>
    <mergeCell ref="R174:S174"/>
    <mergeCell ref="U174:V174"/>
    <mergeCell ref="U165:V165"/>
    <mergeCell ref="X165:AL166"/>
    <mergeCell ref="M166:N166"/>
    <mergeCell ref="O166:P166"/>
    <mergeCell ref="R166:S166"/>
    <mergeCell ref="U166:V166"/>
    <mergeCell ref="F171:K172"/>
    <mergeCell ref="M171:N171"/>
    <mergeCell ref="O171:P171"/>
    <mergeCell ref="R171:S171"/>
    <mergeCell ref="U171:V171"/>
    <mergeCell ref="X171:AL172"/>
    <mergeCell ref="M172:N172"/>
    <mergeCell ref="O172:P172"/>
    <mergeCell ref="R172:S172"/>
    <mergeCell ref="U172:V172"/>
    <mergeCell ref="F169:K170"/>
    <mergeCell ref="M169:N169"/>
    <mergeCell ref="O169:P169"/>
    <mergeCell ref="R169:S169"/>
    <mergeCell ref="U169:V169"/>
    <mergeCell ref="X169:AL170"/>
    <mergeCell ref="M170:N170"/>
    <mergeCell ref="O170:P170"/>
    <mergeCell ref="R170:S170"/>
    <mergeCell ref="U170:V170"/>
    <mergeCell ref="F161:K161"/>
    <mergeCell ref="L161:AL161"/>
    <mergeCell ref="C162:E184"/>
    <mergeCell ref="F162:AL162"/>
    <mergeCell ref="F163:K164"/>
    <mergeCell ref="L163:W163"/>
    <mergeCell ref="X163:AL163"/>
    <mergeCell ref="L164:W164"/>
    <mergeCell ref="X164:AL164"/>
    <mergeCell ref="F165:K166"/>
    <mergeCell ref="F159:K159"/>
    <mergeCell ref="L159:M159"/>
    <mergeCell ref="O159:Q159"/>
    <mergeCell ref="S159:U159"/>
    <mergeCell ref="V159:AL159"/>
    <mergeCell ref="F160:K160"/>
    <mergeCell ref="L160:O160"/>
    <mergeCell ref="C148:E161"/>
    <mergeCell ref="F167:K168"/>
    <mergeCell ref="M167:N167"/>
    <mergeCell ref="O167:P167"/>
    <mergeCell ref="R167:S167"/>
    <mergeCell ref="U167:V167"/>
    <mergeCell ref="X167:AL168"/>
    <mergeCell ref="M168:N168"/>
    <mergeCell ref="O168:P168"/>
    <mergeCell ref="R168:S168"/>
    <mergeCell ref="U168:V168"/>
    <mergeCell ref="M165:N165"/>
    <mergeCell ref="O165:P165"/>
    <mergeCell ref="R165:S165"/>
    <mergeCell ref="F157:K157"/>
    <mergeCell ref="L157:M157"/>
    <mergeCell ref="O157:Q157"/>
    <mergeCell ref="R157:AL157"/>
    <mergeCell ref="F158:K158"/>
    <mergeCell ref="F155:K155"/>
    <mergeCell ref="L155:N155"/>
    <mergeCell ref="Z155:AL155"/>
    <mergeCell ref="F156:K156"/>
    <mergeCell ref="L156:N156"/>
    <mergeCell ref="O156:P156"/>
    <mergeCell ref="R156:S156"/>
    <mergeCell ref="U156:V156"/>
    <mergeCell ref="X156:AL156"/>
    <mergeCell ref="F153:K154"/>
    <mergeCell ref="L153:U153"/>
    <mergeCell ref="M154:P154"/>
    <mergeCell ref="Q154:S154"/>
    <mergeCell ref="AA154:AC154"/>
    <mergeCell ref="AD154:AE154"/>
    <mergeCell ref="AG154:AH154"/>
    <mergeCell ref="AJ154:AK154"/>
    <mergeCell ref="V154:Z154"/>
    <mergeCell ref="V153:Z153"/>
    <mergeCell ref="AA153:AC153"/>
    <mergeCell ref="AD153:AE153"/>
    <mergeCell ref="AG153:AH153"/>
    <mergeCell ref="AJ153:AK153"/>
    <mergeCell ref="V141:AL141"/>
    <mergeCell ref="F142:K142"/>
    <mergeCell ref="L142:O142"/>
    <mergeCell ref="P142:AL142"/>
    <mergeCell ref="L139:N139"/>
    <mergeCell ref="AI139:AL139"/>
    <mergeCell ref="F140:K140"/>
    <mergeCell ref="L140:N140"/>
    <mergeCell ref="O140:P140"/>
    <mergeCell ref="R140:S140"/>
    <mergeCell ref="U140:V140"/>
    <mergeCell ref="X140:AL140"/>
    <mergeCell ref="F151:K151"/>
    <mergeCell ref="L151:Y151"/>
    <mergeCell ref="Z151:AL151"/>
    <mergeCell ref="F152:K152"/>
    <mergeCell ref="L152:N152"/>
    <mergeCell ref="AI152:AL152"/>
    <mergeCell ref="F149:K149"/>
    <mergeCell ref="L149:U149"/>
    <mergeCell ref="V149:AL149"/>
    <mergeCell ref="F150:K150"/>
    <mergeCell ref="L150:N150"/>
    <mergeCell ref="AI150:AL150"/>
    <mergeCell ref="F145:K146"/>
    <mergeCell ref="L145:U145"/>
    <mergeCell ref="V145:AL145"/>
    <mergeCell ref="M146:P146"/>
    <mergeCell ref="Q146:AL146"/>
    <mergeCell ref="F148:AL148"/>
    <mergeCell ref="B136:E146"/>
    <mergeCell ref="F136:K136"/>
    <mergeCell ref="L136:U136"/>
    <mergeCell ref="V136:AL136"/>
    <mergeCell ref="F137:K138"/>
    <mergeCell ref="L137:N137"/>
    <mergeCell ref="AI137:AL137"/>
    <mergeCell ref="L138:Y138"/>
    <mergeCell ref="Z138:AL138"/>
    <mergeCell ref="F139:K139"/>
    <mergeCell ref="AJ132:AL132"/>
    <mergeCell ref="L133:AL133"/>
    <mergeCell ref="L134:T134"/>
    <mergeCell ref="U134:Y134"/>
    <mergeCell ref="Z134:AF134"/>
    <mergeCell ref="AG134:AL134"/>
    <mergeCell ref="T132:U132"/>
    <mergeCell ref="W132:X132"/>
    <mergeCell ref="Y132:Z132"/>
    <mergeCell ref="AA132:AB132"/>
    <mergeCell ref="AD132:AE132"/>
    <mergeCell ref="AG132:AH132"/>
    <mergeCell ref="F143:K143"/>
    <mergeCell ref="L143:M143"/>
    <mergeCell ref="O143:Q143"/>
    <mergeCell ref="R143:AL143"/>
    <mergeCell ref="F144:K144"/>
    <mergeCell ref="L144:AL144"/>
    <mergeCell ref="F141:K141"/>
    <mergeCell ref="L141:M141"/>
    <mergeCell ref="O141:Q141"/>
    <mergeCell ref="S141:U141"/>
    <mergeCell ref="T123:AL123"/>
    <mergeCell ref="L124:Z124"/>
    <mergeCell ref="F121:K121"/>
    <mergeCell ref="L121:O121"/>
    <mergeCell ref="P121:Q121"/>
    <mergeCell ref="R121:U121"/>
    <mergeCell ref="V121:Z121"/>
    <mergeCell ref="AA121:AB121"/>
    <mergeCell ref="AA130:AL130"/>
    <mergeCell ref="F131:K131"/>
    <mergeCell ref="L131:M131"/>
    <mergeCell ref="N131:O131"/>
    <mergeCell ref="Q131:R131"/>
    <mergeCell ref="T131:U131"/>
    <mergeCell ref="W131:AL131"/>
    <mergeCell ref="F130:K130"/>
    <mergeCell ref="L130:Q130"/>
    <mergeCell ref="R130:T130"/>
    <mergeCell ref="V130:Y130"/>
    <mergeCell ref="L122:Q122"/>
    <mergeCell ref="S122:Z122"/>
    <mergeCell ref="AA122:AL122"/>
    <mergeCell ref="L123:N123"/>
    <mergeCell ref="F129:AL129"/>
    <mergeCell ref="F132:K134"/>
    <mergeCell ref="L132:M132"/>
    <mergeCell ref="N132:O132"/>
    <mergeCell ref="Q132:R132"/>
    <mergeCell ref="L119:N119"/>
    <mergeCell ref="AI119:AL119"/>
    <mergeCell ref="F120:K120"/>
    <mergeCell ref="L120:N120"/>
    <mergeCell ref="O120:P120"/>
    <mergeCell ref="R120:S120"/>
    <mergeCell ref="U120:V120"/>
    <mergeCell ref="X120:AL120"/>
    <mergeCell ref="C116:E127"/>
    <mergeCell ref="F116:K116"/>
    <mergeCell ref="L116:U116"/>
    <mergeCell ref="V116:AL116"/>
    <mergeCell ref="F117:K118"/>
    <mergeCell ref="L117:N117"/>
    <mergeCell ref="AI117:AL117"/>
    <mergeCell ref="L118:Y118"/>
    <mergeCell ref="Z118:AL118"/>
    <mergeCell ref="F119:K119"/>
    <mergeCell ref="AA124:AL124"/>
    <mergeCell ref="F125:K127"/>
    <mergeCell ref="L125:AH125"/>
    <mergeCell ref="AI125:AL125"/>
    <mergeCell ref="L126:N127"/>
    <mergeCell ref="AI126:AL127"/>
    <mergeCell ref="AC121:AD121"/>
    <mergeCell ref="AE121:AG121"/>
    <mergeCell ref="AH121:AL121"/>
    <mergeCell ref="F122:K124"/>
    <mergeCell ref="X107:AG109"/>
    <mergeCell ref="AH107:AL109"/>
    <mergeCell ref="L108:V108"/>
    <mergeCell ref="L109:V109"/>
    <mergeCell ref="L114:Y114"/>
    <mergeCell ref="AA114:AC114"/>
    <mergeCell ref="AD114:AE114"/>
    <mergeCell ref="AG114:AH114"/>
    <mergeCell ref="AJ114:AK114"/>
    <mergeCell ref="L115:Y115"/>
    <mergeCell ref="AA115:AC115"/>
    <mergeCell ref="AD115:AE115"/>
    <mergeCell ref="AG115:AH115"/>
    <mergeCell ref="AJ115:AK115"/>
    <mergeCell ref="AD112:AE112"/>
    <mergeCell ref="AG112:AH112"/>
    <mergeCell ref="AJ112:AK112"/>
    <mergeCell ref="L113:Y113"/>
    <mergeCell ref="AA113:AC113"/>
    <mergeCell ref="AD113:AE113"/>
    <mergeCell ref="AG113:AH113"/>
    <mergeCell ref="AJ113:AK113"/>
    <mergeCell ref="Y104:AL104"/>
    <mergeCell ref="F105:K105"/>
    <mergeCell ref="L105:N105"/>
    <mergeCell ref="O105:P105"/>
    <mergeCell ref="R105:S105"/>
    <mergeCell ref="U105:V105"/>
    <mergeCell ref="X105:AL105"/>
    <mergeCell ref="B102:B125"/>
    <mergeCell ref="C102:E115"/>
    <mergeCell ref="F102:K102"/>
    <mergeCell ref="L102:Q102"/>
    <mergeCell ref="R102:AL102"/>
    <mergeCell ref="F103:K103"/>
    <mergeCell ref="L103:N103"/>
    <mergeCell ref="F104:K104"/>
    <mergeCell ref="L104:R104"/>
    <mergeCell ref="F110:K115"/>
    <mergeCell ref="L110:Y110"/>
    <mergeCell ref="AA110:AL110"/>
    <mergeCell ref="L111:Y111"/>
    <mergeCell ref="AA111:AC111"/>
    <mergeCell ref="AD111:AE111"/>
    <mergeCell ref="AG111:AH111"/>
    <mergeCell ref="AJ111:AK111"/>
    <mergeCell ref="L112:Y112"/>
    <mergeCell ref="AA112:AC112"/>
    <mergeCell ref="F106:K106"/>
    <mergeCell ref="N106:O106"/>
    <mergeCell ref="P106:AL106"/>
    <mergeCell ref="F107:K109"/>
    <mergeCell ref="L107:V107"/>
    <mergeCell ref="W107:W109"/>
    <mergeCell ref="AG99:AL99"/>
    <mergeCell ref="F100:K100"/>
    <mergeCell ref="L100:N100"/>
    <mergeCell ref="O100:T100"/>
    <mergeCell ref="U100:W100"/>
    <mergeCell ref="X100:Y100"/>
    <mergeCell ref="AA100:AB100"/>
    <mergeCell ref="AD100:AE100"/>
    <mergeCell ref="AG100:AL100"/>
    <mergeCell ref="AH96:AI97"/>
    <mergeCell ref="AJ96:AL97"/>
    <mergeCell ref="B99:E100"/>
    <mergeCell ref="F99:K99"/>
    <mergeCell ref="L99:N99"/>
    <mergeCell ref="O99:T99"/>
    <mergeCell ref="U99:W99"/>
    <mergeCell ref="X99:Y99"/>
    <mergeCell ref="AA99:AB99"/>
    <mergeCell ref="AD99:AE99"/>
    <mergeCell ref="B96:B97"/>
    <mergeCell ref="C96:K97"/>
    <mergeCell ref="L96:T97"/>
    <mergeCell ref="U96:U97"/>
    <mergeCell ref="V96:AC97"/>
    <mergeCell ref="AD96:AG97"/>
    <mergeCell ref="F93:K94"/>
    <mergeCell ref="M93:N93"/>
    <mergeCell ref="O93:P93"/>
    <mergeCell ref="R93:S93"/>
    <mergeCell ref="U93:V93"/>
    <mergeCell ref="X93:AL94"/>
    <mergeCell ref="M94:N94"/>
    <mergeCell ref="O94:P94"/>
    <mergeCell ref="R94:S94"/>
    <mergeCell ref="U94:V94"/>
    <mergeCell ref="F91:K92"/>
    <mergeCell ref="M91:N91"/>
    <mergeCell ref="O91:P91"/>
    <mergeCell ref="R91:S91"/>
    <mergeCell ref="U91:V91"/>
    <mergeCell ref="X91:AL92"/>
    <mergeCell ref="M92:N92"/>
    <mergeCell ref="O92:P92"/>
    <mergeCell ref="R92:S92"/>
    <mergeCell ref="U92:V92"/>
    <mergeCell ref="R84:S84"/>
    <mergeCell ref="U84:V84"/>
    <mergeCell ref="F89:K90"/>
    <mergeCell ref="M89:N89"/>
    <mergeCell ref="O89:P89"/>
    <mergeCell ref="R89:S89"/>
    <mergeCell ref="U89:V89"/>
    <mergeCell ref="X89:AL90"/>
    <mergeCell ref="M90:N90"/>
    <mergeCell ref="O90:P90"/>
    <mergeCell ref="R90:S90"/>
    <mergeCell ref="U90:V90"/>
    <mergeCell ref="F87:K88"/>
    <mergeCell ref="M87:N87"/>
    <mergeCell ref="O87:P87"/>
    <mergeCell ref="R87:S87"/>
    <mergeCell ref="U87:V87"/>
    <mergeCell ref="X87:AL88"/>
    <mergeCell ref="M88:N88"/>
    <mergeCell ref="O88:P88"/>
    <mergeCell ref="R88:S88"/>
    <mergeCell ref="U88:V88"/>
    <mergeCell ref="M82:N82"/>
    <mergeCell ref="O82:P82"/>
    <mergeCell ref="R82:S82"/>
    <mergeCell ref="U82:V82"/>
    <mergeCell ref="F79:K80"/>
    <mergeCell ref="M79:N79"/>
    <mergeCell ref="O79:P79"/>
    <mergeCell ref="R79:S79"/>
    <mergeCell ref="U79:V79"/>
    <mergeCell ref="X79:AL80"/>
    <mergeCell ref="M80:N80"/>
    <mergeCell ref="O80:P80"/>
    <mergeCell ref="R80:S80"/>
    <mergeCell ref="U80:V80"/>
    <mergeCell ref="F85:K86"/>
    <mergeCell ref="M85:N85"/>
    <mergeCell ref="O85:P85"/>
    <mergeCell ref="R85:S85"/>
    <mergeCell ref="U85:V85"/>
    <mergeCell ref="X85:AL86"/>
    <mergeCell ref="M86:N86"/>
    <mergeCell ref="O86:P86"/>
    <mergeCell ref="R86:S86"/>
    <mergeCell ref="U86:V86"/>
    <mergeCell ref="F83:K84"/>
    <mergeCell ref="M83:N83"/>
    <mergeCell ref="O83:P83"/>
    <mergeCell ref="R83:S83"/>
    <mergeCell ref="U83:V83"/>
    <mergeCell ref="X83:AL84"/>
    <mergeCell ref="M84:N84"/>
    <mergeCell ref="O84:P84"/>
    <mergeCell ref="F77:K78"/>
    <mergeCell ref="M77:N77"/>
    <mergeCell ref="O77:P77"/>
    <mergeCell ref="R77:S77"/>
    <mergeCell ref="U77:V77"/>
    <mergeCell ref="X77:AL78"/>
    <mergeCell ref="M78:N78"/>
    <mergeCell ref="O78:P78"/>
    <mergeCell ref="R78:S78"/>
    <mergeCell ref="U78:V78"/>
    <mergeCell ref="U75:V75"/>
    <mergeCell ref="X75:AL76"/>
    <mergeCell ref="M76:N76"/>
    <mergeCell ref="O76:P76"/>
    <mergeCell ref="R76:S76"/>
    <mergeCell ref="U76:V76"/>
    <mergeCell ref="C73:E94"/>
    <mergeCell ref="F73:K74"/>
    <mergeCell ref="L73:W73"/>
    <mergeCell ref="X73:AL73"/>
    <mergeCell ref="L74:W74"/>
    <mergeCell ref="X74:AL74"/>
    <mergeCell ref="F75:K76"/>
    <mergeCell ref="M75:N75"/>
    <mergeCell ref="O75:P75"/>
    <mergeCell ref="R75:S75"/>
    <mergeCell ref="F81:K82"/>
    <mergeCell ref="M81:N81"/>
    <mergeCell ref="O81:P81"/>
    <mergeCell ref="R81:S81"/>
    <mergeCell ref="U81:V81"/>
    <mergeCell ref="X81:AL82"/>
    <mergeCell ref="F71:K71"/>
    <mergeCell ref="L71:N71"/>
    <mergeCell ref="AI71:AL71"/>
    <mergeCell ref="F72:K72"/>
    <mergeCell ref="L72:O72"/>
    <mergeCell ref="P72:Y72"/>
    <mergeCell ref="Z72:AL72"/>
    <mergeCell ref="F68:K68"/>
    <mergeCell ref="L68:U68"/>
    <mergeCell ref="V68:AL68"/>
    <mergeCell ref="F69:K70"/>
    <mergeCell ref="L69:N69"/>
    <mergeCell ref="AI69:AL69"/>
    <mergeCell ref="L70:Y70"/>
    <mergeCell ref="Z70:AL70"/>
    <mergeCell ref="H64:K67"/>
    <mergeCell ref="L64:Y64"/>
    <mergeCell ref="Z64:AL64"/>
    <mergeCell ref="L65:Y65"/>
    <mergeCell ref="Z65:AL65"/>
    <mergeCell ref="L66:N67"/>
    <mergeCell ref="AI66:AL67"/>
    <mergeCell ref="F61:G67"/>
    <mergeCell ref="H61:K62"/>
    <mergeCell ref="L61:S61"/>
    <mergeCell ref="T61:AL61"/>
    <mergeCell ref="L62:N62"/>
    <mergeCell ref="T62:AL62"/>
    <mergeCell ref="H63:K63"/>
    <mergeCell ref="L63:Q63"/>
    <mergeCell ref="S63:AE63"/>
    <mergeCell ref="AF63:AL63"/>
    <mergeCell ref="W49:W50"/>
    <mergeCell ref="X49:AL50"/>
    <mergeCell ref="F51:K51"/>
    <mergeCell ref="L51:M51"/>
    <mergeCell ref="O51:Q51"/>
    <mergeCell ref="R51:AL51"/>
    <mergeCell ref="F58:K59"/>
    <mergeCell ref="L58:U58"/>
    <mergeCell ref="V58:AL59"/>
    <mergeCell ref="M59:P59"/>
    <mergeCell ref="Q59:U59"/>
    <mergeCell ref="F60:K60"/>
    <mergeCell ref="L60:N60"/>
    <mergeCell ref="Z60:AL60"/>
    <mergeCell ref="F56:K56"/>
    <mergeCell ref="L56:O56"/>
    <mergeCell ref="P56:AL56"/>
    <mergeCell ref="F57:K57"/>
    <mergeCell ref="L57:Q57"/>
    <mergeCell ref="R57:W57"/>
    <mergeCell ref="X57:AA57"/>
    <mergeCell ref="AB57:AL57"/>
    <mergeCell ref="AC54:AD54"/>
    <mergeCell ref="AF54:AH54"/>
    <mergeCell ref="AJ54:AL54"/>
    <mergeCell ref="F55:K55"/>
    <mergeCell ref="L55:M55"/>
    <mergeCell ref="O55:Q55"/>
    <mergeCell ref="S55:U55"/>
    <mergeCell ref="V55:AL55"/>
    <mergeCell ref="L47:Y47"/>
    <mergeCell ref="Z47:AL47"/>
    <mergeCell ref="F48:K48"/>
    <mergeCell ref="L48:N48"/>
    <mergeCell ref="AI48:AL48"/>
    <mergeCell ref="F49:K50"/>
    <mergeCell ref="L49:N50"/>
    <mergeCell ref="O49:P50"/>
    <mergeCell ref="Q49:Q50"/>
    <mergeCell ref="R49:S50"/>
    <mergeCell ref="B44:AG44"/>
    <mergeCell ref="AH44:AL44"/>
    <mergeCell ref="B45:B94"/>
    <mergeCell ref="C45:E72"/>
    <mergeCell ref="F45:K45"/>
    <mergeCell ref="L45:U45"/>
    <mergeCell ref="V45:AL45"/>
    <mergeCell ref="F46:K47"/>
    <mergeCell ref="L46:N46"/>
    <mergeCell ref="AI46:AL46"/>
    <mergeCell ref="F52:K52"/>
    <mergeCell ref="L52:AL52"/>
    <mergeCell ref="F53:K53"/>
    <mergeCell ref="L53:AA53"/>
    <mergeCell ref="AB53:AL53"/>
    <mergeCell ref="F54:K54"/>
    <mergeCell ref="L54:M54"/>
    <mergeCell ref="O54:Q54"/>
    <mergeCell ref="S54:U54"/>
    <mergeCell ref="W54:AB54"/>
    <mergeCell ref="T49:T50"/>
    <mergeCell ref="U49:V50"/>
    <mergeCell ref="AC35:AF35"/>
    <mergeCell ref="AG35:AL35"/>
    <mergeCell ref="F36:AL36"/>
    <mergeCell ref="F37:G43"/>
    <mergeCell ref="H37:K38"/>
    <mergeCell ref="L37:Q37"/>
    <mergeCell ref="R37:AB37"/>
    <mergeCell ref="AC37:AL37"/>
    <mergeCell ref="H42:K42"/>
    <mergeCell ref="L42:Q42"/>
    <mergeCell ref="R42:AL42"/>
    <mergeCell ref="H43:K43"/>
    <mergeCell ref="L43:Q43"/>
    <mergeCell ref="R43:AL43"/>
    <mergeCell ref="Y40:Z40"/>
    <mergeCell ref="AA40:AB40"/>
    <mergeCell ref="AD40:AE40"/>
    <mergeCell ref="AG40:AH40"/>
    <mergeCell ref="AJ40:AL40"/>
    <mergeCell ref="L41:O41"/>
    <mergeCell ref="P41:AL41"/>
    <mergeCell ref="H40:K41"/>
    <mergeCell ref="L40:M40"/>
    <mergeCell ref="N40:O40"/>
    <mergeCell ref="Q40:R40"/>
    <mergeCell ref="T40:U40"/>
    <mergeCell ref="W40:X40"/>
    <mergeCell ref="AG31:AL31"/>
    <mergeCell ref="L32:N32"/>
    <mergeCell ref="S32:AL32"/>
    <mergeCell ref="C33:E43"/>
    <mergeCell ref="F33:AL33"/>
    <mergeCell ref="F34:G35"/>
    <mergeCell ref="H34:K35"/>
    <mergeCell ref="L34:Q34"/>
    <mergeCell ref="R34:AB34"/>
    <mergeCell ref="AC34:AL34"/>
    <mergeCell ref="C30:K30"/>
    <mergeCell ref="L30:M30"/>
    <mergeCell ref="O30:Q30"/>
    <mergeCell ref="S30:U30"/>
    <mergeCell ref="V30:AL30"/>
    <mergeCell ref="C31:K32"/>
    <mergeCell ref="L31:M31"/>
    <mergeCell ref="N31:O31"/>
    <mergeCell ref="P31:AD31"/>
    <mergeCell ref="AE31:AF31"/>
    <mergeCell ref="L38:Q38"/>
    <mergeCell ref="R38:AB38"/>
    <mergeCell ref="AC38:AF38"/>
    <mergeCell ref="AG38:AL38"/>
    <mergeCell ref="H39:K39"/>
    <mergeCell ref="L39:M39"/>
    <mergeCell ref="N39:O39"/>
    <mergeCell ref="Q39:R39"/>
    <mergeCell ref="T39:U39"/>
    <mergeCell ref="W39:AL39"/>
    <mergeCell ref="L35:Q35"/>
    <mergeCell ref="R35:AB35"/>
    <mergeCell ref="L14:R14"/>
    <mergeCell ref="S14:AL14"/>
    <mergeCell ref="C15:K16"/>
    <mergeCell ref="L15:Y15"/>
    <mergeCell ref="Z15:AL15"/>
    <mergeCell ref="L16:N16"/>
    <mergeCell ref="AI16:AL16"/>
    <mergeCell ref="C17:K18"/>
    <mergeCell ref="C27:K27"/>
    <mergeCell ref="L27:Y27"/>
    <mergeCell ref="Z27:AL27"/>
    <mergeCell ref="C28:K29"/>
    <mergeCell ref="L28:M28"/>
    <mergeCell ref="O28:Q28"/>
    <mergeCell ref="S28:U28"/>
    <mergeCell ref="V28:AL28"/>
    <mergeCell ref="L29:N29"/>
    <mergeCell ref="AB29:AL29"/>
    <mergeCell ref="C23:K24"/>
    <mergeCell ref="L23:AH23"/>
    <mergeCell ref="AI23:AL23"/>
    <mergeCell ref="L24:AL24"/>
    <mergeCell ref="C25:K26"/>
    <mergeCell ref="L25:N26"/>
    <mergeCell ref="AI25:AL25"/>
    <mergeCell ref="AI26:AL26"/>
    <mergeCell ref="V5:V6"/>
    <mergeCell ref="W5:AL6"/>
    <mergeCell ref="B8:B13"/>
    <mergeCell ref="C8:K8"/>
    <mergeCell ref="L8:AD8"/>
    <mergeCell ref="AE8:AL8"/>
    <mergeCell ref="C9:K13"/>
    <mergeCell ref="V3:V4"/>
    <mergeCell ref="W3:AF4"/>
    <mergeCell ref="AG3:AL4"/>
    <mergeCell ref="C5:K6"/>
    <mergeCell ref="L5:M6"/>
    <mergeCell ref="N5:O6"/>
    <mergeCell ref="P5:P6"/>
    <mergeCell ref="C20:K22"/>
    <mergeCell ref="L20:Q20"/>
    <mergeCell ref="S20:Z20"/>
    <mergeCell ref="AA20:AL20"/>
    <mergeCell ref="L21:N21"/>
    <mergeCell ref="T21:AL21"/>
    <mergeCell ref="L22:Z22"/>
    <mergeCell ref="AA22:AL22"/>
    <mergeCell ref="L17:M17"/>
    <mergeCell ref="O17:Q17"/>
    <mergeCell ref="R17:AL17"/>
    <mergeCell ref="L18:N18"/>
    <mergeCell ref="W18:AL18"/>
    <mergeCell ref="C19:K19"/>
    <mergeCell ref="L19:AD19"/>
    <mergeCell ref="AE19:AL19"/>
    <mergeCell ref="B14:B43"/>
    <mergeCell ref="C14:K14"/>
    <mergeCell ref="C2:K2"/>
    <mergeCell ref="L2:AL2"/>
    <mergeCell ref="C3:K4"/>
    <mergeCell ref="L3:M4"/>
    <mergeCell ref="N3:O4"/>
    <mergeCell ref="P3:P4"/>
    <mergeCell ref="Q3:R4"/>
    <mergeCell ref="S3:S4"/>
    <mergeCell ref="T3:U4"/>
    <mergeCell ref="Y103:AB103"/>
    <mergeCell ref="AC103:AL103"/>
    <mergeCell ref="L158:AL158"/>
    <mergeCell ref="L106:M106"/>
    <mergeCell ref="AC249:AH249"/>
    <mergeCell ref="AI249:AL249"/>
    <mergeCell ref="X249:AB249"/>
    <mergeCell ref="F243:K243"/>
    <mergeCell ref="L243:M243"/>
    <mergeCell ref="O243:Q243"/>
    <mergeCell ref="R243:AL243"/>
    <mergeCell ref="F244:K244"/>
    <mergeCell ref="L244:AL244"/>
    <mergeCell ref="V247:Z247"/>
    <mergeCell ref="L9:N10"/>
    <mergeCell ref="AI9:AL10"/>
    <mergeCell ref="L11:AH11"/>
    <mergeCell ref="AI11:AL11"/>
    <mergeCell ref="L12:N13"/>
    <mergeCell ref="AI12:AL13"/>
    <mergeCell ref="Q5:R6"/>
    <mergeCell ref="S5:S6"/>
    <mergeCell ref="T5:U6"/>
    <mergeCell ref="O287:Q287"/>
    <mergeCell ref="R287:AL287"/>
    <mergeCell ref="F288:K288"/>
    <mergeCell ref="L288:AL288"/>
    <mergeCell ref="F289:K289"/>
    <mergeCell ref="L289:M289"/>
    <mergeCell ref="O289:Q289"/>
    <mergeCell ref="S289:U289"/>
    <mergeCell ref="V289:AL289"/>
    <mergeCell ref="F265:K265"/>
    <mergeCell ref="L265:M265"/>
    <mergeCell ref="O265:Q265"/>
    <mergeCell ref="R265:AL265"/>
    <mergeCell ref="F266:K266"/>
    <mergeCell ref="L266:AL266"/>
    <mergeCell ref="F267:K267"/>
    <mergeCell ref="L267:M267"/>
    <mergeCell ref="O267:Q267"/>
    <mergeCell ref="S267:U267"/>
    <mergeCell ref="V267:AL267"/>
    <mergeCell ref="AC271:AH271"/>
    <mergeCell ref="AI271:AL271"/>
    <mergeCell ref="X282:AB282"/>
    <mergeCell ref="AC282:AH282"/>
    <mergeCell ref="AI282:AL282"/>
    <mergeCell ref="AJ269:AK269"/>
    <mergeCell ref="S278:U278"/>
    <mergeCell ref="V278:AL278"/>
    <mergeCell ref="Z270:AL270"/>
    <mergeCell ref="F271:K271"/>
    <mergeCell ref="L271:N271"/>
    <mergeCell ref="M269:P269"/>
    <mergeCell ref="S311:U311"/>
    <mergeCell ref="V311:AL311"/>
    <mergeCell ref="F298:K298"/>
    <mergeCell ref="L298:M298"/>
    <mergeCell ref="O298:Q298"/>
    <mergeCell ref="R298:AL298"/>
    <mergeCell ref="F299:K299"/>
    <mergeCell ref="L299:AL299"/>
    <mergeCell ref="F300:K300"/>
    <mergeCell ref="L300:M300"/>
    <mergeCell ref="O300:Q300"/>
    <mergeCell ref="S300:U300"/>
    <mergeCell ref="V300:AL300"/>
    <mergeCell ref="F309:K309"/>
    <mergeCell ref="L309:M309"/>
    <mergeCell ref="O309:Q309"/>
    <mergeCell ref="R309:AL309"/>
    <mergeCell ref="F310:K310"/>
    <mergeCell ref="L310:AL310"/>
    <mergeCell ref="AJ302:AK302"/>
    <mergeCell ref="L305:U305"/>
    <mergeCell ref="V305:AL305"/>
    <mergeCell ref="F306:K307"/>
    <mergeCell ref="L306:N306"/>
    <mergeCell ref="AI306:AL306"/>
    <mergeCell ref="L307:Y307"/>
    <mergeCell ref="Z307:AL307"/>
    <mergeCell ref="F308:K308"/>
  </mergeCells>
  <phoneticPr fontId="116" type="halfwidthKatakana"/>
  <dataValidations count="96">
    <dataValidation type="textLength" imeMode="hiragana" operator="lessThanOrEqual" allowBlank="1" showInputMessage="1" showErrorMessage="1" errorTitle="文字数オーバー" error="10文字まで。（空白を含む）" sqref="L591:S591 L415:S415 L423:S423 L439:S439 L447:S447 L463:S463 L479:S479 L495:S495 L511:S511 L527:S527 L543:S543 L559:S559 L575:S575 L431:S431 L583:S583 L455:S455 L471:S471 L487:S487 L503:S503 L519:S519 L535:S535 L551:S551 L567:S567 L407:S407" xr:uid="{CBE2AC8A-CA06-4E58-A316-45EB90863919}">
      <formula1>10</formula1>
    </dataValidation>
    <dataValidation type="textLength" imeMode="off" operator="equal" allowBlank="1" showInputMessage="1" showErrorMessage="1" errorTitle="文字数制限" error="日は半角数字2桁を入力_x000a__x000a_1日の場合は「01」と入力" sqref="AJ313:AK313 AJ247:AK247 AJ258:AK258 AJ269:AK269 AJ280:AK280 AJ291:AK291 AJ302:AK302" xr:uid="{6B05F4DA-3473-41A9-8664-E1E43316131C}">
      <formula1>2</formula1>
    </dataValidation>
    <dataValidation imeMode="disabled" allowBlank="1" showInputMessage="1" showErrorMessage="1" sqref="T217 T226 T208 T199 T235 T280 T302 T247 T269 T313 T291 T258 AA153:AC153 AA160:AC160 AA245:AC246 AA256:AC257 L267:M267 L278:M278 L289:M289 L300:M300 L311:M311" xr:uid="{7F61EBAB-B051-4305-A357-D860C8859A25}"/>
    <dataValidation type="list" allowBlank="1" showInputMessage="1" showErrorMessage="1" sqref="AK189:AK190" xr:uid="{A1815BC4-8F27-49C4-9BA9-C6429CAFFB4F}">
      <formula1>"▼選択,☑はい,☑いいえ"</formula1>
    </dataValidation>
    <dataValidation type="list" imeMode="disabled" allowBlank="1" showInputMessage="1" showErrorMessage="1" sqref="L99:N100" xr:uid="{1A6CE52D-4BED-4E35-999E-C11742FC85F4}">
      <formula1>"□,☑"</formula1>
    </dataValidation>
    <dataValidation type="list" imeMode="hiragana" allowBlank="1" showInputMessage="1" showErrorMessage="1" sqref="L160:O160 AI315:AL315 AI304:AL304 AI293:AL293 AI282:AL282 AI271:AL271 AI260:AL260 AI249:AL249 L594:O594 L586:O586 L578:O578 L570:O570 L562:O562 L554:O554 L546:O546 L538:O538 L530:O530 L522:O522 L514:O514 L506:O506 L498:O498 L490:O490 L482:O482 L474:O474 L466:O466 L458:O458 L450:O450 L442:O442 L434:O434 L426:O426 L418:O418 L410:O410 L56:O56 L142:O142" xr:uid="{FCEA42BE-D2EE-4958-8360-06D5FF51C889}">
      <formula1>$AQ$606:$AQ$608</formula1>
    </dataValidation>
    <dataValidation type="list" imeMode="disabled" allowBlank="1" showInputMessage="1" showErrorMessage="1" sqref="L39:M40 L357:N357 L344:N344 L331:N331 L318:N318 M165:N184 U99:W100 L105:N105 Y40:Z40 AA111:AC115 M75:N94 AA154:AC154" xr:uid="{495C159D-E1FB-49BF-BE5A-0BBE0DD75569}">
      <formula1>$Y$606:$Y$609</formula1>
    </dataValidation>
    <dataValidation type="list" imeMode="disabled" allowBlank="1" showInputMessage="1" showErrorMessage="1" sqref="L156:N156 L593:N593 L577:N577 L569:N569 L561:N561 L553:N553 L545:N545 L537:N537 L529:N529 L521:N521 L513:N513 L505:N505 L497:N497 L489:N489 L481:N481 L473:N473 L465:N465 L457:N457 L449:N449 L441:N441 L433:N433 L425:N425 L417:N417 L409:N409 L398:N398 L386:N386 L362:N362 L374:N374 L349:N349 L336:N336 L585:N585 L323:N323 L315:N315 L304:N304 L293:N293 L282:N282 L271:N271 L260:N260 L249:N249 L237:N237 L228:N228 L219:N219 L210:N210 L201:N201 L120:N120 L140:N140 L49:N50" xr:uid="{56ECC891-2829-4EB7-8F72-808616588320}">
      <formula1>$AP$606:$AP$610</formula1>
    </dataValidation>
    <dataValidation type="list" imeMode="disabled" allowBlank="1" showInputMessage="1" showErrorMessage="1" sqref="M303:N303 L599:N601 L335:N335 M281:N281 L575:N576 L242:N242 M248:N248 M259:N259 M292:N292 M270:N270 M314:N314 L322:N322 L348:N348 L328:N329 L354:N355 L373:N373 L385:N385 L583:N584 L392:N393 L586:N586 L415:N416 L423:N424 L431:N432 L439:N440 L447:N448 L455:N456 L463:N464 L471:N472 L479:N480 L487:N488 L495:N496 L503:N504 L511:N512 L519:N520 L527:N528 L535:N536 L543:N544 L551:N552 L559:N560 L567:N568 L341:N342 L253:N253 L361:N361 L325:N325 L338:N338 L351:N351 L364:N364 N286:N287 N308:N309 N297:N298 L377:N377 L389:N389 L401:N401 L591:N592 L407:N408 L410:N410 L418:N418 L426:N426 L434:N434 L442:N442 L450:N450 L458:N458 L466:N466 L474:N474 L482:N482 L490:N490 L498:N498 L506:N506 L514:N514 L522:N522 L530:N530 L538:N538 L546:N546 L554:N554 L562:N562 L570:N570 L578:N578 L318:N318 L320:N320 L331:N331 L344:N344 L357:N357 L333:N333 L346:N346 L359:N359 L306:N306 L240:N240 L295:N295 L284:N284 L273:N273 L262:N262 L251:N251 L247:L248 L258:L259 L269:L270 L291:L292 L280:L281 L302:L303 L313:L314 L380:N381 L264:M264 L594:N594 L275:M275 N267 L286:M286 N278 L297:M297 N289 L308:M308 L367:N369 L397:N397 N300 L371:N371 L383:N383 L395:N395 N264:N265 N275:N276 L404:N405 N311" xr:uid="{14995F16-64BA-4C87-BA57-CD7EEE55907A}">
      <formula1>$CB$2:$CB$4</formula1>
    </dataValidation>
    <dataValidation type="textLength" imeMode="hiragana" operator="lessThanOrEqual" allowBlank="1" showInputMessage="1" showErrorMessage="1" errorTitle="文字数オーバー" error="20文字まで。（空白を含む）" sqref="R102" xr:uid="{7926FCEE-46E2-4DB2-9F1D-6DEC5CD63680}">
      <formula1>21</formula1>
    </dataValidation>
    <dataValidation type="textLength" imeMode="disabled" operator="lessThanOrEqual" allowBlank="1" showInputMessage="1" showErrorMessage="1" errorTitle="文字数オーバー" error="10文字まで。（空白を含む）" sqref="L102:Q102" xr:uid="{4070F696-B9BF-4527-A9E5-321FE63764A4}">
      <formula1>10</formula1>
    </dataValidation>
    <dataValidation type="textLength" imeMode="disabled" operator="lessThanOrEqual" allowBlank="1" showInputMessage="1" showErrorMessage="1" errorTitle="文字数制限" error="年は半角数字2桁以下" sqref="AD111:AE115 O105:P105 X99:Y100" xr:uid="{216A92EB-A8BE-44AD-9997-EC1B2180BEDD}">
      <formula1>2</formula1>
    </dataValidation>
    <dataValidation type="list" imeMode="disabled" allowBlank="1" showInputMessage="1" showErrorMessage="1" sqref="L107:V107" xr:uid="{D21591C0-7C7E-4FF4-9DAE-E2FB4D87C4B6}">
      <formula1>$U$617:$U$632</formula1>
    </dataValidation>
    <dataValidation type="textLength" imeMode="disabled" operator="lessThanOrEqual" allowBlank="1" showInputMessage="1" showErrorMessage="1" errorTitle="文字数制限" error="月は半角数字　2桁まで" sqref="AG111:AH115 R105:S105 AA99:AB100" xr:uid="{6D34B9C5-5016-4988-955D-F6B1CA976ADF}">
      <formula1>2</formula1>
    </dataValidation>
    <dataValidation type="textLength" imeMode="disabled" operator="lessThanOrEqual" allowBlank="1" showInputMessage="1" showErrorMessage="1" errorTitle="文字数制限" error="日は半角数字　2桁まで" sqref="AJ111:AK115" xr:uid="{71FECBE5-0DBC-4CF0-99FD-D9B1A98067DD}">
      <formula1>2</formula1>
    </dataValidation>
    <dataValidation type="textLength" imeMode="disabled" operator="lessThanOrEqual" allowBlank="1" showInputMessage="1" showErrorMessage="1" errorTitle="文字数制限" error="日は半角数字2桁以下" sqref="U105:V105 AD99:AE100" xr:uid="{1C3D791B-E60A-42B5-BF6B-FC6840E90D3A}">
      <formula1>2</formula1>
    </dataValidation>
    <dataValidation type="list" imeMode="hiragana" allowBlank="1" showInputMessage="1" showErrorMessage="1" sqref="L122:Q122" xr:uid="{0FB1E605-4F89-4F68-8AD1-13AE5D21F5A2}">
      <formula1>$AW$605:$AW$652</formula1>
    </dataValidation>
    <dataValidation type="list" imeMode="hiragana" allowBlank="1" showInputMessage="1" showErrorMessage="1" sqref="R130:T130" xr:uid="{1933ED69-E245-4567-893A-75360C7B9422}">
      <formula1>$AC$617:$AC$637</formula1>
    </dataValidation>
    <dataValidation type="textLength" imeMode="disabled" operator="greaterThanOrEqual" allowBlank="1" showInputMessage="1" sqref="AG134:AK134" xr:uid="{F42371C9-D36E-45D5-A7E8-CDC362BE9322}">
      <formula1>10</formula1>
    </dataValidation>
    <dataValidation type="textLength" imeMode="disabled" operator="equal" allowBlank="1" showInputMessage="1" showErrorMessage="1" errorTitle="文字数制限" error="6桁の数字を入力。_x000a_免許番号が6桁未満の場合は、頭に「0」を入力します。" sqref="V130:Y130 Q414:T414 Q590:T590 Q422:T422 Q438:T438 Q446:T446 Q462:T462 Q478:T478 Q494:T494 Q510:T510 Q526:T526 Q542:T542 Q558:T558 Q574:T574 Q430:T430 Q582:T582 Q454:T454 Q470:T470 Q486:T486 Q502:T502 Q518:T518 Q534:T534 Q550:T550 Q566:T566 Q598:T598" xr:uid="{E91AF0CC-C9BB-421C-A936-E18CABD144BB}">
      <formula1>6</formula1>
    </dataValidation>
    <dataValidation imeMode="disabled" operator="equal" allowBlank="1" showInputMessage="1" showErrorMessage="1" errorTitle="半角10文字" error="YYYY/MM/DD_x000a_の形式で「/」（スラッシュ）を含め10文字" sqref="U134:Y134" xr:uid="{C3E581FF-D670-414D-994E-AD44162339E1}"/>
    <dataValidation type="textLength" imeMode="disabled" operator="equal" allowBlank="1" showInputMessage="1" showErrorMessage="1" errorTitle="文字数制限" error="日は半角数字2桁を入力_x000a__x000a_1日の場合は「01」と入力" sqref="AJ153:AK154 U120:V120 U140:V140 U156:V156 U240 U201:V201 U210:V210 U219:V219 U228:V228 U242:V242 U258:U260 U269:U271 U280:U282 U291:U293 U302:U304 U361:V362 U325:V325 V311:V320 U598:V601 U322:V323 U338:V338 U351:V351 U364:V364 U377:V377 U389:V389 U401:V401 U392:U393 U414:V420 U422:V428 U430:V436 U438:V444 U446:V452 U454:V460 U462:V468 U470:V476 U478:V484 U486:V492 U494:V500 U502:V508 U510:V516 U518:V524 U526:V532 U534:V540 U542:V548 U550:V556 U558:V564 U566:V572 U574:V580 U582:V588 U590:V596 U320 U328:U331 U335:V336 U341:U344 U348:V349 U354:U357 V328:V333 U333 V341:V346 U346 V354:V359 U359 V289:V295 U306 V300:V306 V267:V273 U237:U238 U295 V278:V284 U284 U380:U381 U273 AJ245:AK246 U262 U251 U267 U253:V253 AJ160:AK160 U313:U318 U247:U249 V237:V240 U289 U278 U300 U367:U369 U404:V412 V380:V383 V373:V374 V392:V395 V367:V371 U371 V385:V386 U383 U311 U395 U264:V265 U275:V276 U286:V287 U297:V298 U308:V309 U373:U375 U385:U387 U397:U399 V397:V398 V247:V251 V258:V262 AJ256:AK257" xr:uid="{AD735041-CA18-470B-A3AB-56DD1D0C5976}">
      <formula1>2</formula1>
    </dataValidation>
    <dataValidation type="textLength" imeMode="disabled" operator="lessThanOrEqual" allowBlank="1" showInputMessage="1" showErrorMessage="1" errorTitle="文字数制限" error="月は半角数字 2桁以下" sqref="AD132:AE132 Q131:R132" xr:uid="{686A2B19-2DA7-4863-8CB5-D55A25B66009}">
      <formula1>2</formula1>
    </dataValidation>
    <dataValidation type="textLength" imeMode="disabled" operator="lessThanOrEqual" allowBlank="1" showInputMessage="1" showErrorMessage="1" errorTitle="文字数制限" error="年は半角数字2桁を入力_x000a__x000a_令和元年の場合は「01」と入力" sqref="N131:O132 AA132:AB132" xr:uid="{AB0EACC4-25BD-47F5-AD45-E6D9FEEB351E}">
      <formula1>2</formula1>
    </dataValidation>
    <dataValidation type="textLength" imeMode="disabled" operator="lessThanOrEqual" allowBlank="1" showInputMessage="1" showErrorMessage="1" errorTitle="文字数制限" error="年（和暦）は半角数字2桁まで" sqref="N3:O4" xr:uid="{FF03FDC2-AFDB-475E-A9EC-D5EB8516040D}">
      <formula1>2</formula1>
    </dataValidation>
    <dataValidation type="list" imeMode="hiragana" allowBlank="1" showInputMessage="1" sqref="L43:Q43" xr:uid="{07DCEEB0-DE7E-4FDA-95CA-B7BA134757D7}">
      <formula1>$AK$606:$AK$612</formula1>
    </dataValidation>
    <dataValidation type="list" imeMode="hiragana" allowBlank="1" showInputMessage="1" sqref="L42:Q42" xr:uid="{B28EEE72-6955-48F6-9FD1-D5D21BD2777B}">
      <formula1>$AF$606:$AF$609</formula1>
    </dataValidation>
    <dataValidation type="list" allowBlank="1" showInputMessage="1" showErrorMessage="1" sqref="L41:O41" xr:uid="{804B36B8-A78C-4C2C-8B94-393DDFF22866}">
      <formula1>$AB$606:$AB$608</formula1>
    </dataValidation>
    <dataValidation type="list" imeMode="hiragana" allowBlank="1" showInputMessage="1" sqref="AG38:AL38 AG35:AL35" xr:uid="{5723251B-7213-4A55-9EFD-93E0DD54D0CD}">
      <formula1>$U$606:$U$610</formula1>
    </dataValidation>
    <dataValidation type="list" imeMode="hiragana" allowBlank="1" showInputMessage="1" showErrorMessage="1" sqref="S20:Z20" xr:uid="{06BD3AB0-3735-4CAE-99E3-78ADB67CDFDC}">
      <formula1>$P$606:$P$666</formula1>
    </dataValidation>
    <dataValidation imeMode="hiragana" allowBlank="1" showInputMessage="1" sqref="T404:T412 F46 C9 F186 F53 F69 F56 S39:S40 V5:W5 S5 B44 C73 C33 V39:V40 AF40 AI40 W75:W94 T75:T94 F51 T49 F49 W49 L53:AA53 F72 Q59 V3 S3 L2 S131:S132 Z130:AA130 L133:L134 F130:F132 V131:V132 AF132 AI132:AJ132 V104:Y104 W105 L144 AL111:AL115 AI111:AI115 F117 F120:F121 AA121 AH121 AC121 P121 T120 W120 F140 F137 T140 W140 F142:F144 T105 F151 F156:F158 L158 T156 W156 W165:W184 T165:T184 C162 AF153:AF154 AI153:AI154 AL153:AL154 U154:V154 F160:F161 AC99:AC100 L27 AF99:AF100 Q199 W201 F195 Q235 F219 W219 F204 F228 F213 T228 F201 F222 F231 T210 T201 Q208 W210 F210 T219 Q217 Q226 W228 Q280 Q247 Q258 Q269 Q291 Q313 Q302 U313:V313 AL245:AL247 U247:V247 AI245:AI247 T253 W259:W262 B317 AA399 AH399 AA375 AH375 P399 AC375 P375 AA387 AH387 AC399 AC387 P387 B370 U414 B407 U422 U438 U446 U462 U478 U510 U526 U542 U558 U574 U430 U454 U470 U486 U494 U502 U518 U534 U550 U566 U582 U590 U598 T240 C5:F5 Q154:Q156 T380:T381 T258:T260 T269:T271 T280:T282 T291:T293 T302:T304 T361:T362 W325 T325 T322:T323 T373:T375 W322:W323 T598:T601 W335:W336 W348:W349 T335:T336 W361:W362 W338 T338 T351 W351 T364 W364 W311:W312 T348:T349 T385:T387 T397:T399 W404:W601 W373:W374 W377 T377 T389 W389 T401 W401 W392:W395 T414:T420 T422:T428 T430:T436 T438:T444 T446:T452 T454:T460 T462:T468 T470:T476 T478:T484 T486:T492 T494:T500 T502:T508 T510:T516 T518:T524 T526:T532 T534:T540 T542:T548 T550:T556 T558:T564 T566:T572 T574:T580 T582:T588 T590:T596 W314:W320 T320 T328:T331 T341:T344 T354:T357 W328:W333 T333 W341:W346 T346 W354:W359 T359 AI291 T306 AI302 AC315 T295 W278:W279 T284 T273 T262 W237:W240 T251 AI280 AI269 W248:W251 AI313 T247:T249 T237:T238 V160 Q146:Q148 Q150 Q152 AC249 AC304 AC260 AC271 AC282 AC293 T242 W242 AF256:AF257 Q161:Q187 L244:AL244 W270:W273 AL269 U269:V269 W264:W265 W281:W284 AL280 U280:V280 W292:W295 AL291 U291:V291 W303:W306 AL302 U302:V302 T313:T318 AL313 AL256:AL258 U258:V258 F237:F244 F246:F255 W253 V245:V246 T267 T392:T393 W267:W268 L255:AL255 T289 T275:T276 T278 W300:W301 T300 W289:W290 F257:F601 T311 W297:W298 T367:T369 W380:W383 W308:W309 T371 W367:W371 T383 W385:W386 T395 T264:T265 W275:W276 T286:T287 W286:W287 T297:T298 T308:T309 W397:W398 V153 AF160 AI160 AL160 AF245:AF246 V256:V257 AI256:AI258" xr:uid="{91E75F4F-ECA3-4624-9A75-CF56E06377FE}"/>
    <dataValidation imeMode="hiragana" allowBlank="1" showInputMessage="1" showErrorMessage="1" sqref="R42:R43 F87 F75 AC35 H37 P41 F89 L73 F91 X73 F93 F73 F77 F79 F81 F83 F85 H63:H64 F61 P72 C23 F57:K57 AC38 S14 AG31 P31 N31 C31 S32 H34 R34:R35 R37:R38 W39:W40 H42:H43 H39:H40 F106 L96 C3 F125 N106 F173 P434:P436 F175 F177 F165 F179 L163 F181 X163 F183 F163 F167 F169 F171 L310:AL310 AE99:AF100 Z104:AB105 F327 F340 F353 F366 F379 F391 F403 P586:P588 W589:W590 W413:W414 C407 C415 C423 C431 C439 C447 C455 C463 C471 C479 C487 C495 C503 C511 C519 C527 C535 C543 C551 C559 C567 C575 C583 C591 W421:W422 P418:P420 P442:P444 P458:P460 P474:P476 P490:P492 P506:P508 P522:P524 P546:P548 P538:P540 P570:P572 W437:W438 W445:W446 W461:W462 W477:W478 W493:W494 W509:W510 W525:W526 W541:W542 W557:W558 W573:W574 P410:P412 P562:P564 P450:P452 P466:P468 P482:P484 P498:P500 P514:P516 P530:P532 P554:P556 W565:W566 P578:P580 W429:W430 W581:W582 W453:W454 W469:W470 W485:W486 W501:W502 W517:W518 W533:W534 W549:W550 P594:P596 W597:W598 P426:P428 AA116:AC128 V110:V111 Z107:Z121 V116:Y121 V101:Y105 AC101:AC105 Z101:AB102 W107:Y111 V107 AA107:AC111 V96:AC97 L266:AL266 L277:AL277 L288:AL288 L299:AL299 V123:Z128" xr:uid="{AB6A4A0A-8D25-4679-AB99-24BB0369CAEC}"/>
    <dataValidation type="textLength" imeMode="off" operator="equal" allowBlank="1" showInputMessage="1" showErrorMessage="1" errorTitle="文字数制限" error="6桁の数字を入力。_x000a_免許番号が6桁未満の場合は、頭に「0」を入力します。" sqref="M59:P59 N245 M199:P199 M208:P208 M217:P217 M226:P226 M235:P235 AJ282:AL282 AJ315:AL315 AJ304:AL304 AJ293:AL293 AJ271:AL271 AJ260:AL260 AJ249:AL249 AB153:AC154 M169:N187 O154:P155 M154:N157 M146:P148 M150:P150 M152:P152 N159:N168 M160:M168 N256 N278 N289 N267 N300 N311 O160:P164 O185:P187 AB160:AC160 AB245:AC246 AB256:AC257" xr:uid="{44DD2252-6AFC-4EEF-86C9-517EDD636F01}">
      <formula1>6</formula1>
    </dataValidation>
    <dataValidation type="custom" imeMode="halfKatakana" allowBlank="1" showInputMessage="1" showErrorMessage="1" errorTitle=" 半角カタカナで入力／文字は40文字まで" error="フリガナ欄は半角カタカナで入力して下さい。(文字変換禁止!!)_x000a_濁点「゛」や半濁点「゜」も一文字として処理されます。_x000a_" sqref="L8:AE8 L19:AE19" xr:uid="{36D21AB4-536D-42A5-8379-DF801F53284E}">
      <formula1>AND(L8=PHONETIC(L8),LEN(L8)&lt;41)</formula1>
    </dataValidation>
    <dataValidation type="custom" imeMode="halfKatakana" allowBlank="1" showInputMessage="1" showErrorMessage="1" errorTitle=" 半角カタカナで入力／文字は20文字まで" error="フリガナ欄は半角カタカナで入力して下さい。(文字変換禁止!!)_x000a_濁点「゛」や半濁点「゜」も一文字として処理されます。_x000a__x000a_姓と名の間も一文字空けて下さい。" sqref="L68:U68 L45:U45 L116:U116 L136:U136 L202:U202 L193:U193 L211:U211 L220:U220 L229:U229" xr:uid="{AFFE8678-FD40-4DFC-873C-FD432B9C2CE9}">
      <formula1>AND(L45=PHONETIC(L45),LEN(L45)&lt;21)</formula1>
    </dataValidation>
    <dataValidation type="textLength" imeMode="disabled" operator="equal" allowBlank="1" showInputMessage="1" showErrorMessage="1" errorTitle="文字数制限" error="半角数字　3桁" sqref="L51:M51 L17:M17 L143:M143 L157:M157 L243:M243 L254:M254 L265:M265 L287:M287 L309:M309 L298:M298 L276:M276" xr:uid="{B7368732-C4E5-4175-95BB-4A9D18E7B357}">
      <formula1>3</formula1>
    </dataValidation>
    <dataValidation type="list" allowBlank="1" showInputMessage="1" showErrorMessage="1" sqref="L58:U58 L153:U153" xr:uid="{2AA51482-ACF3-472E-A8CD-8542EE4F14A7}">
      <formula1>$BC$606:$BC$669</formula1>
    </dataValidation>
    <dataValidation type="textLength" imeMode="disabled" operator="equal" allowBlank="1" showInputMessage="1" showErrorMessage="1" errorTitle="文字数制限" error="半角数字　4桁" sqref="S54:U55 O51:Q51 S28:U28 S30:U30 AJ54:AL54 O55:Q55 O17:Q17 S141:U141 O143:Q143 O157:Q157 O243:Q243 O254:Q254 O276:Q276 O287:Q287 O309:Q309 O298:Q298 O265:Q265" xr:uid="{00877448-CC24-4A21-8725-540CBFCD5B26}">
      <formula1>4</formula1>
    </dataValidation>
    <dataValidation type="textLength" imeMode="disabled" operator="lessThanOrEqual" allowBlank="1" showInputMessage="1" showErrorMessage="1" errorTitle="文字数制限" error="半角数字　4桁" sqref="L106 AE31 L31:M31" xr:uid="{88EAD9FC-C49D-462D-9F00-780648ACFD05}">
      <formula1>4</formula1>
    </dataValidation>
    <dataValidation type="textLength" imeMode="hiragana" operator="lessThanOrEqual" allowBlank="1" showInputMessage="1" showErrorMessage="1" errorTitle="文字数オーバー" error="20文字まで。（空白を含む）" sqref="L15:Y15 L64:Y65 L70:Y70 L47:Y47 L118:Y118 L138:Y138 L231:Y231 L186:Y186 L195:Y195 L204:Y204 L213:Y213 L222:Y222" xr:uid="{B64F5C14-4E48-41C8-B558-E726EB047FC4}">
      <formula1>20</formula1>
    </dataValidation>
    <dataValidation type="textLength" imeMode="hiragana" operator="lessThanOrEqual" allowBlank="1" showInputMessage="1" showErrorMessage="1" errorTitle="文字数オーバー" error="40文字まで。（空白を含む）" sqref="L23:AH23 L11:AH11 L125:AH125 L353:AH353 L366:AH366 L327:AH327 L340:AH340 L379:AH379 L403:AH403 L391:AH391" xr:uid="{D66C7DF7-168D-47AE-BED6-FC3F1AC937FD}">
      <formula1>40</formula1>
    </dataValidation>
    <dataValidation imeMode="off" allowBlank="1" showInputMessage="1" showErrorMessage="1" sqref="L121:O121 AE121:AG121 V121:Z121 AH107:AI127 AE399:AG399 AE387:AG387 V375:Z375 AH104:AI105 L375:O375 V399:Z399 L399:O399 AE375:AG375 L387:O387 V387:Z387 AH102:AI102 AH96:AI97" xr:uid="{C7476D88-707A-4E35-9FF3-9B45B06D8C3E}"/>
    <dataValidation imeMode="off" operator="equal" allowBlank="1" showInputMessage="1" errorTitle="文字数制限" error="従業者証明書番号は半角数字6桁" sqref="L72:O72 L161" xr:uid="{B5A38AC4-7551-49E1-BDA9-216BB3E388C5}"/>
    <dataValidation type="textLength" imeMode="disabled" operator="lessThanOrEqual" allowBlank="1" showInputMessage="1" showErrorMessage="1" errorTitle="文字数制限" error="半角数字　5桁まで" sqref="L28:M28 L30:M30 AC54:AD54 L54:M54 L141:M141 L245:M245 L159:M159 L256:M256 L278:M278 L289:M289 L267:M267 L300:M300 L311:M311" xr:uid="{A4AD2586-F7EC-4C91-A7AD-0E6345DE72E5}">
      <formula1>5</formula1>
    </dataValidation>
    <dataValidation type="textLength" imeMode="disabled" operator="lessThanOrEqual" allowBlank="1" showInputMessage="1" showErrorMessage="1" errorTitle="文字数制限" error="半角数字　4桁以下" sqref="S29:U29 O28:Q30 AF54:AH54 O54:Q54 O141:Q141 O159:Q159 S159:U159 S245:U245 O245:Q245 S256:U256 O256:Q256 S278:U278 O278:Q278 S289:U289 O289:Q289 S267:U267 O267:Q267 S300:U300 O300:Q300 S311:U311 O311:Q311" xr:uid="{C3B936D2-F70C-4BF2-86D2-6195F0262ABB}">
      <formula1>4</formula1>
    </dataValidation>
    <dataValidation type="textLength" imeMode="disabled" operator="equal" allowBlank="1" showInputMessage="1" showErrorMessage="1" errorTitle="文字数制限" error="月は半角数字2桁を入力_x000a__x000a_1月の場合は「01」と入力" sqref="R49:S49 AG153:AH154 R120:S120 R140:S140 R156:S156 R240:S240 R201:S201 R210:S210 R219:S219 R228:S228 R242:S242 R253:S253 R267:S267 R380:S381 R278:S278 R289:S289 S361:S362 S325 R322:R325 S373:S375 R348:R351 R335:R338 R361:R364 S338 R598:S601 S322:S323 S351 S348:S349 S364 S385:S387 R300:S300 S397:S399 S377 S335:S336 R385:R389 S389 R373:R377 S401 R392:S393 R414:S420 R422:S428 R430:S436 R438:S444 R446:S452 R454:S460 R462:S468 R470:S476 R478:S484 R486:S492 R494:S500 R502:S508 R510:S516 R518:S524 R526:S532 R534:S540 R542:S548 R550:S556 R558:S564 R566:S572 R574:S580 R582:S588 R590:S596 R313:S318 R320:S320 R328:S331 R341:S344 R354:S357 R333:S333 R346:S346 R359:S359 R302:S304 R306:S306 R237:S238 R295:S295 R284:S284 R273:S273 R262:S262 R251:S251 R291:S293 R280:S282 R269:S271 R258:S260 R247:S249 R367:S369 R397:R401 R311:S311 R371:S371 R383:S383 R395:S395 R264:S265 R275:S276 R286:S287 R297:S298 R308:S309 R404:S412 AG160:AH160 AG245:AH246 AG256:AH257" xr:uid="{C674E781-9361-4C79-BF52-D61886F672ED}">
      <formula1>2</formula1>
    </dataValidation>
    <dataValidation type="textLength" imeMode="disabled" operator="lessThanOrEqual" allowBlank="1" showInputMessage="1" showErrorMessage="1" errorTitle="文字数制限" error="半角数字　2桁まで" sqref="O75:P94 N39:O40 AA40:AB40 O165:P184" xr:uid="{22E79160-2008-4D88-915B-FD88C3F61162}">
      <formula1>2</formula1>
    </dataValidation>
    <dataValidation type="textLength" imeMode="disabled" operator="lessThanOrEqual" allowBlank="1" showInputMessage="1" showErrorMessage="1" errorTitle="文字数制限" error="月は半角数字2桁まで" sqref="AD40:AE40 Q39:R40 R75:S94 Q3:R4 R165:S184" xr:uid="{85BB6395-E63F-48FC-8960-7B2883EEF7D7}">
      <formula1>2</formula1>
    </dataValidation>
    <dataValidation type="textLength" imeMode="disabled" operator="lessThanOrEqual" allowBlank="1" showInputMessage="1" showErrorMessage="1" errorTitle="文字数制限" error="日は半角数字2桁まで" sqref="AG40:AH40 T39:U40 U75:V94 T3:U4 U165:V184" xr:uid="{FD86B3B4-675F-4A20-9147-5E04E632C360}">
      <formula1>2</formula1>
    </dataValidation>
    <dataValidation type="textLength" imeMode="hiragana" operator="lessThanOrEqual" allowBlank="1" showInputMessage="1" showErrorMessage="1" errorTitle="文字数制限" error="全角　50文字まで" sqref="X75:AL94 X165:AL184" xr:uid="{7AC1CD0C-6312-4A61-801E-F934E9D1062D}">
      <formula1>50</formula1>
    </dataValidation>
    <dataValidation type="textLength" imeMode="disabled" operator="lessThanOrEqual" allowBlank="1" showInputMessage="1" showErrorMessage="1" errorTitle="文字数制限" error="月は半角数字 2桁以内" sqref="Q5:R6" xr:uid="{1DDFB3BE-8DC4-49E5-8CEA-BF806EC74B3C}">
      <formula1>2</formula1>
    </dataValidation>
    <dataValidation type="textLength" imeMode="disabled" operator="lessThanOrEqual" allowBlank="1" showInputMessage="1" showErrorMessage="1" errorTitle="文字数制限" error="日は半角数字　2桁以内" sqref="T5:U6 AG132:AH132 T132:U132" xr:uid="{0AE77127-09E8-43D9-8F22-3B7EABD39027}">
      <formula1>2</formula1>
    </dataValidation>
    <dataValidation type="textLength" imeMode="disabled" operator="lessThanOrEqual" allowBlank="1" showInputMessage="1" showErrorMessage="1" errorTitle="文字数制限" error="年（和暦）は半角数字　2桁以内" sqref="N5:O6" xr:uid="{0D9977F8-47AB-46DB-883C-0019E9CBDE72}">
      <formula1>2</formula1>
    </dataValidation>
    <dataValidation type="textLength" imeMode="disabled" operator="equal" allowBlank="1" showInputMessage="1" showErrorMessage="1" errorTitle="文字数制限" error="日は半角数字 2桁を入力_x000a__x000a_1月の場合は「01」と入力" sqref="U49:V50" xr:uid="{055FB7FF-38BD-4AAF-9655-37117E5D67F8}">
      <formula1>2</formula1>
    </dataValidation>
    <dataValidation type="list" imeMode="hiragana" allowBlank="1" showInputMessage="1" showErrorMessage="1" sqref="L63:O63" xr:uid="{6BE11958-DBAC-4BC1-A698-D4BDC8CA9D79}">
      <formula1>$CK$5:$CK$53</formula1>
    </dataValidation>
    <dataValidation type="textLength" imeMode="disabled" operator="equal" allowBlank="1" showInputMessage="1" showErrorMessage="1" errorTitle="文字数制限" error="年は半角数字2桁を入力_x000a__x000a_1年の場合は「01」と入力" sqref="O49:P49 O120:P120 O140:P140 O240:P240 O156:P156 O201:P201 O210:P210 O219:P219 O228:P228 O328:P329 O303:P304 O341:P342 O599:O601 O314:P316 O253:P253 O267:P267 O380:P381 O278:P278 O289:P289 O361:P362 O300:P300 O322:P323 O348:P349 O335:P336 O325:P325 O338:P338 O351:P351 O364:P364 O354:P355 O397:O398 O373:O374 O377:P377 O389:P389 O401:P401 O583:O586 P404:P412 O575:O578 O407:O410 O415:O418 O423:O426 O431:O434 O439:O442 O447:O450 O455:O458 O463:O466 O471:O474 O479:O482 O487:O490 O495:O498 O503:O506 O511:O514 O519:O522 O527:O530 O535:O538 O543:O546 O551:O554 O559:O562 O567:O570 O392:P393 P414:P420 P422:P428 P430:P436 P438:P444 P446:P452 P454:P460 P462:P468 P470:P476 P478:P484 P486:P492 P494:P500 P502:P508 P510:P516 P518:P524 P526:P532 P534:P540 P542:P548 P550:P556 P558:P564 P566:P572 P574:P580 P582:P588 P590:P596 P598:P601 O318:P318 O320:P320 O331:P331 O344:P344 O357:P357 O333:P333 O346:P346 O359:P359 O281:P282 O306:P306 AD153:AE154 O295:P295 O284:P284 O273:P273 O262:P262 O251:P251 O270:P271 O292:P293 O259:P260 O248:P249 O242:P242 O237:P238 O367:P369 O385:O386 O311:P311 O371:P371 O383:P383 O395:P395 O264:P265 O275:P276 O286:P287 O297:P298 O308:P309 P373:P375 P385:P387 P397:P399 O404:O405 O591:O594 AD160:AE160 AD245:AE246 AD256:AE257" xr:uid="{F1861472-FB5C-463C-B58F-4377A3D55208}">
      <formula1>2</formula1>
    </dataValidation>
    <dataValidation type="list" imeMode="hiragana" allowBlank="1" showInputMessage="1" showErrorMessage="1" sqref="X57:AA57" xr:uid="{65931495-44B8-4F24-9E0E-90842938BBD7}">
      <formula1>$AN$606:$AN$607</formula1>
    </dataValidation>
    <dataValidation imeMode="halfKatakana" allowBlank="1" showInputMessage="1" showErrorMessage="1" errorTitle="半角カタカナで入力" error="フリガナ欄は半角カタカナで入力して下さい。(文字変換禁止!!)_x000a_濁点「゛」や半濁点「゜」も一文字として処理されます。" sqref="L52:AL52" xr:uid="{F0EB66D5-D6E0-4749-9EB1-507C202A8931}"/>
    <dataValidation type="textLength" imeMode="disabled" operator="lessThanOrEqual" allowBlank="1" showInputMessage="1" showErrorMessage="1" errorTitle="文字数制限" error="半角数字　3桁まで" sqref="L55:M55" xr:uid="{8FC7AD70-496F-4232-9A56-B7CFD49E4063}">
      <formula1>3</formula1>
    </dataValidation>
    <dataValidation type="list" allowBlank="1" showInputMessage="1" showErrorMessage="1" sqref="S400:Z400" xr:uid="{F55AD1D8-6422-417F-902D-6522A32E41C0}">
      <formula1>INDIRECT($L$400)</formula1>
    </dataValidation>
    <dataValidation type="list" allowBlank="1" showInputMessage="1" showErrorMessage="1" sqref="L131:M132 Y132:Z132" xr:uid="{FA9E21CF-6860-414B-BEAE-1D7FF082E36A}">
      <formula1>$Y$607:$Y$608</formula1>
    </dataValidation>
    <dataValidation type="list" imeMode="hiragana" allowBlank="1" showInputMessage="1" showErrorMessage="1" sqref="L61:S61" xr:uid="{AE339A61-24AC-4C12-BA86-3815395ED27B}">
      <formula1>$CS$5:$CS$2065</formula1>
    </dataValidation>
    <dataValidation type="list" allowBlank="1" showInputMessage="1" showErrorMessage="1" sqref="L112:Y115" xr:uid="{0227BE57-CD70-4295-8446-8D3F77F8E5E6}">
      <formula1>$Y$617:$Y$625</formula1>
    </dataValidation>
    <dataValidation type="list" imeMode="hiragana" allowBlank="1" showInputMessage="1" sqref="L188:N188" xr:uid="{0C332C9E-A228-4052-B916-AAC9E2EEFBEE}">
      <formula1>"□売買仲介,☑売買仲介"</formula1>
    </dataValidation>
    <dataValidation type="list" allowBlank="1" showInputMessage="1" showErrorMessage="1" sqref="O188:Q188" xr:uid="{EE6C1A5F-86ED-496A-9E56-9BB582E3DAF3}">
      <formula1>"□賃貸管理,☑賃貸管理"</formula1>
    </dataValidation>
    <dataValidation type="list" allowBlank="1" showInputMessage="1" showErrorMessage="1" sqref="R188:S188" xr:uid="{6FD6B31C-6A33-4907-A16C-7A44CA4A4836}">
      <formula1>"□建築,☑建築"</formula1>
    </dataValidation>
    <dataValidation type="list" allowBlank="1" showInputMessage="1" showErrorMessage="1" sqref="T188:U188" xr:uid="{6E5EC42F-7B4D-4349-B672-323626A74E8C}">
      <formula1>"□開発,☑開発"</formula1>
    </dataValidation>
    <dataValidation type="list" allowBlank="1" showInputMessage="1" showErrorMessage="1" sqref="V188:W188" xr:uid="{E22E9C4C-A5A2-49D0-9269-1B7F5B23B8FE}">
      <formula1>"□総合,☑総合"</formula1>
    </dataValidation>
    <dataValidation type="list" imeMode="disabled" allowBlank="1" showInputMessage="1" showErrorMessage="1" sqref="L197:U197 L233:U233 L224:U224 L215:U215 L206:U206" xr:uid="{D66E5A78-D37A-4F19-8BF9-2F99304B9C88}">
      <formula1>$AG$617:$AG$628</formula1>
    </dataValidation>
    <dataValidation type="list" allowBlank="1" showInputMessage="1" showErrorMessage="1" sqref="L317:P317 L356:P356 L343:P343 L330:P330" xr:uid="{CDEF2400-8DBB-4735-A299-90FF76BB4CCE}">
      <formula1>$AG$633:$AG$635</formula1>
    </dataValidation>
    <dataValidation type="list" allowBlank="1" showInputMessage="1" showErrorMessage="1" sqref="L324:Q324 L400:Q400 L388:Q388 L376:Q376 L363:Q363 L350:Q350 L337:Q337" xr:uid="{49D6DE6F-2B2C-4D92-AD24-A34212B9EF8C}">
      <formula1>$AW$605:$AW$652</formula1>
    </dataValidation>
    <dataValidation type="list" imeMode="disabled" allowBlank="1" showInputMessage="1" showErrorMessage="1" sqref="AA247:AC247 AA258:AC258 AA302:AC302 AA291:AC291 AA280:AC280 AA269:AC269 AA313:AC313" xr:uid="{72EBC44D-2984-4675-8E11-B036BC1CC114}">
      <formula1>$Y$606:$Y$608</formula1>
    </dataValidation>
    <dataValidation type="list" showInputMessage="1" showErrorMessage="1" sqref="L413:V413 L421:V421 L429:V429 L437:V437 L445:V445 L453:V453 L461:V461 L469:V469 L477:V477 L485:V485 L493:V493 L501:V501 L509:V509 L517:V517 L525:V525 L533:V533 L541:V541 L549:V549 L557:V557 L565:V565 L573:V573 L581:V581 L589:V589 L597:V597" xr:uid="{77CE783F-5412-4F87-A544-CC244C3E3B69}">
      <formula1>"　,○専任の宅地建物取引士"</formula1>
    </dataValidation>
    <dataValidation type="list" allowBlank="1" showInputMessage="1" showErrorMessage="1" sqref="L412:O412 L596:O596 L588:O588 L580:O580 L572:O572 L564:O564 L556:O556 L548:O548 L540:O540 L532:O532 L524:O524 L516:O516 L508:O508 L500:O500 L492:O492 L484:O484 L476:O476 L468:O468 L460:O460 L452:O452 L444:O444 L436:O436 L428:O428 L420:O420" xr:uid="{955C0EC2-8EB8-4077-A283-0DD0B8E24CAA}">
      <formula1>$AL$617:$AL$629</formula1>
    </dataValidation>
    <dataValidation type="list" allowBlank="1" showInputMessage="1" showErrorMessage="1" sqref="L414:O414 L598:O598 L590:O590 L582:O582 L574:O574 L566:O566 L558:O558 L550:O550 L542:O542 L534:O534 L526:O526 L518:O518 L510:O510 L502:O502 L494:O494 L486:O486 L478:O478 L470:O470 L462:O462 L454:O454 L446:O446 L438:O438 L430:O430 L422:O422" xr:uid="{6E0418A9-66DF-48C1-8415-9BCBD8D67D60}">
      <formula1>$BA$605:$BA$667</formula1>
    </dataValidation>
    <dataValidation type="list" allowBlank="1" showInputMessage="1" showErrorMessage="1" sqref="L145:U145 L312:U312 L301:U301 L290:U290 L279:U279 L268:U268 L257:U257 L246:U246 L234:U234 L225:U225 L216:U216 L207:U207 L198:U198" xr:uid="{FBAD9CE2-3672-4B85-8866-5004565DB201}">
      <formula1>$I$605:$I$666</formula1>
    </dataValidation>
    <dataValidation type="textLength" imeMode="off" operator="equal" allowBlank="1" showInputMessage="1" showErrorMessage="1" errorTitle="文字数制限" error="2桁の数字を入力。_x000a_免許番号が6桁未満の場合は、頭に「0」を入力します。" sqref="O156:P156 AD153:AE154 AD160:AE160 AD245:AE246 AD256:AE257" xr:uid="{6839B290-28BD-4DF3-9B45-C1101280D3CD}">
      <formula1>2</formula1>
    </dataValidation>
    <dataValidation type="textLength" imeMode="disabled" operator="lessThanOrEqual" allowBlank="1" showInputMessage="1" showErrorMessage="1" errorTitle="文字数制限" error="日は半角数字2桁を入力_x000a__x000a_1日の場合は「01」と入力" sqref="T131:U131" xr:uid="{7104B88A-3222-45AC-B89C-FC599517A902}">
      <formula1>2</formula1>
    </dataValidation>
    <dataValidation type="custom" imeMode="halfKatakana" allowBlank="1" showInputMessage="1" showErrorMessage="1" errorTitle="半角カタカナで入力／文字は20文字まで" error="フリガナ欄は半角カタカナで入力して下さい。(文字変換禁止!!)_x000a_濁点「゛」や半濁点「゜」も一文字として処理されます。_x000a__x000a_姓と名の間も一文字空けて下さい。" sqref="L149:U149 L261:U261 L272:U272 L283:U283 L294:U294 L305:U305 L250:U250 L239:U239 L370:U370 L382:U382 L394:U394" xr:uid="{6E692DD0-FEF5-4E76-AEE2-8D6222B56E09}">
      <formula1>AND(L149=PHONETIC(L149),LEN(L149)&lt;21)</formula1>
    </dataValidation>
    <dataValidation type="textLength" operator="lessThanOrEqual" allowBlank="1" showInputMessage="1" showErrorMessage="1" errorTitle="文字数オーバー" error="20文字まで。（空白を含む）" sqref="L151:Y151 L241:Y241 L252:Y252 L263:Y263 L274:Y274 L285:Y285 L296:Y296 L307:Y307 L321:Y321 L334:Y334 L347:Y347 L360:Y360 L372:Y372 L384:Y384 L396:Y396" xr:uid="{60E083CD-0F48-4752-8346-8991F85ED317}">
      <formula1>20</formula1>
    </dataValidation>
    <dataValidation type="textLength" imeMode="off" operator="equal" allowBlank="1" showInputMessage="1" showErrorMessage="1" errorTitle="文字数制限" error="年は半角数字2桁を入力_x000a__x000a_1年の場合は「01」と入力" sqref="AD247:AE247 AD258:AE258 AD269:AE269 AD280:AE280 AD291:AE291 AD302:AE302 AD313:AE313" xr:uid="{13FA15A1-11D9-4147-9AB2-11710BBAEE30}">
      <formula1>2</formula1>
    </dataValidation>
    <dataValidation type="textLength" imeMode="off" operator="equal" allowBlank="1" showInputMessage="1" showErrorMessage="1" errorTitle="文字数制限" error="月は半角数字2桁を入力_x000a__x000a_1月の場合は「01」と入力" sqref="AG247:AH247 AG258:AH258 AG269:AH269 AG280:AH280 AG291:AH291 AG302:AH302 AG313:AH313" xr:uid="{E4652F29-7C26-407A-8C60-85A5E74EF8F0}">
      <formula1>2</formula1>
    </dataValidation>
    <dataValidation type="textLength" imeMode="disabled" operator="equal" allowBlank="1" showInputMessage="1" showErrorMessage="1" sqref="L265:M265 L276:M276 L287:M287 L298:M298 L309:M309" xr:uid="{CFD23B6F-26CB-4C53-AE0D-FEBACB9A7D81}">
      <formula1>3</formula1>
    </dataValidation>
    <dataValidation type="list" allowBlank="1" showInputMessage="1" showErrorMessage="1" sqref="L108:V109" xr:uid="{27377A8D-C331-4B66-A3A3-2B3CA0A4F484}">
      <formula1>$U$617:$U$632</formula1>
    </dataValidation>
    <dataValidation type="list" imeMode="hiragana" allowBlank="1" showInputMessage="1" showErrorMessage="1" sqref="AA112:AC115" xr:uid="{DB210C27-3F48-4196-8650-7F40CC1A044A}">
      <formula1>$Y$606:$Y$609</formula1>
    </dataValidation>
    <dataValidation type="list" imeMode="hiragana" allowBlank="1" showInputMessage="1" showErrorMessage="1" sqref="L130:Q130" xr:uid="{EC59CFCC-6AA6-42F4-9C5F-98AFA64F5943}">
      <formula1>$C$605:$C$653</formula1>
    </dataValidation>
    <dataValidation type="custom" imeMode="halfKatakana" operator="lessThanOrEqual" allowBlank="1" showInputMessage="1" showErrorMessage="1" errorTitle="半角カタカナで入力／文字は20文字まで" error="フリガナ欄は半角カタカナで入力して下さい。(文字変換禁止!!)_x000a_濁点「゛」や半濁点「゜」も一文字として処理されます。_x000a__x000a_姓と名の間も一文字空けて下さい。" sqref="L332:U332 L319:U319 L358:U358 L345:U345" xr:uid="{7542DD08-1D19-4346-853F-7147B9171F45}">
      <formula1>AND(L319=PHONETIC(L319),LEN(L319)&lt;21)</formula1>
    </dataValidation>
    <dataValidation type="list" imeMode="disabled" allowBlank="1" showInputMessage="1" showErrorMessage="1" sqref="L57:Q57" xr:uid="{55B88A67-37CB-498E-82C9-414E0D40F17B}">
      <formula1>$AR$612:$AR$618</formula1>
    </dataValidation>
    <dataValidation type="textLength" imeMode="off" operator="lessThanOrEqual" allowBlank="1" showInputMessage="1" showErrorMessage="1" errorTitle="文字数制限" error="6桁の数字を入力。_x000a_免許番号が6桁未満の場合は、頭に「0」を入力します。" sqref="O165:P184" xr:uid="{64A41E19-2BC7-4B98-B68C-FCBC7BA5D841}">
      <formula1>2</formula1>
    </dataValidation>
    <dataValidation type="list" allowBlank="1" showInputMessage="1" showErrorMessage="1" sqref="S122:Z122" xr:uid="{A586C99C-A5FB-4B4D-B80C-C1C98D3860FF}">
      <formula1>INDIRECT($L$122)</formula1>
    </dataValidation>
    <dataValidation type="list" allowBlank="1" showInputMessage="1" showErrorMessage="1" sqref="S324:Z324" xr:uid="{DF57D483-3D2E-449D-B294-9988ADB7547D}">
      <formula1>INDIRECT($L$324)</formula1>
    </dataValidation>
    <dataValidation type="list" allowBlank="1" showInputMessage="1" showErrorMessage="1" sqref="S337:Z337" xr:uid="{33F731F9-D385-4627-AACE-5A9D8121F794}">
      <formula1>INDIRECT($L$337)</formula1>
    </dataValidation>
    <dataValidation type="list" allowBlank="1" showInputMessage="1" showErrorMessage="1" sqref="S350:Z350" xr:uid="{7DE73487-6D7F-4E8C-B84B-9AE4DCF21AD5}">
      <formula1>INDIRECT($L$350)</formula1>
    </dataValidation>
    <dataValidation type="list" allowBlank="1" showInputMessage="1" showErrorMessage="1" sqref="S363:Z363" xr:uid="{58208A85-84F2-4F79-AEAC-4BEACDEE6584}">
      <formula1>INDIRECT($L$363)</formula1>
    </dataValidation>
    <dataValidation type="list" allowBlank="1" showInputMessage="1" showErrorMessage="1" sqref="S376:Z376" xr:uid="{9D13B843-6CD3-431C-A9D0-0AFCA8F2CDC6}">
      <formula1>INDIRECT($L$376)</formula1>
    </dataValidation>
    <dataValidation type="list" allowBlank="1" showInputMessage="1" showErrorMessage="1" sqref="S388:Z388" xr:uid="{C440F37C-0291-4A91-8B69-5E3E8EBD70B8}">
      <formula1>INDIRECT($L$388)</formula1>
    </dataValidation>
  </dataValidations>
  <hyperlinks>
    <hyperlink ref="AH44:AL44" location="★入力画面!B2" display="入力TOPへ↑" xr:uid="{F28CEA9B-63F9-4B40-8986-F4F68E8F42EF}"/>
    <hyperlink ref="AH101:AL101" location="★入力画面!B2" display="入力TOPへ↑" xr:uid="{55AF026B-39A2-48D9-AA83-9C9F8269C30E}"/>
    <hyperlink ref="AH128:AL128" location="★入力画面!B2" display="入力TOPへ↑" xr:uid="{C5C56208-A21D-4718-AE73-DBE9251F22D2}"/>
    <hyperlink ref="AH135:AL135" location="★入力画面!B2" display="入力TOPへ↑" xr:uid="{EDCA721B-99A3-4E79-B69D-8912758722C4}"/>
    <hyperlink ref="AH147:AL147" location="★入力画面!B2" display="入力TOPへ↑" xr:uid="{346DE453-AD48-4368-A5B9-50348ED0EC59}"/>
    <hyperlink ref="AH185:AL185" location="★入力画面!B2" display="入力TOPへ↑" xr:uid="{21F066C4-0BFF-489D-8050-3934342B712D}"/>
    <hyperlink ref="AH191:AL191" location="★入力画面!B2" display="入力TOPへ↑" xr:uid="{B13D9194-CE3B-415C-8C80-717E85A4D4FA}"/>
    <hyperlink ref="AH238:AL238" location="★入力画面!B2" display="入力TOPへ↑" xr:uid="{2760F823-EF92-4CB8-88CF-45F3E1E439A1}"/>
    <hyperlink ref="AH316:AL316" location="★入力画面!B2" display="入力TOPへ↑" xr:uid="{054D846D-445C-49BB-9B8B-439C4F9EEEAB}"/>
    <hyperlink ref="AH369:AL369" location="★入力画面!B2" display="入力TOPへ↑" xr:uid="{40B28C7C-8CA6-4C21-9608-A65DB28EA9F7}"/>
    <hyperlink ref="AH406:AL406" location="★入力画面!B2" display="入力TOPへ↑" xr:uid="{C90593DB-A44F-4E9D-A939-F647387A5CD7}"/>
    <hyperlink ref="AH599:AL599" location="★入力画面!B2" display="入力TOPへ↑" xr:uid="{8C78DF0A-9451-4D86-991C-9FFC95C7429E}"/>
  </hyperlink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E1B1E-6CC4-4E91-98AF-9389F1EAC287}">
  <sheetPr codeName="Sheet8">
    <tabColor rgb="FF00B0F0"/>
    <pageSetUpPr fitToPage="1"/>
  </sheetPr>
  <dimension ref="A1:AL47"/>
  <sheetViews>
    <sheetView zoomScaleNormal="200" workbookViewId="0">
      <selection sqref="A1:BB1"/>
    </sheetView>
  </sheetViews>
  <sheetFormatPr defaultRowHeight="13.5"/>
  <cols>
    <col min="1" max="1" width="2.875" style="275" customWidth="1"/>
    <col min="2" max="2" width="1.75" style="275" customWidth="1"/>
    <col min="3" max="3" width="3" style="275" customWidth="1"/>
    <col min="4" max="4" width="3.125" style="275" customWidth="1"/>
    <col min="5" max="32" width="2.875" style="275" customWidth="1"/>
    <col min="33" max="33" width="1.5" style="275" customWidth="1"/>
    <col min="34" max="34" width="2.875" style="275" customWidth="1"/>
    <col min="35" max="120" width="9" style="275" customWidth="1"/>
    <col min="121" max="256" width="9" style="275"/>
    <col min="257" max="257" width="2.875" style="275" customWidth="1"/>
    <col min="258" max="258" width="1.75" style="275" customWidth="1"/>
    <col min="259" max="259" width="3" style="275" customWidth="1"/>
    <col min="260" max="260" width="3.125" style="275" customWidth="1"/>
    <col min="261" max="288" width="2.875" style="275" customWidth="1"/>
    <col min="289" max="289" width="1.5" style="275" customWidth="1"/>
    <col min="290" max="290" width="2.875" style="275" customWidth="1"/>
    <col min="291" max="512" width="9" style="275"/>
    <col min="513" max="513" width="2.875" style="275" customWidth="1"/>
    <col min="514" max="514" width="1.75" style="275" customWidth="1"/>
    <col min="515" max="515" width="3" style="275" customWidth="1"/>
    <col min="516" max="516" width="3.125" style="275" customWidth="1"/>
    <col min="517" max="544" width="2.875" style="275" customWidth="1"/>
    <col min="545" max="545" width="1.5" style="275" customWidth="1"/>
    <col min="546" max="546" width="2.875" style="275" customWidth="1"/>
    <col min="547" max="768" width="9" style="275"/>
    <col min="769" max="769" width="2.875" style="275" customWidth="1"/>
    <col min="770" max="770" width="1.75" style="275" customWidth="1"/>
    <col min="771" max="771" width="3" style="275" customWidth="1"/>
    <col min="772" max="772" width="3.125" style="275" customWidth="1"/>
    <col min="773" max="800" width="2.875" style="275" customWidth="1"/>
    <col min="801" max="801" width="1.5" style="275" customWidth="1"/>
    <col min="802" max="802" width="2.875" style="275" customWidth="1"/>
    <col min="803" max="1024" width="9" style="275"/>
    <col min="1025" max="1025" width="2.875" style="275" customWidth="1"/>
    <col min="1026" max="1026" width="1.75" style="275" customWidth="1"/>
    <col min="1027" max="1027" width="3" style="275" customWidth="1"/>
    <col min="1028" max="1028" width="3.125" style="275" customWidth="1"/>
    <col min="1029" max="1056" width="2.875" style="275" customWidth="1"/>
    <col min="1057" max="1057" width="1.5" style="275" customWidth="1"/>
    <col min="1058" max="1058" width="2.875" style="275" customWidth="1"/>
    <col min="1059" max="1280" width="9" style="275"/>
    <col min="1281" max="1281" width="2.875" style="275" customWidth="1"/>
    <col min="1282" max="1282" width="1.75" style="275" customWidth="1"/>
    <col min="1283" max="1283" width="3" style="275" customWidth="1"/>
    <col min="1284" max="1284" width="3.125" style="275" customWidth="1"/>
    <col min="1285" max="1312" width="2.875" style="275" customWidth="1"/>
    <col min="1313" max="1313" width="1.5" style="275" customWidth="1"/>
    <col min="1314" max="1314" width="2.875" style="275" customWidth="1"/>
    <col min="1315" max="1536" width="9" style="275"/>
    <col min="1537" max="1537" width="2.875" style="275" customWidth="1"/>
    <col min="1538" max="1538" width="1.75" style="275" customWidth="1"/>
    <col min="1539" max="1539" width="3" style="275" customWidth="1"/>
    <col min="1540" max="1540" width="3.125" style="275" customWidth="1"/>
    <col min="1541" max="1568" width="2.875" style="275" customWidth="1"/>
    <col min="1569" max="1569" width="1.5" style="275" customWidth="1"/>
    <col min="1570" max="1570" width="2.875" style="275" customWidth="1"/>
    <col min="1571" max="1792" width="9" style="275"/>
    <col min="1793" max="1793" width="2.875" style="275" customWidth="1"/>
    <col min="1794" max="1794" width="1.75" style="275" customWidth="1"/>
    <col min="1795" max="1795" width="3" style="275" customWidth="1"/>
    <col min="1796" max="1796" width="3.125" style="275" customWidth="1"/>
    <col min="1797" max="1824" width="2.875" style="275" customWidth="1"/>
    <col min="1825" max="1825" width="1.5" style="275" customWidth="1"/>
    <col min="1826" max="1826" width="2.875" style="275" customWidth="1"/>
    <col min="1827" max="2048" width="9" style="275"/>
    <col min="2049" max="2049" width="2.875" style="275" customWidth="1"/>
    <col min="2050" max="2050" width="1.75" style="275" customWidth="1"/>
    <col min="2051" max="2051" width="3" style="275" customWidth="1"/>
    <col min="2052" max="2052" width="3.125" style="275" customWidth="1"/>
    <col min="2053" max="2080" width="2.875" style="275" customWidth="1"/>
    <col min="2081" max="2081" width="1.5" style="275" customWidth="1"/>
    <col min="2082" max="2082" width="2.875" style="275" customWidth="1"/>
    <col min="2083" max="2304" width="9" style="275"/>
    <col min="2305" max="2305" width="2.875" style="275" customWidth="1"/>
    <col min="2306" max="2306" width="1.75" style="275" customWidth="1"/>
    <col min="2307" max="2307" width="3" style="275" customWidth="1"/>
    <col min="2308" max="2308" width="3.125" style="275" customWidth="1"/>
    <col min="2309" max="2336" width="2.875" style="275" customWidth="1"/>
    <col min="2337" max="2337" width="1.5" style="275" customWidth="1"/>
    <col min="2338" max="2338" width="2.875" style="275" customWidth="1"/>
    <col min="2339" max="2560" width="9" style="275"/>
    <col min="2561" max="2561" width="2.875" style="275" customWidth="1"/>
    <col min="2562" max="2562" width="1.75" style="275" customWidth="1"/>
    <col min="2563" max="2563" width="3" style="275" customWidth="1"/>
    <col min="2564" max="2564" width="3.125" style="275" customWidth="1"/>
    <col min="2565" max="2592" width="2.875" style="275" customWidth="1"/>
    <col min="2593" max="2593" width="1.5" style="275" customWidth="1"/>
    <col min="2594" max="2594" width="2.875" style="275" customWidth="1"/>
    <col min="2595" max="2816" width="9" style="275"/>
    <col min="2817" max="2817" width="2.875" style="275" customWidth="1"/>
    <col min="2818" max="2818" width="1.75" style="275" customWidth="1"/>
    <col min="2819" max="2819" width="3" style="275" customWidth="1"/>
    <col min="2820" max="2820" width="3.125" style="275" customWidth="1"/>
    <col min="2821" max="2848" width="2.875" style="275" customWidth="1"/>
    <col min="2849" max="2849" width="1.5" style="275" customWidth="1"/>
    <col min="2850" max="2850" width="2.875" style="275" customWidth="1"/>
    <col min="2851" max="3072" width="9" style="275"/>
    <col min="3073" max="3073" width="2.875" style="275" customWidth="1"/>
    <col min="3074" max="3074" width="1.75" style="275" customWidth="1"/>
    <col min="3075" max="3075" width="3" style="275" customWidth="1"/>
    <col min="3076" max="3076" width="3.125" style="275" customWidth="1"/>
    <col min="3077" max="3104" width="2.875" style="275" customWidth="1"/>
    <col min="3105" max="3105" width="1.5" style="275" customWidth="1"/>
    <col min="3106" max="3106" width="2.875" style="275" customWidth="1"/>
    <col min="3107" max="3328" width="9" style="275"/>
    <col min="3329" max="3329" width="2.875" style="275" customWidth="1"/>
    <col min="3330" max="3330" width="1.75" style="275" customWidth="1"/>
    <col min="3331" max="3331" width="3" style="275" customWidth="1"/>
    <col min="3332" max="3332" width="3.125" style="275" customWidth="1"/>
    <col min="3333" max="3360" width="2.875" style="275" customWidth="1"/>
    <col min="3361" max="3361" width="1.5" style="275" customWidth="1"/>
    <col min="3362" max="3362" width="2.875" style="275" customWidth="1"/>
    <col min="3363" max="3584" width="9" style="275"/>
    <col min="3585" max="3585" width="2.875" style="275" customWidth="1"/>
    <col min="3586" max="3586" width="1.75" style="275" customWidth="1"/>
    <col min="3587" max="3587" width="3" style="275" customWidth="1"/>
    <col min="3588" max="3588" width="3.125" style="275" customWidth="1"/>
    <col min="3589" max="3616" width="2.875" style="275" customWidth="1"/>
    <col min="3617" max="3617" width="1.5" style="275" customWidth="1"/>
    <col min="3618" max="3618" width="2.875" style="275" customWidth="1"/>
    <col min="3619" max="3840" width="9" style="275"/>
    <col min="3841" max="3841" width="2.875" style="275" customWidth="1"/>
    <col min="3842" max="3842" width="1.75" style="275" customWidth="1"/>
    <col min="3843" max="3843" width="3" style="275" customWidth="1"/>
    <col min="3844" max="3844" width="3.125" style="275" customWidth="1"/>
    <col min="3845" max="3872" width="2.875" style="275" customWidth="1"/>
    <col min="3873" max="3873" width="1.5" style="275" customWidth="1"/>
    <col min="3874" max="3874" width="2.875" style="275" customWidth="1"/>
    <col min="3875" max="4096" width="9" style="275"/>
    <col min="4097" max="4097" width="2.875" style="275" customWidth="1"/>
    <col min="4098" max="4098" width="1.75" style="275" customWidth="1"/>
    <col min="4099" max="4099" width="3" style="275" customWidth="1"/>
    <col min="4100" max="4100" width="3.125" style="275" customWidth="1"/>
    <col min="4101" max="4128" width="2.875" style="275" customWidth="1"/>
    <col min="4129" max="4129" width="1.5" style="275" customWidth="1"/>
    <col min="4130" max="4130" width="2.875" style="275" customWidth="1"/>
    <col min="4131" max="4352" width="9" style="275"/>
    <col min="4353" max="4353" width="2.875" style="275" customWidth="1"/>
    <col min="4354" max="4354" width="1.75" style="275" customWidth="1"/>
    <col min="4355" max="4355" width="3" style="275" customWidth="1"/>
    <col min="4356" max="4356" width="3.125" style="275" customWidth="1"/>
    <col min="4357" max="4384" width="2.875" style="275" customWidth="1"/>
    <col min="4385" max="4385" width="1.5" style="275" customWidth="1"/>
    <col min="4386" max="4386" width="2.875" style="275" customWidth="1"/>
    <col min="4387" max="4608" width="9" style="275"/>
    <col min="4609" max="4609" width="2.875" style="275" customWidth="1"/>
    <col min="4610" max="4610" width="1.75" style="275" customWidth="1"/>
    <col min="4611" max="4611" width="3" style="275" customWidth="1"/>
    <col min="4612" max="4612" width="3.125" style="275" customWidth="1"/>
    <col min="4613" max="4640" width="2.875" style="275" customWidth="1"/>
    <col min="4641" max="4641" width="1.5" style="275" customWidth="1"/>
    <col min="4642" max="4642" width="2.875" style="275" customWidth="1"/>
    <col min="4643" max="4864" width="9" style="275"/>
    <col min="4865" max="4865" width="2.875" style="275" customWidth="1"/>
    <col min="4866" max="4866" width="1.75" style="275" customWidth="1"/>
    <col min="4867" max="4867" width="3" style="275" customWidth="1"/>
    <col min="4868" max="4868" width="3.125" style="275" customWidth="1"/>
    <col min="4869" max="4896" width="2.875" style="275" customWidth="1"/>
    <col min="4897" max="4897" width="1.5" style="275" customWidth="1"/>
    <col min="4898" max="4898" width="2.875" style="275" customWidth="1"/>
    <col min="4899" max="5120" width="9" style="275"/>
    <col min="5121" max="5121" width="2.875" style="275" customWidth="1"/>
    <col min="5122" max="5122" width="1.75" style="275" customWidth="1"/>
    <col min="5123" max="5123" width="3" style="275" customWidth="1"/>
    <col min="5124" max="5124" width="3.125" style="275" customWidth="1"/>
    <col min="5125" max="5152" width="2.875" style="275" customWidth="1"/>
    <col min="5153" max="5153" width="1.5" style="275" customWidth="1"/>
    <col min="5154" max="5154" width="2.875" style="275" customWidth="1"/>
    <col min="5155" max="5376" width="9" style="275"/>
    <col min="5377" max="5377" width="2.875" style="275" customWidth="1"/>
    <col min="5378" max="5378" width="1.75" style="275" customWidth="1"/>
    <col min="5379" max="5379" width="3" style="275" customWidth="1"/>
    <col min="5380" max="5380" width="3.125" style="275" customWidth="1"/>
    <col min="5381" max="5408" width="2.875" style="275" customWidth="1"/>
    <col min="5409" max="5409" width="1.5" style="275" customWidth="1"/>
    <col min="5410" max="5410" width="2.875" style="275" customWidth="1"/>
    <col min="5411" max="5632" width="9" style="275"/>
    <col min="5633" max="5633" width="2.875" style="275" customWidth="1"/>
    <col min="5634" max="5634" width="1.75" style="275" customWidth="1"/>
    <col min="5635" max="5635" width="3" style="275" customWidth="1"/>
    <col min="5636" max="5636" width="3.125" style="275" customWidth="1"/>
    <col min="5637" max="5664" width="2.875" style="275" customWidth="1"/>
    <col min="5665" max="5665" width="1.5" style="275" customWidth="1"/>
    <col min="5666" max="5666" width="2.875" style="275" customWidth="1"/>
    <col min="5667" max="5888" width="9" style="275"/>
    <col min="5889" max="5889" width="2.875" style="275" customWidth="1"/>
    <col min="5890" max="5890" width="1.75" style="275" customWidth="1"/>
    <col min="5891" max="5891" width="3" style="275" customWidth="1"/>
    <col min="5892" max="5892" width="3.125" style="275" customWidth="1"/>
    <col min="5893" max="5920" width="2.875" style="275" customWidth="1"/>
    <col min="5921" max="5921" width="1.5" style="275" customWidth="1"/>
    <col min="5922" max="5922" width="2.875" style="275" customWidth="1"/>
    <col min="5923" max="6144" width="9" style="275"/>
    <col min="6145" max="6145" width="2.875" style="275" customWidth="1"/>
    <col min="6146" max="6146" width="1.75" style="275" customWidth="1"/>
    <col min="6147" max="6147" width="3" style="275" customWidth="1"/>
    <col min="6148" max="6148" width="3.125" style="275" customWidth="1"/>
    <col min="6149" max="6176" width="2.875" style="275" customWidth="1"/>
    <col min="6177" max="6177" width="1.5" style="275" customWidth="1"/>
    <col min="6178" max="6178" width="2.875" style="275" customWidth="1"/>
    <col min="6179" max="6400" width="9" style="275"/>
    <col min="6401" max="6401" width="2.875" style="275" customWidth="1"/>
    <col min="6402" max="6402" width="1.75" style="275" customWidth="1"/>
    <col min="6403" max="6403" width="3" style="275" customWidth="1"/>
    <col min="6404" max="6404" width="3.125" style="275" customWidth="1"/>
    <col min="6405" max="6432" width="2.875" style="275" customWidth="1"/>
    <col min="6433" max="6433" width="1.5" style="275" customWidth="1"/>
    <col min="6434" max="6434" width="2.875" style="275" customWidth="1"/>
    <col min="6435" max="6656" width="9" style="275"/>
    <col min="6657" max="6657" width="2.875" style="275" customWidth="1"/>
    <col min="6658" max="6658" width="1.75" style="275" customWidth="1"/>
    <col min="6659" max="6659" width="3" style="275" customWidth="1"/>
    <col min="6660" max="6660" width="3.125" style="275" customWidth="1"/>
    <col min="6661" max="6688" width="2.875" style="275" customWidth="1"/>
    <col min="6689" max="6689" width="1.5" style="275" customWidth="1"/>
    <col min="6690" max="6690" width="2.875" style="275" customWidth="1"/>
    <col min="6691" max="6912" width="9" style="275"/>
    <col min="6913" max="6913" width="2.875" style="275" customWidth="1"/>
    <col min="6914" max="6914" width="1.75" style="275" customWidth="1"/>
    <col min="6915" max="6915" width="3" style="275" customWidth="1"/>
    <col min="6916" max="6916" width="3.125" style="275" customWidth="1"/>
    <col min="6917" max="6944" width="2.875" style="275" customWidth="1"/>
    <col min="6945" max="6945" width="1.5" style="275" customWidth="1"/>
    <col min="6946" max="6946" width="2.875" style="275" customWidth="1"/>
    <col min="6947" max="7168" width="9" style="275"/>
    <col min="7169" max="7169" width="2.875" style="275" customWidth="1"/>
    <col min="7170" max="7170" width="1.75" style="275" customWidth="1"/>
    <col min="7171" max="7171" width="3" style="275" customWidth="1"/>
    <col min="7172" max="7172" width="3.125" style="275" customWidth="1"/>
    <col min="7173" max="7200" width="2.875" style="275" customWidth="1"/>
    <col min="7201" max="7201" width="1.5" style="275" customWidth="1"/>
    <col min="7202" max="7202" width="2.875" style="275" customWidth="1"/>
    <col min="7203" max="7424" width="9" style="275"/>
    <col min="7425" max="7425" width="2.875" style="275" customWidth="1"/>
    <col min="7426" max="7426" width="1.75" style="275" customWidth="1"/>
    <col min="7427" max="7427" width="3" style="275" customWidth="1"/>
    <col min="7428" max="7428" width="3.125" style="275" customWidth="1"/>
    <col min="7429" max="7456" width="2.875" style="275" customWidth="1"/>
    <col min="7457" max="7457" width="1.5" style="275" customWidth="1"/>
    <col min="7458" max="7458" width="2.875" style="275" customWidth="1"/>
    <col min="7459" max="7680" width="9" style="275"/>
    <col min="7681" max="7681" width="2.875" style="275" customWidth="1"/>
    <col min="7682" max="7682" width="1.75" style="275" customWidth="1"/>
    <col min="7683" max="7683" width="3" style="275" customWidth="1"/>
    <col min="7684" max="7684" width="3.125" style="275" customWidth="1"/>
    <col min="7685" max="7712" width="2.875" style="275" customWidth="1"/>
    <col min="7713" max="7713" width="1.5" style="275" customWidth="1"/>
    <col min="7714" max="7714" width="2.875" style="275" customWidth="1"/>
    <col min="7715" max="7936" width="9" style="275"/>
    <col min="7937" max="7937" width="2.875" style="275" customWidth="1"/>
    <col min="7938" max="7938" width="1.75" style="275" customWidth="1"/>
    <col min="7939" max="7939" width="3" style="275" customWidth="1"/>
    <col min="7940" max="7940" width="3.125" style="275" customWidth="1"/>
    <col min="7941" max="7968" width="2.875" style="275" customWidth="1"/>
    <col min="7969" max="7969" width="1.5" style="275" customWidth="1"/>
    <col min="7970" max="7970" width="2.875" style="275" customWidth="1"/>
    <col min="7971" max="8192" width="9" style="275"/>
    <col min="8193" max="8193" width="2.875" style="275" customWidth="1"/>
    <col min="8194" max="8194" width="1.75" style="275" customWidth="1"/>
    <col min="8195" max="8195" width="3" style="275" customWidth="1"/>
    <col min="8196" max="8196" width="3.125" style="275" customWidth="1"/>
    <col min="8197" max="8224" width="2.875" style="275" customWidth="1"/>
    <col min="8225" max="8225" width="1.5" style="275" customWidth="1"/>
    <col min="8226" max="8226" width="2.875" style="275" customWidth="1"/>
    <col min="8227" max="8448" width="9" style="275"/>
    <col min="8449" max="8449" width="2.875" style="275" customWidth="1"/>
    <col min="8450" max="8450" width="1.75" style="275" customWidth="1"/>
    <col min="8451" max="8451" width="3" style="275" customWidth="1"/>
    <col min="8452" max="8452" width="3.125" style="275" customWidth="1"/>
    <col min="8453" max="8480" width="2.875" style="275" customWidth="1"/>
    <col min="8481" max="8481" width="1.5" style="275" customWidth="1"/>
    <col min="8482" max="8482" width="2.875" style="275" customWidth="1"/>
    <col min="8483" max="8704" width="9" style="275"/>
    <col min="8705" max="8705" width="2.875" style="275" customWidth="1"/>
    <col min="8706" max="8706" width="1.75" style="275" customWidth="1"/>
    <col min="8707" max="8707" width="3" style="275" customWidth="1"/>
    <col min="8708" max="8708" width="3.125" style="275" customWidth="1"/>
    <col min="8709" max="8736" width="2.875" style="275" customWidth="1"/>
    <col min="8737" max="8737" width="1.5" style="275" customWidth="1"/>
    <col min="8738" max="8738" width="2.875" style="275" customWidth="1"/>
    <col min="8739" max="8960" width="9" style="275"/>
    <col min="8961" max="8961" width="2.875" style="275" customWidth="1"/>
    <col min="8962" max="8962" width="1.75" style="275" customWidth="1"/>
    <col min="8963" max="8963" width="3" style="275" customWidth="1"/>
    <col min="8964" max="8964" width="3.125" style="275" customWidth="1"/>
    <col min="8965" max="8992" width="2.875" style="275" customWidth="1"/>
    <col min="8993" max="8993" width="1.5" style="275" customWidth="1"/>
    <col min="8994" max="8994" width="2.875" style="275" customWidth="1"/>
    <col min="8995" max="9216" width="9" style="275"/>
    <col min="9217" max="9217" width="2.875" style="275" customWidth="1"/>
    <col min="9218" max="9218" width="1.75" style="275" customWidth="1"/>
    <col min="9219" max="9219" width="3" style="275" customWidth="1"/>
    <col min="9220" max="9220" width="3.125" style="275" customWidth="1"/>
    <col min="9221" max="9248" width="2.875" style="275" customWidth="1"/>
    <col min="9249" max="9249" width="1.5" style="275" customWidth="1"/>
    <col min="9250" max="9250" width="2.875" style="275" customWidth="1"/>
    <col min="9251" max="9472" width="9" style="275"/>
    <col min="9473" max="9473" width="2.875" style="275" customWidth="1"/>
    <col min="9474" max="9474" width="1.75" style="275" customWidth="1"/>
    <col min="9475" max="9475" width="3" style="275" customWidth="1"/>
    <col min="9476" max="9476" width="3.125" style="275" customWidth="1"/>
    <col min="9477" max="9504" width="2.875" style="275" customWidth="1"/>
    <col min="9505" max="9505" width="1.5" style="275" customWidth="1"/>
    <col min="9506" max="9506" width="2.875" style="275" customWidth="1"/>
    <col min="9507" max="9728" width="9" style="275"/>
    <col min="9729" max="9729" width="2.875" style="275" customWidth="1"/>
    <col min="9730" max="9730" width="1.75" style="275" customWidth="1"/>
    <col min="9731" max="9731" width="3" style="275" customWidth="1"/>
    <col min="9732" max="9732" width="3.125" style="275" customWidth="1"/>
    <col min="9733" max="9760" width="2.875" style="275" customWidth="1"/>
    <col min="9761" max="9761" width="1.5" style="275" customWidth="1"/>
    <col min="9762" max="9762" width="2.875" style="275" customWidth="1"/>
    <col min="9763" max="9984" width="9" style="275"/>
    <col min="9985" max="9985" width="2.875" style="275" customWidth="1"/>
    <col min="9986" max="9986" width="1.75" style="275" customWidth="1"/>
    <col min="9987" max="9987" width="3" style="275" customWidth="1"/>
    <col min="9988" max="9988" width="3.125" style="275" customWidth="1"/>
    <col min="9989" max="10016" width="2.875" style="275" customWidth="1"/>
    <col min="10017" max="10017" width="1.5" style="275" customWidth="1"/>
    <col min="10018" max="10018" width="2.875" style="275" customWidth="1"/>
    <col min="10019" max="10240" width="9" style="275"/>
    <col min="10241" max="10241" width="2.875" style="275" customWidth="1"/>
    <col min="10242" max="10242" width="1.75" style="275" customWidth="1"/>
    <col min="10243" max="10243" width="3" style="275" customWidth="1"/>
    <col min="10244" max="10244" width="3.125" style="275" customWidth="1"/>
    <col min="10245" max="10272" width="2.875" style="275" customWidth="1"/>
    <col min="10273" max="10273" width="1.5" style="275" customWidth="1"/>
    <col min="10274" max="10274" width="2.875" style="275" customWidth="1"/>
    <col min="10275" max="10496" width="9" style="275"/>
    <col min="10497" max="10497" width="2.875" style="275" customWidth="1"/>
    <col min="10498" max="10498" width="1.75" style="275" customWidth="1"/>
    <col min="10499" max="10499" width="3" style="275" customWidth="1"/>
    <col min="10500" max="10500" width="3.125" style="275" customWidth="1"/>
    <col min="10501" max="10528" width="2.875" style="275" customWidth="1"/>
    <col min="10529" max="10529" width="1.5" style="275" customWidth="1"/>
    <col min="10530" max="10530" width="2.875" style="275" customWidth="1"/>
    <col min="10531" max="10752" width="9" style="275"/>
    <col min="10753" max="10753" width="2.875" style="275" customWidth="1"/>
    <col min="10754" max="10754" width="1.75" style="275" customWidth="1"/>
    <col min="10755" max="10755" width="3" style="275" customWidth="1"/>
    <col min="10756" max="10756" width="3.125" style="275" customWidth="1"/>
    <col min="10757" max="10784" width="2.875" style="275" customWidth="1"/>
    <col min="10785" max="10785" width="1.5" style="275" customWidth="1"/>
    <col min="10786" max="10786" width="2.875" style="275" customWidth="1"/>
    <col min="10787" max="11008" width="9" style="275"/>
    <col min="11009" max="11009" width="2.875" style="275" customWidth="1"/>
    <col min="11010" max="11010" width="1.75" style="275" customWidth="1"/>
    <col min="11011" max="11011" width="3" style="275" customWidth="1"/>
    <col min="11012" max="11012" width="3.125" style="275" customWidth="1"/>
    <col min="11013" max="11040" width="2.875" style="275" customWidth="1"/>
    <col min="11041" max="11041" width="1.5" style="275" customWidth="1"/>
    <col min="11042" max="11042" width="2.875" style="275" customWidth="1"/>
    <col min="11043" max="11264" width="9" style="275"/>
    <col min="11265" max="11265" width="2.875" style="275" customWidth="1"/>
    <col min="11266" max="11266" width="1.75" style="275" customWidth="1"/>
    <col min="11267" max="11267" width="3" style="275" customWidth="1"/>
    <col min="11268" max="11268" width="3.125" style="275" customWidth="1"/>
    <col min="11269" max="11296" width="2.875" style="275" customWidth="1"/>
    <col min="11297" max="11297" width="1.5" style="275" customWidth="1"/>
    <col min="11298" max="11298" width="2.875" style="275" customWidth="1"/>
    <col min="11299" max="11520" width="9" style="275"/>
    <col min="11521" max="11521" width="2.875" style="275" customWidth="1"/>
    <col min="11522" max="11522" width="1.75" style="275" customWidth="1"/>
    <col min="11523" max="11523" width="3" style="275" customWidth="1"/>
    <col min="11524" max="11524" width="3.125" style="275" customWidth="1"/>
    <col min="11525" max="11552" width="2.875" style="275" customWidth="1"/>
    <col min="11553" max="11553" width="1.5" style="275" customWidth="1"/>
    <col min="11554" max="11554" width="2.875" style="275" customWidth="1"/>
    <col min="11555" max="11776" width="9" style="275"/>
    <col min="11777" max="11777" width="2.875" style="275" customWidth="1"/>
    <col min="11778" max="11778" width="1.75" style="275" customWidth="1"/>
    <col min="11779" max="11779" width="3" style="275" customWidth="1"/>
    <col min="11780" max="11780" width="3.125" style="275" customWidth="1"/>
    <col min="11781" max="11808" width="2.875" style="275" customWidth="1"/>
    <col min="11809" max="11809" width="1.5" style="275" customWidth="1"/>
    <col min="11810" max="11810" width="2.875" style="275" customWidth="1"/>
    <col min="11811" max="12032" width="9" style="275"/>
    <col min="12033" max="12033" width="2.875" style="275" customWidth="1"/>
    <col min="12034" max="12034" width="1.75" style="275" customWidth="1"/>
    <col min="12035" max="12035" width="3" style="275" customWidth="1"/>
    <col min="12036" max="12036" width="3.125" style="275" customWidth="1"/>
    <col min="12037" max="12064" width="2.875" style="275" customWidth="1"/>
    <col min="12065" max="12065" width="1.5" style="275" customWidth="1"/>
    <col min="12066" max="12066" width="2.875" style="275" customWidth="1"/>
    <col min="12067" max="12288" width="9" style="275"/>
    <col min="12289" max="12289" width="2.875" style="275" customWidth="1"/>
    <col min="12290" max="12290" width="1.75" style="275" customWidth="1"/>
    <col min="12291" max="12291" width="3" style="275" customWidth="1"/>
    <col min="12292" max="12292" width="3.125" style="275" customWidth="1"/>
    <col min="12293" max="12320" width="2.875" style="275" customWidth="1"/>
    <col min="12321" max="12321" width="1.5" style="275" customWidth="1"/>
    <col min="12322" max="12322" width="2.875" style="275" customWidth="1"/>
    <col min="12323" max="12544" width="9" style="275"/>
    <col min="12545" max="12545" width="2.875" style="275" customWidth="1"/>
    <col min="12546" max="12546" width="1.75" style="275" customWidth="1"/>
    <col min="12547" max="12547" width="3" style="275" customWidth="1"/>
    <col min="12548" max="12548" width="3.125" style="275" customWidth="1"/>
    <col min="12549" max="12576" width="2.875" style="275" customWidth="1"/>
    <col min="12577" max="12577" width="1.5" style="275" customWidth="1"/>
    <col min="12578" max="12578" width="2.875" style="275" customWidth="1"/>
    <col min="12579" max="12800" width="9" style="275"/>
    <col min="12801" max="12801" width="2.875" style="275" customWidth="1"/>
    <col min="12802" max="12802" width="1.75" style="275" customWidth="1"/>
    <col min="12803" max="12803" width="3" style="275" customWidth="1"/>
    <col min="12804" max="12804" width="3.125" style="275" customWidth="1"/>
    <col min="12805" max="12832" width="2.875" style="275" customWidth="1"/>
    <col min="12833" max="12833" width="1.5" style="275" customWidth="1"/>
    <col min="12834" max="12834" width="2.875" style="275" customWidth="1"/>
    <col min="12835" max="13056" width="9" style="275"/>
    <col min="13057" max="13057" width="2.875" style="275" customWidth="1"/>
    <col min="13058" max="13058" width="1.75" style="275" customWidth="1"/>
    <col min="13059" max="13059" width="3" style="275" customWidth="1"/>
    <col min="13060" max="13060" width="3.125" style="275" customWidth="1"/>
    <col min="13061" max="13088" width="2.875" style="275" customWidth="1"/>
    <col min="13089" max="13089" width="1.5" style="275" customWidth="1"/>
    <col min="13090" max="13090" width="2.875" style="275" customWidth="1"/>
    <col min="13091" max="13312" width="9" style="275"/>
    <col min="13313" max="13313" width="2.875" style="275" customWidth="1"/>
    <col min="13314" max="13314" width="1.75" style="275" customWidth="1"/>
    <col min="13315" max="13315" width="3" style="275" customWidth="1"/>
    <col min="13316" max="13316" width="3.125" style="275" customWidth="1"/>
    <col min="13317" max="13344" width="2.875" style="275" customWidth="1"/>
    <col min="13345" max="13345" width="1.5" style="275" customWidth="1"/>
    <col min="13346" max="13346" width="2.875" style="275" customWidth="1"/>
    <col min="13347" max="13568" width="9" style="275"/>
    <col min="13569" max="13569" width="2.875" style="275" customWidth="1"/>
    <col min="13570" max="13570" width="1.75" style="275" customWidth="1"/>
    <col min="13571" max="13571" width="3" style="275" customWidth="1"/>
    <col min="13572" max="13572" width="3.125" style="275" customWidth="1"/>
    <col min="13573" max="13600" width="2.875" style="275" customWidth="1"/>
    <col min="13601" max="13601" width="1.5" style="275" customWidth="1"/>
    <col min="13602" max="13602" width="2.875" style="275" customWidth="1"/>
    <col min="13603" max="13824" width="9" style="275"/>
    <col min="13825" max="13825" width="2.875" style="275" customWidth="1"/>
    <col min="13826" max="13826" width="1.75" style="275" customWidth="1"/>
    <col min="13827" max="13827" width="3" style="275" customWidth="1"/>
    <col min="13828" max="13828" width="3.125" style="275" customWidth="1"/>
    <col min="13829" max="13856" width="2.875" style="275" customWidth="1"/>
    <col min="13857" max="13857" width="1.5" style="275" customWidth="1"/>
    <col min="13858" max="13858" width="2.875" style="275" customWidth="1"/>
    <col min="13859" max="14080" width="9" style="275"/>
    <col min="14081" max="14081" width="2.875" style="275" customWidth="1"/>
    <col min="14082" max="14082" width="1.75" style="275" customWidth="1"/>
    <col min="14083" max="14083" width="3" style="275" customWidth="1"/>
    <col min="14084" max="14084" width="3.125" style="275" customWidth="1"/>
    <col min="14085" max="14112" width="2.875" style="275" customWidth="1"/>
    <col min="14113" max="14113" width="1.5" style="275" customWidth="1"/>
    <col min="14114" max="14114" width="2.875" style="275" customWidth="1"/>
    <col min="14115" max="14336" width="9" style="275"/>
    <col min="14337" max="14337" width="2.875" style="275" customWidth="1"/>
    <col min="14338" max="14338" width="1.75" style="275" customWidth="1"/>
    <col min="14339" max="14339" width="3" style="275" customWidth="1"/>
    <col min="14340" max="14340" width="3.125" style="275" customWidth="1"/>
    <col min="14341" max="14368" width="2.875" style="275" customWidth="1"/>
    <col min="14369" max="14369" width="1.5" style="275" customWidth="1"/>
    <col min="14370" max="14370" width="2.875" style="275" customWidth="1"/>
    <col min="14371" max="14592" width="9" style="275"/>
    <col min="14593" max="14593" width="2.875" style="275" customWidth="1"/>
    <col min="14594" max="14594" width="1.75" style="275" customWidth="1"/>
    <col min="14595" max="14595" width="3" style="275" customWidth="1"/>
    <col min="14596" max="14596" width="3.125" style="275" customWidth="1"/>
    <col min="14597" max="14624" width="2.875" style="275" customWidth="1"/>
    <col min="14625" max="14625" width="1.5" style="275" customWidth="1"/>
    <col min="14626" max="14626" width="2.875" style="275" customWidth="1"/>
    <col min="14627" max="14848" width="9" style="275"/>
    <col min="14849" max="14849" width="2.875" style="275" customWidth="1"/>
    <col min="14850" max="14850" width="1.75" style="275" customWidth="1"/>
    <col min="14851" max="14851" width="3" style="275" customWidth="1"/>
    <col min="14852" max="14852" width="3.125" style="275" customWidth="1"/>
    <col min="14853" max="14880" width="2.875" style="275" customWidth="1"/>
    <col min="14881" max="14881" width="1.5" style="275" customWidth="1"/>
    <col min="14882" max="14882" width="2.875" style="275" customWidth="1"/>
    <col min="14883" max="15104" width="9" style="275"/>
    <col min="15105" max="15105" width="2.875" style="275" customWidth="1"/>
    <col min="15106" max="15106" width="1.75" style="275" customWidth="1"/>
    <col min="15107" max="15107" width="3" style="275" customWidth="1"/>
    <col min="15108" max="15108" width="3.125" style="275" customWidth="1"/>
    <col min="15109" max="15136" width="2.875" style="275" customWidth="1"/>
    <col min="15137" max="15137" width="1.5" style="275" customWidth="1"/>
    <col min="15138" max="15138" width="2.875" style="275" customWidth="1"/>
    <col min="15139" max="15360" width="9" style="275"/>
    <col min="15361" max="15361" width="2.875" style="275" customWidth="1"/>
    <col min="15362" max="15362" width="1.75" style="275" customWidth="1"/>
    <col min="15363" max="15363" width="3" style="275" customWidth="1"/>
    <col min="15364" max="15364" width="3.125" style="275" customWidth="1"/>
    <col min="15365" max="15392" width="2.875" style="275" customWidth="1"/>
    <col min="15393" max="15393" width="1.5" style="275" customWidth="1"/>
    <col min="15394" max="15394" width="2.875" style="275" customWidth="1"/>
    <col min="15395" max="15616" width="9" style="275"/>
    <col min="15617" max="15617" width="2.875" style="275" customWidth="1"/>
    <col min="15618" max="15618" width="1.75" style="275" customWidth="1"/>
    <col min="15619" max="15619" width="3" style="275" customWidth="1"/>
    <col min="15620" max="15620" width="3.125" style="275" customWidth="1"/>
    <col min="15621" max="15648" width="2.875" style="275" customWidth="1"/>
    <col min="15649" max="15649" width="1.5" style="275" customWidth="1"/>
    <col min="15650" max="15650" width="2.875" style="275" customWidth="1"/>
    <col min="15651" max="15872" width="9" style="275"/>
    <col min="15873" max="15873" width="2.875" style="275" customWidth="1"/>
    <col min="15874" max="15874" width="1.75" style="275" customWidth="1"/>
    <col min="15875" max="15875" width="3" style="275" customWidth="1"/>
    <col min="15876" max="15876" width="3.125" style="275" customWidth="1"/>
    <col min="15877" max="15904" width="2.875" style="275" customWidth="1"/>
    <col min="15905" max="15905" width="1.5" style="275" customWidth="1"/>
    <col min="15906" max="15906" width="2.875" style="275" customWidth="1"/>
    <col min="15907" max="16128" width="9" style="275"/>
    <col min="16129" max="16129" width="2.875" style="275" customWidth="1"/>
    <col min="16130" max="16130" width="1.75" style="275" customWidth="1"/>
    <col min="16131" max="16131" width="3" style="275" customWidth="1"/>
    <col min="16132" max="16132" width="3.125" style="275" customWidth="1"/>
    <col min="16133" max="16160" width="2.875" style="275" customWidth="1"/>
    <col min="16161" max="16161" width="1.5" style="275" customWidth="1"/>
    <col min="16162" max="16162" width="2.875" style="275" customWidth="1"/>
    <col min="16163" max="16384" width="9" style="275"/>
  </cols>
  <sheetData>
    <row r="1" spans="1:38" s="327" customFormat="1" ht="18" customHeight="1">
      <c r="A1" s="327" t="s">
        <v>1042</v>
      </c>
      <c r="B1" s="283"/>
    </row>
    <row r="2" spans="1:38" s="328" customFormat="1" ht="18" customHeight="1">
      <c r="B2" s="327"/>
    </row>
    <row r="3" spans="1:38" s="283" customFormat="1" ht="18" customHeight="1">
      <c r="B3" s="328"/>
      <c r="D3" s="302" t="s">
        <v>401</v>
      </c>
      <c r="K3" s="302" t="s">
        <v>764</v>
      </c>
      <c r="V3" s="330"/>
      <c r="AD3" s="303">
        <v>1</v>
      </c>
      <c r="AE3" s="304">
        <v>4</v>
      </c>
      <c r="AF3" s="305">
        <v>0</v>
      </c>
      <c r="AG3" s="343"/>
      <c r="AH3" s="343"/>
    </row>
    <row r="4" spans="1:38" s="283" customFormat="1" ht="18" customHeight="1">
      <c r="C4" s="317"/>
      <c r="D4" s="322"/>
      <c r="E4" s="322"/>
      <c r="F4" s="322"/>
      <c r="G4" s="322"/>
      <c r="H4" s="318"/>
      <c r="J4" s="476" t="str">
        <f>IF(★入力画面!$L$130="▼選択","",LEFT(VLOOKUP(★入力画面!$L$130,★入力画面!$C$605:$D$653,2,FALSE),1))</f>
        <v/>
      </c>
      <c r="K4" s="477" t="str">
        <f>IF(★入力画面!$L$130="▼選択","",RIGHT(VLOOKUP(★入力画面!$L$130,★入力画面!$C$605:$D$653,2,FALSE),1))</f>
        <v/>
      </c>
      <c r="L4" s="2439" t="str">
        <f>IF(★入力画面!$R$130="","",★入力画面!$R$130)</f>
        <v>(   )</v>
      </c>
      <c r="M4" s="2440"/>
      <c r="N4" s="476" t="str">
        <f>LEFT((RIGHT("     "&amp;★入力画面!$V$130,6)),1)</f>
        <v xml:space="preserve"> </v>
      </c>
      <c r="O4" s="478" t="str">
        <f>LEFT((RIGHT("     "&amp;★入力画面!$V$130,5)),1)</f>
        <v xml:space="preserve"> </v>
      </c>
      <c r="P4" s="480" t="str">
        <f>LEFT((RIGHT("     "&amp;★入力画面!$V$130,4)),1)</f>
        <v xml:space="preserve"> </v>
      </c>
      <c r="Q4" s="478" t="str">
        <f>LEFT((RIGHT("     "&amp;★入力画面!$V$130,3)),1)</f>
        <v xml:space="preserve"> </v>
      </c>
      <c r="R4" s="478" t="str">
        <f>LEFT((RIGHT("     "&amp;★入力画面!$V$130,2)),1)</f>
        <v xml:space="preserve"> </v>
      </c>
      <c r="S4" s="477" t="str">
        <f>LEFT((RIGHT("     "&amp;★入力画面!$V$130,1)),1)</f>
        <v xml:space="preserve"> </v>
      </c>
      <c r="T4" s="313"/>
      <c r="U4" s="313"/>
      <c r="V4" s="313"/>
      <c r="W4" s="313"/>
      <c r="X4" s="313"/>
      <c r="Y4" s="313"/>
      <c r="Z4" s="313"/>
      <c r="AA4" s="313"/>
      <c r="AB4" s="313"/>
      <c r="AC4" s="313"/>
      <c r="AD4" s="313"/>
      <c r="AE4" s="313"/>
      <c r="AF4" s="313"/>
    </row>
    <row r="5" spans="1:38" s="283" customFormat="1" ht="18" customHeight="1">
      <c r="A5" s="283" t="s">
        <v>705</v>
      </c>
    </row>
    <row r="6" spans="1:38" s="283" customFormat="1" ht="18" customHeight="1">
      <c r="A6" s="314">
        <v>30</v>
      </c>
      <c r="C6" s="315"/>
      <c r="D6" s="2451" t="s">
        <v>789</v>
      </c>
      <c r="E6" s="2451"/>
      <c r="F6" s="2451"/>
      <c r="G6" s="2451"/>
      <c r="H6" s="2451"/>
      <c r="I6" s="2451"/>
      <c r="J6" s="316"/>
      <c r="K6" s="510" t="s">
        <v>5466</v>
      </c>
      <c r="L6" s="339"/>
      <c r="M6" s="339"/>
      <c r="N6" s="339"/>
      <c r="O6" s="339"/>
      <c r="P6" s="340"/>
      <c r="Q6" s="339"/>
      <c r="R6" s="339"/>
      <c r="S6" s="339"/>
      <c r="T6" s="341"/>
      <c r="U6" s="341"/>
      <c r="V6" s="341"/>
      <c r="W6" s="341"/>
      <c r="X6" s="342"/>
      <c r="Y6" s="313"/>
      <c r="Z6" s="2452" t="s">
        <v>783</v>
      </c>
      <c r="AA6" s="2453"/>
      <c r="AB6" s="2453"/>
      <c r="AC6" s="2454"/>
      <c r="AD6" s="344"/>
      <c r="AE6" s="345"/>
      <c r="AF6" s="346"/>
      <c r="AG6" s="313"/>
      <c r="AH6" s="313"/>
      <c r="AI6" s="313"/>
      <c r="AJ6" s="313"/>
      <c r="AK6" s="313"/>
      <c r="AL6" s="313"/>
    </row>
    <row r="7" spans="1:38" s="283" customFormat="1" ht="18" customHeight="1"/>
    <row r="8" spans="1:38" s="283" customFormat="1" ht="18" customHeight="1">
      <c r="A8" s="334"/>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row>
    <row r="9" spans="1:38" s="283" customFormat="1" ht="18" customHeight="1">
      <c r="C9" s="283" t="s">
        <v>1043</v>
      </c>
    </row>
    <row r="10" spans="1:38" s="283" customFormat="1" ht="18" customHeight="1">
      <c r="A10" s="314">
        <v>41</v>
      </c>
      <c r="C10" s="315"/>
      <c r="D10" s="2434" t="s">
        <v>326</v>
      </c>
      <c r="E10" s="2434"/>
      <c r="F10" s="2434"/>
      <c r="G10" s="2434"/>
      <c r="H10" s="2434"/>
      <c r="I10" s="2434"/>
      <c r="J10" s="316"/>
      <c r="K10" s="635" t="str">
        <f>LEFT(VLOOKUP(★入力画面!L268,★入力画面!AT$606:AU$669,2,FALSE),1)</f>
        <v xml:space="preserve"> </v>
      </c>
      <c r="L10" s="636" t="str">
        <f>RIGHT(VLOOKUP(★入力画面!L268,★入力画面!AT$606:AU$669,2,FALSE),1)</f>
        <v xml:space="preserve"> </v>
      </c>
      <c r="N10" s="635" t="str">
        <f>IF(★入力画面!M269="","",LEFT(RIGHT("000000"&amp;★入力画面!M269,6),1))</f>
        <v/>
      </c>
      <c r="O10" s="637" t="str">
        <f>IF(★入力画面!M269="","",LEFT(RIGHT("000000"&amp;★入力画面!M269,5),1))</f>
        <v/>
      </c>
      <c r="P10" s="637" t="str">
        <f>IF(★入力画面!M269="","",LEFT(RIGHT("000000"&amp;★入力画面!M269,4),1))</f>
        <v/>
      </c>
      <c r="Q10" s="637" t="str">
        <f>IF(★入力画面!M269="","",LEFT(RIGHT("000000"&amp;★入力画面!M269,3),1))</f>
        <v/>
      </c>
      <c r="R10" s="637" t="str">
        <f>IF(★入力画面!M269="","",LEFT(RIGHT("000000"&amp;★入力画面!M269,2),1))</f>
        <v/>
      </c>
      <c r="S10" s="636" t="str">
        <f>IF(★入力画面!M269="","",LEFT(RIGHT("000000"&amp;★入力画面!M269,1),1))</f>
        <v/>
      </c>
      <c r="U10" s="314"/>
    </row>
    <row r="11" spans="1:38" s="283" customFormat="1" ht="18" customHeight="1">
      <c r="C11" s="315"/>
      <c r="D11" s="2434" t="s">
        <v>264</v>
      </c>
      <c r="E11" s="2434"/>
      <c r="F11" s="2434"/>
      <c r="G11" s="2434"/>
      <c r="H11" s="2434"/>
      <c r="I11" s="2434"/>
      <c r="J11" s="316"/>
      <c r="K11" s="635" t="str">
        <f>MID(★入力画面!$L261&amp;"",1,1)</f>
        <v/>
      </c>
      <c r="L11" s="637" t="str">
        <f>MID(★入力画面!$L261&amp;"",2,1)</f>
        <v/>
      </c>
      <c r="M11" s="637" t="str">
        <f>MID(★入力画面!$L261&amp;"",3,1)</f>
        <v/>
      </c>
      <c r="N11" s="637" t="str">
        <f>MID(★入力画面!$L261&amp;"",4,1)</f>
        <v/>
      </c>
      <c r="O11" s="637" t="str">
        <f>MID(★入力画面!$L261&amp;"",5,1)</f>
        <v/>
      </c>
      <c r="P11" s="637" t="str">
        <f>MID(★入力画面!$L261&amp;"",6,1)</f>
        <v/>
      </c>
      <c r="Q11" s="637" t="str">
        <f>MID(★入力画面!$L261&amp;"",7,1)</f>
        <v/>
      </c>
      <c r="R11" s="637" t="str">
        <f>MID(★入力画面!$L261&amp;"",8,1)</f>
        <v/>
      </c>
      <c r="S11" s="637" t="str">
        <f>MID(★入力画面!$L261&amp;"",9,1)</f>
        <v/>
      </c>
      <c r="T11" s="637" t="str">
        <f>MID(★入力画面!$L261&amp;"",10,1)</f>
        <v/>
      </c>
      <c r="U11" s="637" t="str">
        <f>MID(★入力画面!$L261&amp;"",11,1)</f>
        <v/>
      </c>
      <c r="V11" s="637" t="str">
        <f>MID(★入力画面!$L261&amp;"",12,1)</f>
        <v/>
      </c>
      <c r="W11" s="637" t="str">
        <f>MID(★入力画面!$L261&amp;"",13,1)</f>
        <v/>
      </c>
      <c r="X11" s="637" t="str">
        <f>MID(★入力画面!$L261&amp;"",14,1)</f>
        <v/>
      </c>
      <c r="Y11" s="637" t="str">
        <f>MID(★入力画面!$L261&amp;"",15,1)</f>
        <v/>
      </c>
      <c r="Z11" s="637" t="str">
        <f>MID(★入力画面!$L261&amp;"",16,1)</f>
        <v/>
      </c>
      <c r="AA11" s="637" t="str">
        <f>MID(★入力画面!$L261&amp;"",17,1)</f>
        <v/>
      </c>
      <c r="AB11" s="637" t="str">
        <f>MID(★入力画面!$L261&amp;"",18,1)</f>
        <v/>
      </c>
      <c r="AC11" s="637" t="str">
        <f>MID(★入力画面!$L261&amp;"",19,1)</f>
        <v/>
      </c>
      <c r="AD11" s="638" t="str">
        <f>MID(★入力画面!$L261&amp;"",20,1)</f>
        <v/>
      </c>
    </row>
    <row r="12" spans="1:38" s="283" customFormat="1" ht="18" customHeight="1">
      <c r="C12" s="315"/>
      <c r="D12" s="2434" t="s">
        <v>204</v>
      </c>
      <c r="E12" s="2434"/>
      <c r="F12" s="2434"/>
      <c r="G12" s="2434"/>
      <c r="H12" s="2434"/>
      <c r="I12" s="2434"/>
      <c r="J12" s="316"/>
      <c r="K12" s="635" t="str">
        <f>MID(★入力画面!$L263&amp;"",1,1)</f>
        <v/>
      </c>
      <c r="L12" s="637" t="str">
        <f>MID(★入力画面!$L263&amp;"",2,1)</f>
        <v/>
      </c>
      <c r="M12" s="637" t="str">
        <f>MID(★入力画面!$L263&amp;"",3,1)</f>
        <v/>
      </c>
      <c r="N12" s="637" t="str">
        <f>MID(★入力画面!$L263&amp;"",4,1)</f>
        <v/>
      </c>
      <c r="O12" s="637" t="str">
        <f>MID(★入力画面!$L263&amp;"",5,1)</f>
        <v/>
      </c>
      <c r="P12" s="653" t="str">
        <f>MID(★入力画面!$L263&amp;"",6,1)</f>
        <v/>
      </c>
      <c r="Q12" s="637" t="str">
        <f>MID(★入力画面!$L263&amp;"",7,1)</f>
        <v/>
      </c>
      <c r="R12" s="637" t="str">
        <f>MID(★入力画面!$L263&amp;"",8,1)</f>
        <v/>
      </c>
      <c r="S12" s="637" t="str">
        <f>MID(★入力画面!$L263&amp;"",9,1)</f>
        <v/>
      </c>
      <c r="T12" s="652" t="str">
        <f>MID(★入力画面!$L263&amp;"",10,1)</f>
        <v/>
      </c>
      <c r="U12" s="652" t="str">
        <f>MID(★入力画面!$L263&amp;"",11,1)</f>
        <v/>
      </c>
      <c r="V12" s="652" t="str">
        <f>MID(★入力画面!$L263&amp;"",12,1)</f>
        <v/>
      </c>
      <c r="W12" s="652" t="str">
        <f>MID(★入力画面!$L263&amp;"",13,1)</f>
        <v/>
      </c>
      <c r="X12" s="652" t="str">
        <f>MID(★入力画面!$L263&amp;"",14,1)</f>
        <v/>
      </c>
      <c r="Y12" s="652" t="str">
        <f>MID(★入力画面!$L263&amp;"",15,1)</f>
        <v/>
      </c>
      <c r="Z12" s="652" t="str">
        <f>MID(★入力画面!$L263&amp;"",16,1)</f>
        <v/>
      </c>
      <c r="AA12" s="652" t="str">
        <f>MID(★入力画面!$L263&amp;"",17,1)</f>
        <v/>
      </c>
      <c r="AB12" s="652" t="str">
        <f>MID(★入力画面!$L263&amp;"",18,1)</f>
        <v/>
      </c>
      <c r="AC12" s="652" t="str">
        <f>MID(★入力画面!$L263&amp;"",19,1)</f>
        <v/>
      </c>
      <c r="AD12" s="638" t="str">
        <f>MID(★入力画面!$L263&amp;"",20,1)</f>
        <v/>
      </c>
      <c r="AE12" s="302" t="s">
        <v>712</v>
      </c>
      <c r="AF12" s="325"/>
    </row>
    <row r="13" spans="1:38" s="283" customFormat="1" ht="18" customHeight="1">
      <c r="C13" s="315"/>
      <c r="D13" s="2434" t="s">
        <v>209</v>
      </c>
      <c r="E13" s="2434"/>
      <c r="F13" s="2434"/>
      <c r="G13" s="2434"/>
      <c r="H13" s="2434"/>
      <c r="I13" s="2434"/>
      <c r="J13" s="316"/>
      <c r="K13" s="639" t="str">
        <f>IF(★入力画面!L271&amp;""="明治","M",IF(★入力画面!L271&amp;""="大正","T",IF(★入力画面!L271&amp;""="昭和","S",IF(★入力画面!L271&amp;""="平成","H",""))))</f>
        <v/>
      </c>
      <c r="M13" s="635" t="str">
        <f>LEFT((RIGHT(★入力画面!O271&amp;"",2)),1)</f>
        <v/>
      </c>
      <c r="N13" s="636" t="str">
        <f>LEFT((RIGHT(★入力画面!O271&amp;"",1)),1)</f>
        <v/>
      </c>
      <c r="O13" s="283" t="s">
        <v>267</v>
      </c>
      <c r="P13" s="635" t="str">
        <f>LEFT((RIGHT(★入力画面!R271&amp;"",2)),1)</f>
        <v/>
      </c>
      <c r="Q13" s="636" t="str">
        <f>LEFT((RIGHT(★入力画面!R271&amp;"",1)),1)</f>
        <v/>
      </c>
      <c r="R13" s="283" t="s">
        <v>273</v>
      </c>
      <c r="S13" s="635" t="str">
        <f>LEFT((RIGHT(★入力画面!U271&amp;"",2)),1)</f>
        <v/>
      </c>
      <c r="T13" s="636" t="str">
        <f>LEFT((RIGHT(★入力画面!U271&amp;"",1)),1)</f>
        <v/>
      </c>
      <c r="U13" s="283" t="s">
        <v>269</v>
      </c>
      <c r="AF13" s="337"/>
    </row>
    <row r="14" spans="1:38" s="283" customFormat="1" ht="18" customHeight="1">
      <c r="D14" s="338"/>
      <c r="E14" s="338"/>
      <c r="F14" s="338"/>
      <c r="G14" s="338"/>
      <c r="H14" s="338"/>
      <c r="I14" s="338"/>
    </row>
    <row r="15" spans="1:38" s="283" customFormat="1" ht="18" customHeight="1">
      <c r="D15" s="2450"/>
      <c r="E15" s="2450"/>
      <c r="F15" s="2450"/>
      <c r="G15" s="2450"/>
      <c r="H15" s="2450"/>
      <c r="I15" s="2450"/>
      <c r="AE15" s="302"/>
      <c r="AF15" s="325"/>
    </row>
    <row r="16" spans="1:38" s="283" customFormat="1" ht="18" customHeight="1">
      <c r="A16" s="314">
        <v>41</v>
      </c>
      <c r="C16" s="315"/>
      <c r="D16" s="2434" t="s">
        <v>326</v>
      </c>
      <c r="E16" s="2434"/>
      <c r="F16" s="2434"/>
      <c r="G16" s="2434"/>
      <c r="H16" s="2434"/>
      <c r="I16" s="2434"/>
      <c r="J16" s="316"/>
      <c r="K16" s="635" t="str">
        <f>LEFT(VLOOKUP(★入力画面!L279,★入力画面!AT$606:AU$669,2,FALSE),1)</f>
        <v xml:space="preserve"> </v>
      </c>
      <c r="L16" s="636" t="str">
        <f>RIGHT(VLOOKUP(★入力画面!L279,★入力画面!AT$606:AU$669,2,FALSE),1)</f>
        <v xml:space="preserve"> </v>
      </c>
      <c r="N16" s="635" t="str">
        <f>IF(★入力画面!M280="","",LEFT(RIGHT("000000"&amp;★入力画面!M280,6),1))</f>
        <v/>
      </c>
      <c r="O16" s="637" t="str">
        <f>IF(★入力画面!M280="","",LEFT(RIGHT("000000"&amp;★入力画面!M280,5),1))</f>
        <v/>
      </c>
      <c r="P16" s="637" t="str">
        <f>IF(★入力画面!M280="","",LEFT(RIGHT("000000"&amp;★入力画面!M280,4),1))</f>
        <v/>
      </c>
      <c r="Q16" s="637" t="str">
        <f>IF(★入力画面!M280="","",LEFT(RIGHT("000000"&amp;★入力画面!M280,3),1))</f>
        <v/>
      </c>
      <c r="R16" s="637" t="str">
        <f>IF(★入力画面!M280="","",LEFT(RIGHT("000000"&amp;★入力画面!M280,2),1))</f>
        <v/>
      </c>
      <c r="S16" s="636" t="str">
        <f>IF(★入力画面!M280="","",LEFT(RIGHT("000000"&amp;★入力画面!M280,1),1))</f>
        <v/>
      </c>
      <c r="U16" s="314"/>
    </row>
    <row r="17" spans="1:32" s="283" customFormat="1" ht="18" customHeight="1">
      <c r="C17" s="315"/>
      <c r="D17" s="2434" t="s">
        <v>264</v>
      </c>
      <c r="E17" s="2434"/>
      <c r="F17" s="2434"/>
      <c r="G17" s="2434"/>
      <c r="H17" s="2434"/>
      <c r="I17" s="2434"/>
      <c r="J17" s="316"/>
      <c r="K17" s="635" t="str">
        <f>MID(★入力画面!$L272&amp;"",1,1)</f>
        <v/>
      </c>
      <c r="L17" s="637" t="str">
        <f>MID(★入力画面!$L272&amp;"",2,1)</f>
        <v/>
      </c>
      <c r="M17" s="637" t="str">
        <f>MID(★入力画面!$L272&amp;"",3,1)</f>
        <v/>
      </c>
      <c r="N17" s="637" t="str">
        <f>MID(★入力画面!$L272&amp;"",4,1)</f>
        <v/>
      </c>
      <c r="O17" s="637" t="str">
        <f>MID(★入力画面!$L272&amp;"",5,1)</f>
        <v/>
      </c>
      <c r="P17" s="637" t="str">
        <f>MID(★入力画面!$L272&amp;"",6,1)</f>
        <v/>
      </c>
      <c r="Q17" s="637" t="str">
        <f>MID(★入力画面!$L272&amp;"",7,1)</f>
        <v/>
      </c>
      <c r="R17" s="637" t="str">
        <f>MID(★入力画面!$L272&amp;"",8,1)</f>
        <v/>
      </c>
      <c r="S17" s="637" t="str">
        <f>MID(★入力画面!$L272&amp;"",9,1)</f>
        <v/>
      </c>
      <c r="T17" s="637" t="str">
        <f>MID(★入力画面!$L272&amp;"",10,1)</f>
        <v/>
      </c>
      <c r="U17" s="637" t="str">
        <f>MID(★入力画面!$L272&amp;"",11,1)</f>
        <v/>
      </c>
      <c r="V17" s="637" t="str">
        <f>MID(★入力画面!$L272&amp;"",12,1)</f>
        <v/>
      </c>
      <c r="W17" s="637" t="str">
        <f>MID(★入力画面!$L272&amp;"",13,1)</f>
        <v/>
      </c>
      <c r="X17" s="637" t="str">
        <f>MID(★入力画面!$L272&amp;"",14,1)</f>
        <v/>
      </c>
      <c r="Y17" s="637" t="str">
        <f>MID(★入力画面!$L272&amp;"",15,1)</f>
        <v/>
      </c>
      <c r="Z17" s="637" t="str">
        <f>MID(★入力画面!$L272&amp;"",16,1)</f>
        <v/>
      </c>
      <c r="AA17" s="637" t="str">
        <f>MID(★入力画面!$L272&amp;"",17,1)</f>
        <v/>
      </c>
      <c r="AB17" s="637" t="str">
        <f>MID(★入力画面!$L272&amp;"",18,1)</f>
        <v/>
      </c>
      <c r="AC17" s="637" t="str">
        <f>MID(★入力画面!$L272&amp;"",19,1)</f>
        <v/>
      </c>
      <c r="AD17" s="638" t="str">
        <f>MID(★入力画面!$L272&amp;"",20,1)</f>
        <v/>
      </c>
    </row>
    <row r="18" spans="1:32" s="283" customFormat="1" ht="18" customHeight="1">
      <c r="C18" s="315"/>
      <c r="D18" s="2434" t="s">
        <v>204</v>
      </c>
      <c r="E18" s="2434"/>
      <c r="F18" s="2434"/>
      <c r="G18" s="2434"/>
      <c r="H18" s="2434"/>
      <c r="I18" s="2434"/>
      <c r="J18" s="316"/>
      <c r="K18" s="635" t="str">
        <f>MID(★入力画面!$L274&amp;"",1,1)</f>
        <v/>
      </c>
      <c r="L18" s="637" t="str">
        <f>MID(★入力画面!$L274&amp;"",2,1)</f>
        <v/>
      </c>
      <c r="M18" s="637" t="str">
        <f>MID(★入力画面!$L274&amp;"",3,1)</f>
        <v/>
      </c>
      <c r="N18" s="637" t="str">
        <f>MID(★入力画面!$L274&amp;"",4,1)</f>
        <v/>
      </c>
      <c r="O18" s="637" t="str">
        <f>MID(★入力画面!$L274&amp;"",5,1)</f>
        <v/>
      </c>
      <c r="P18" s="653" t="str">
        <f>MID(★入力画面!$L274&amp;"",6,1)</f>
        <v/>
      </c>
      <c r="Q18" s="637" t="str">
        <f>MID(★入力画面!$L274&amp;"",7,1)</f>
        <v/>
      </c>
      <c r="R18" s="637" t="str">
        <f>MID(★入力画面!$L274&amp;"",8,1)</f>
        <v/>
      </c>
      <c r="S18" s="637" t="str">
        <f>MID(★入力画面!$L274&amp;"",9,1)</f>
        <v/>
      </c>
      <c r="T18" s="652" t="str">
        <f>MID(★入力画面!$L274&amp;"",10,1)</f>
        <v/>
      </c>
      <c r="U18" s="652" t="str">
        <f>MID(★入力画面!$L274&amp;"",11,1)</f>
        <v/>
      </c>
      <c r="V18" s="652" t="str">
        <f>MID(★入力画面!$L274&amp;"",12,1)</f>
        <v/>
      </c>
      <c r="W18" s="652" t="str">
        <f>MID(★入力画面!$L274&amp;"",13,1)</f>
        <v/>
      </c>
      <c r="X18" s="652" t="str">
        <f>MID(★入力画面!$L274&amp;"",14,1)</f>
        <v/>
      </c>
      <c r="Y18" s="652" t="str">
        <f>MID(★入力画面!$L274&amp;"",15,1)</f>
        <v/>
      </c>
      <c r="Z18" s="652" t="str">
        <f>MID(★入力画面!$L274&amp;"",16,1)</f>
        <v/>
      </c>
      <c r="AA18" s="652" t="str">
        <f>MID(★入力画面!$L274&amp;"",17,1)</f>
        <v/>
      </c>
      <c r="AB18" s="652" t="str">
        <f>MID(★入力画面!$L274&amp;"",18,1)</f>
        <v/>
      </c>
      <c r="AC18" s="652" t="str">
        <f>MID(★入力画面!$L274&amp;"",19,1)</f>
        <v/>
      </c>
      <c r="AD18" s="638" t="str">
        <f>MID(★入力画面!$L274&amp;"",20,1)</f>
        <v/>
      </c>
      <c r="AE18" s="302" t="s">
        <v>712</v>
      </c>
      <c r="AF18" s="325"/>
    </row>
    <row r="19" spans="1:32" s="283" customFormat="1" ht="18" customHeight="1">
      <c r="C19" s="315"/>
      <c r="D19" s="2434" t="s">
        <v>209</v>
      </c>
      <c r="E19" s="2434"/>
      <c r="F19" s="2434"/>
      <c r="G19" s="2434"/>
      <c r="H19" s="2434"/>
      <c r="I19" s="2434"/>
      <c r="J19" s="316"/>
      <c r="K19" s="639" t="str">
        <f>IF(★入力画面!L282&amp;""="明治","M",IF(★入力画面!L282&amp;""="大正","T",IF(★入力画面!L282&amp;""="昭和","S",IF(★入力画面!L282&amp;""="平成","H",""))))</f>
        <v/>
      </c>
      <c r="M19" s="635" t="str">
        <f>LEFT((RIGHT(★入力画面!O282&amp;"",2)),1)</f>
        <v/>
      </c>
      <c r="N19" s="636" t="str">
        <f>LEFT((RIGHT(★入力画面!O282&amp;"",1)),1)</f>
        <v/>
      </c>
      <c r="O19" s="283" t="s">
        <v>267</v>
      </c>
      <c r="P19" s="635" t="str">
        <f>LEFT((RIGHT(★入力画面!R282&amp;"",2)),1)</f>
        <v/>
      </c>
      <c r="Q19" s="636" t="str">
        <f>LEFT((RIGHT(★入力画面!R282&amp;"",1)),1)</f>
        <v/>
      </c>
      <c r="R19" s="283" t="s">
        <v>273</v>
      </c>
      <c r="S19" s="635" t="str">
        <f>LEFT((RIGHT(★入力画面!U282&amp;"",2)),1)</f>
        <v/>
      </c>
      <c r="T19" s="636" t="str">
        <f>LEFT((RIGHT(★入力画面!U282&amp;"",1)),1)</f>
        <v/>
      </c>
      <c r="U19" s="283" t="s">
        <v>269</v>
      </c>
      <c r="AF19" s="337"/>
    </row>
    <row r="20" spans="1:32" s="283" customFormat="1" ht="18" customHeight="1">
      <c r="D20" s="2450"/>
      <c r="E20" s="2450"/>
      <c r="F20" s="2450"/>
      <c r="G20" s="2450"/>
      <c r="H20" s="2450"/>
      <c r="I20" s="2450"/>
    </row>
    <row r="21" spans="1:32" s="283" customFormat="1" ht="18" customHeight="1">
      <c r="D21" s="2450"/>
      <c r="E21" s="2450"/>
      <c r="F21" s="2450"/>
      <c r="G21" s="2450"/>
      <c r="H21" s="2450"/>
      <c r="I21" s="2450"/>
      <c r="P21" s="312"/>
      <c r="T21" s="313"/>
      <c r="U21" s="313"/>
      <c r="V21" s="313"/>
      <c r="W21" s="313"/>
      <c r="X21" s="313"/>
      <c r="Y21" s="313"/>
      <c r="Z21" s="313"/>
      <c r="AA21" s="313"/>
      <c r="AB21" s="313"/>
      <c r="AC21" s="313"/>
      <c r="AD21" s="313"/>
    </row>
    <row r="22" spans="1:32" s="283" customFormat="1" ht="18" customHeight="1">
      <c r="A22" s="314">
        <v>41</v>
      </c>
      <c r="C22" s="315"/>
      <c r="D22" s="2434" t="s">
        <v>326</v>
      </c>
      <c r="E22" s="2434"/>
      <c r="F22" s="2434"/>
      <c r="G22" s="2434"/>
      <c r="H22" s="2434"/>
      <c r="I22" s="2434"/>
      <c r="J22" s="316"/>
      <c r="K22" s="635" t="str">
        <f>LEFT(VLOOKUP(★入力画面!L290,★入力画面!AT$606:AU$669,2,FALSE),1)</f>
        <v xml:space="preserve"> </v>
      </c>
      <c r="L22" s="636" t="str">
        <f>RIGHT(VLOOKUP(★入力画面!L290,★入力画面!AT$606:AU$669,2,FALSE),1)</f>
        <v xml:space="preserve"> </v>
      </c>
      <c r="N22" s="635" t="str">
        <f>IF(★入力画面!M291="","",LEFT(RIGHT("000000"&amp;★入力画面!M291,6),1))</f>
        <v/>
      </c>
      <c r="O22" s="637" t="str">
        <f>IF(★入力画面!M291="","",LEFT(RIGHT("000000"&amp;★入力画面!M291,5),1))</f>
        <v/>
      </c>
      <c r="P22" s="637" t="str">
        <f>IF(★入力画面!M291="","",LEFT(RIGHT("000000"&amp;★入力画面!M291,4),1))</f>
        <v/>
      </c>
      <c r="Q22" s="637" t="str">
        <f>IF(★入力画面!M291="","",LEFT(RIGHT("000000"&amp;★入力画面!M291,3),1))</f>
        <v/>
      </c>
      <c r="R22" s="637" t="str">
        <f>IF(★入力画面!M291="","",LEFT(RIGHT("000000"&amp;★入力画面!M291,2),1))</f>
        <v/>
      </c>
      <c r="S22" s="636" t="str">
        <f>IF(★入力画面!M291="","",LEFT(RIGHT("000000"&amp;★入力画面!M291,1),1))</f>
        <v/>
      </c>
      <c r="U22" s="314"/>
    </row>
    <row r="23" spans="1:32" s="283" customFormat="1" ht="18" customHeight="1">
      <c r="C23" s="315"/>
      <c r="D23" s="2434" t="s">
        <v>264</v>
      </c>
      <c r="E23" s="2434"/>
      <c r="F23" s="2434"/>
      <c r="G23" s="2434"/>
      <c r="H23" s="2434"/>
      <c r="I23" s="2434"/>
      <c r="J23" s="316"/>
      <c r="K23" s="635" t="str">
        <f>MID(★入力画面!$L283&amp;"",1,1)</f>
        <v/>
      </c>
      <c r="L23" s="637" t="str">
        <f>MID(★入力画面!$L283&amp;"",2,1)</f>
        <v/>
      </c>
      <c r="M23" s="637" t="str">
        <f>MID(★入力画面!$L283&amp;"",3,1)</f>
        <v/>
      </c>
      <c r="N23" s="637" t="str">
        <f>MID(★入力画面!$L283&amp;"",4,1)</f>
        <v/>
      </c>
      <c r="O23" s="637" t="str">
        <f>MID(★入力画面!$L283&amp;"",5,1)</f>
        <v/>
      </c>
      <c r="P23" s="637" t="str">
        <f>MID(★入力画面!$L283&amp;"",6,1)</f>
        <v/>
      </c>
      <c r="Q23" s="637" t="str">
        <f>MID(★入力画面!$L283&amp;"",7,1)</f>
        <v/>
      </c>
      <c r="R23" s="637" t="str">
        <f>MID(★入力画面!$L283&amp;"",8,1)</f>
        <v/>
      </c>
      <c r="S23" s="637" t="str">
        <f>MID(★入力画面!$L283&amp;"",9,1)</f>
        <v/>
      </c>
      <c r="T23" s="637" t="str">
        <f>MID(★入力画面!$L283&amp;"",10,1)</f>
        <v/>
      </c>
      <c r="U23" s="637" t="str">
        <f>MID(★入力画面!$L283&amp;"",11,1)</f>
        <v/>
      </c>
      <c r="V23" s="637" t="str">
        <f>MID(★入力画面!$L283&amp;"",12,1)</f>
        <v/>
      </c>
      <c r="W23" s="637" t="str">
        <f>MID(★入力画面!$L283&amp;"",13,1)</f>
        <v/>
      </c>
      <c r="X23" s="637" t="str">
        <f>MID(★入力画面!$L283&amp;"",14,1)</f>
        <v/>
      </c>
      <c r="Y23" s="637" t="str">
        <f>MID(★入力画面!$L283&amp;"",15,1)</f>
        <v/>
      </c>
      <c r="Z23" s="637" t="str">
        <f>MID(★入力画面!$L283&amp;"",16,1)</f>
        <v/>
      </c>
      <c r="AA23" s="637" t="str">
        <f>MID(★入力画面!$L283&amp;"",17,1)</f>
        <v/>
      </c>
      <c r="AB23" s="637" t="str">
        <f>MID(★入力画面!$L283&amp;"",18,1)</f>
        <v/>
      </c>
      <c r="AC23" s="637" t="str">
        <f>MID(★入力画面!$L283&amp;"",19,1)</f>
        <v/>
      </c>
      <c r="AD23" s="638" t="str">
        <f>MID(★入力画面!$L283&amp;"",20,1)</f>
        <v/>
      </c>
    </row>
    <row r="24" spans="1:32" s="283" customFormat="1" ht="18" customHeight="1">
      <c r="C24" s="315"/>
      <c r="D24" s="2434" t="s">
        <v>204</v>
      </c>
      <c r="E24" s="2434"/>
      <c r="F24" s="2434"/>
      <c r="G24" s="2434"/>
      <c r="H24" s="2434"/>
      <c r="I24" s="2434"/>
      <c r="J24" s="316"/>
      <c r="K24" s="635" t="str">
        <f>MID(★入力画面!$L285&amp;"",1,1)</f>
        <v/>
      </c>
      <c r="L24" s="637" t="str">
        <f>MID(★入力画面!$L285&amp;"",2,1)</f>
        <v/>
      </c>
      <c r="M24" s="637" t="str">
        <f>MID(★入力画面!$L285&amp;"",3,1)</f>
        <v/>
      </c>
      <c r="N24" s="637" t="str">
        <f>MID(★入力画面!$L285&amp;"",4,1)</f>
        <v/>
      </c>
      <c r="O24" s="637" t="str">
        <f>MID(★入力画面!$L285&amp;"",5,1)</f>
        <v/>
      </c>
      <c r="P24" s="653" t="str">
        <f>MID(★入力画面!$L285&amp;"",6,1)</f>
        <v/>
      </c>
      <c r="Q24" s="637" t="str">
        <f>MID(★入力画面!$L285&amp;"",7,1)</f>
        <v/>
      </c>
      <c r="R24" s="637" t="str">
        <f>MID(★入力画面!$L285&amp;"",8,1)</f>
        <v/>
      </c>
      <c r="S24" s="637" t="str">
        <f>MID(★入力画面!$L285&amp;"",9,1)</f>
        <v/>
      </c>
      <c r="T24" s="652" t="str">
        <f>MID(★入力画面!$L285&amp;"",10,1)</f>
        <v/>
      </c>
      <c r="U24" s="652" t="str">
        <f>MID(★入力画面!$L285&amp;"",11,1)</f>
        <v/>
      </c>
      <c r="V24" s="652" t="str">
        <f>MID(★入力画面!$L285&amp;"",12,1)</f>
        <v/>
      </c>
      <c r="W24" s="652" t="str">
        <f>MID(★入力画面!$L285&amp;"",13,1)</f>
        <v/>
      </c>
      <c r="X24" s="652" t="str">
        <f>MID(★入力画面!$L285&amp;"",14,1)</f>
        <v/>
      </c>
      <c r="Y24" s="652" t="str">
        <f>MID(★入力画面!$L285&amp;"",15,1)</f>
        <v/>
      </c>
      <c r="Z24" s="652" t="str">
        <f>MID(★入力画面!$L285&amp;"",16,1)</f>
        <v/>
      </c>
      <c r="AA24" s="652" t="str">
        <f>MID(★入力画面!$L285&amp;"",17,1)</f>
        <v/>
      </c>
      <c r="AB24" s="652" t="str">
        <f>MID(★入力画面!$L285&amp;"",18,1)</f>
        <v/>
      </c>
      <c r="AC24" s="652" t="str">
        <f>MID(★入力画面!$L285&amp;"",19,1)</f>
        <v/>
      </c>
      <c r="AD24" s="638" t="str">
        <f>MID(★入力画面!$L285&amp;"",20,1)</f>
        <v/>
      </c>
      <c r="AE24" s="302" t="s">
        <v>712</v>
      </c>
      <c r="AF24" s="325"/>
    </row>
    <row r="25" spans="1:32" s="283" customFormat="1" ht="18" customHeight="1">
      <c r="C25" s="315"/>
      <c r="D25" s="2434" t="s">
        <v>209</v>
      </c>
      <c r="E25" s="2434"/>
      <c r="F25" s="2434"/>
      <c r="G25" s="2434"/>
      <c r="H25" s="2434"/>
      <c r="I25" s="2434"/>
      <c r="J25" s="316"/>
      <c r="K25" s="639" t="str">
        <f>IF(★入力画面!L293&amp;""="明治","M",IF(★入力画面!L293&amp;""="大正","T",IF(★入力画面!L293&amp;""="昭和","S",IF(★入力画面!L293&amp;""="平成","H",""))))</f>
        <v/>
      </c>
      <c r="M25" s="635" t="str">
        <f>LEFT((RIGHT(★入力画面!O293&amp;"",2)),1)</f>
        <v/>
      </c>
      <c r="N25" s="636" t="str">
        <f>LEFT((RIGHT(★入力画面!O293&amp;"",1)),1)</f>
        <v/>
      </c>
      <c r="O25" s="283" t="s">
        <v>267</v>
      </c>
      <c r="P25" s="635" t="str">
        <f>LEFT((RIGHT(★入力画面!R293&amp;"",2)),1)</f>
        <v/>
      </c>
      <c r="Q25" s="636" t="str">
        <f>LEFT((RIGHT(★入力画面!R293&amp;"",1)),1)</f>
        <v/>
      </c>
      <c r="R25" s="283" t="s">
        <v>273</v>
      </c>
      <c r="S25" s="635" t="str">
        <f>LEFT((RIGHT(★入力画面!U293&amp;"",2)),1)</f>
        <v/>
      </c>
      <c r="T25" s="636" t="str">
        <f>LEFT((RIGHT(★入力画面!U293&amp;"",1)),1)</f>
        <v/>
      </c>
      <c r="U25" s="283" t="s">
        <v>269</v>
      </c>
      <c r="AF25" s="337"/>
    </row>
    <row r="26" spans="1:32" s="283" customFormat="1" ht="18" customHeight="1">
      <c r="D26" s="338"/>
      <c r="E26" s="338"/>
      <c r="F26" s="338"/>
      <c r="G26" s="338"/>
      <c r="H26" s="338"/>
      <c r="I26" s="338"/>
    </row>
    <row r="27" spans="1:32" s="283" customFormat="1" ht="18" customHeight="1">
      <c r="D27" s="2450"/>
      <c r="E27" s="2450"/>
      <c r="F27" s="2450"/>
      <c r="G27" s="2450"/>
      <c r="H27" s="2450"/>
      <c r="I27" s="2450"/>
    </row>
    <row r="28" spans="1:32" s="283" customFormat="1" ht="18" customHeight="1">
      <c r="A28" s="314">
        <v>41</v>
      </c>
      <c r="C28" s="315"/>
      <c r="D28" s="2434" t="s">
        <v>326</v>
      </c>
      <c r="E28" s="2434"/>
      <c r="F28" s="2434"/>
      <c r="G28" s="2434"/>
      <c r="H28" s="2434"/>
      <c r="I28" s="2434"/>
      <c r="J28" s="316"/>
      <c r="K28" s="635" t="str">
        <f>LEFT(VLOOKUP(★入力画面!L301,★入力画面!AT$606:AU$669,2,FALSE),1)</f>
        <v xml:space="preserve"> </v>
      </c>
      <c r="L28" s="636" t="str">
        <f>RIGHT(VLOOKUP(★入力画面!L301,★入力画面!AT$606:AU$669,2,FALSE),1)</f>
        <v xml:space="preserve"> </v>
      </c>
      <c r="N28" s="635" t="str">
        <f>IF(★入力画面!M302="","",LEFT(RIGHT("000000"&amp;★入力画面!M302,6),1))</f>
        <v/>
      </c>
      <c r="O28" s="637" t="str">
        <f>IF(★入力画面!M302="","",LEFT(RIGHT("000000"&amp;★入力画面!M302,5),1))</f>
        <v/>
      </c>
      <c r="P28" s="637" t="str">
        <f>IF(★入力画面!M302="","",LEFT(RIGHT("000000"&amp;★入力画面!M302,4),1))</f>
        <v/>
      </c>
      <c r="Q28" s="637" t="str">
        <f>IF(★入力画面!M302="","",LEFT(RIGHT("000000"&amp;★入力画面!M302,3),1))</f>
        <v/>
      </c>
      <c r="R28" s="637" t="str">
        <f>IF(★入力画面!M302="","",LEFT(RIGHT("000000"&amp;★入力画面!M302,2),1))</f>
        <v/>
      </c>
      <c r="S28" s="636" t="str">
        <f>IF(★入力画面!M302="","",LEFT(RIGHT("000000"&amp;★入力画面!M302,1),1))</f>
        <v/>
      </c>
      <c r="U28" s="314"/>
    </row>
    <row r="29" spans="1:32" s="283" customFormat="1" ht="18" customHeight="1">
      <c r="C29" s="315"/>
      <c r="D29" s="2434" t="s">
        <v>264</v>
      </c>
      <c r="E29" s="2434"/>
      <c r="F29" s="2434"/>
      <c r="G29" s="2434"/>
      <c r="H29" s="2434"/>
      <c r="I29" s="2434"/>
      <c r="J29" s="316"/>
      <c r="K29" s="635" t="str">
        <f>MID(★入力画面!$L294&amp;"",1,1)</f>
        <v/>
      </c>
      <c r="L29" s="637" t="str">
        <f>MID(★入力画面!$L294&amp;"",2,1)</f>
        <v/>
      </c>
      <c r="M29" s="637" t="str">
        <f>MID(★入力画面!$L294&amp;"",3,1)</f>
        <v/>
      </c>
      <c r="N29" s="637" t="str">
        <f>MID(★入力画面!$L294&amp;"",4,1)</f>
        <v/>
      </c>
      <c r="O29" s="637" t="str">
        <f>MID(★入力画面!$L294&amp;"",5,1)</f>
        <v/>
      </c>
      <c r="P29" s="637" t="str">
        <f>MID(★入力画面!$L294&amp;"",6,1)</f>
        <v/>
      </c>
      <c r="Q29" s="637" t="str">
        <f>MID(★入力画面!$L294&amp;"",7,1)</f>
        <v/>
      </c>
      <c r="R29" s="637" t="str">
        <f>MID(★入力画面!$L294&amp;"",8,1)</f>
        <v/>
      </c>
      <c r="S29" s="637" t="str">
        <f>MID(★入力画面!$L294&amp;"",9,1)</f>
        <v/>
      </c>
      <c r="T29" s="637" t="str">
        <f>MID(★入力画面!$L294&amp;"",10,1)</f>
        <v/>
      </c>
      <c r="U29" s="637" t="str">
        <f>MID(★入力画面!$L294&amp;"",11,1)</f>
        <v/>
      </c>
      <c r="V29" s="637" t="str">
        <f>MID(★入力画面!$L294&amp;"",12,1)</f>
        <v/>
      </c>
      <c r="W29" s="637" t="str">
        <f>MID(★入力画面!$L294&amp;"",13,1)</f>
        <v/>
      </c>
      <c r="X29" s="637" t="str">
        <f>MID(★入力画面!$L294&amp;"",14,1)</f>
        <v/>
      </c>
      <c r="Y29" s="637" t="str">
        <f>MID(★入力画面!$L294&amp;"",15,1)</f>
        <v/>
      </c>
      <c r="Z29" s="637" t="str">
        <f>MID(★入力画面!$L294&amp;"",16,1)</f>
        <v/>
      </c>
      <c r="AA29" s="637" t="str">
        <f>MID(★入力画面!$L294&amp;"",17,1)</f>
        <v/>
      </c>
      <c r="AB29" s="637" t="str">
        <f>MID(★入力画面!$L294&amp;"",18,1)</f>
        <v/>
      </c>
      <c r="AC29" s="637" t="str">
        <f>MID(★入力画面!$L294&amp;"",19,1)</f>
        <v/>
      </c>
      <c r="AD29" s="638" t="str">
        <f>MID(★入力画面!$L294&amp;"",20,1)</f>
        <v/>
      </c>
    </row>
    <row r="30" spans="1:32" s="283" customFormat="1" ht="18" customHeight="1">
      <c r="C30" s="315"/>
      <c r="D30" s="2434" t="s">
        <v>204</v>
      </c>
      <c r="E30" s="2434"/>
      <c r="F30" s="2434"/>
      <c r="G30" s="2434"/>
      <c r="H30" s="2434"/>
      <c r="I30" s="2434"/>
      <c r="J30" s="316"/>
      <c r="K30" s="635" t="str">
        <f>MID(★入力画面!$L296&amp;"",1,1)</f>
        <v/>
      </c>
      <c r="L30" s="637" t="str">
        <f>MID(★入力画面!$L296&amp;"",2,1)</f>
        <v/>
      </c>
      <c r="M30" s="637" t="str">
        <f>MID(★入力画面!$L296&amp;"",3,1)</f>
        <v/>
      </c>
      <c r="N30" s="637" t="str">
        <f>MID(★入力画面!$L296&amp;"",4,1)</f>
        <v/>
      </c>
      <c r="O30" s="637" t="str">
        <f>MID(★入力画面!$L296&amp;"",5,1)</f>
        <v/>
      </c>
      <c r="P30" s="653" t="str">
        <f>MID(★入力画面!$L296&amp;"",6,1)</f>
        <v/>
      </c>
      <c r="Q30" s="637" t="str">
        <f>MID(★入力画面!$L296&amp;"",7,1)</f>
        <v/>
      </c>
      <c r="R30" s="637" t="str">
        <f>MID(★入力画面!$L296&amp;"",8,1)</f>
        <v/>
      </c>
      <c r="S30" s="637" t="str">
        <f>MID(★入力画面!$L296&amp;"",9,1)</f>
        <v/>
      </c>
      <c r="T30" s="652" t="str">
        <f>MID(★入力画面!$L296&amp;"",10,1)</f>
        <v/>
      </c>
      <c r="U30" s="652" t="str">
        <f>MID(★入力画面!$L296&amp;"",11,1)</f>
        <v/>
      </c>
      <c r="V30" s="652" t="str">
        <f>MID(★入力画面!$L296&amp;"",12,1)</f>
        <v/>
      </c>
      <c r="W30" s="652" t="str">
        <f>MID(★入力画面!$L296&amp;"",13,1)</f>
        <v/>
      </c>
      <c r="X30" s="652" t="str">
        <f>MID(★入力画面!$L296&amp;"",14,1)</f>
        <v/>
      </c>
      <c r="Y30" s="652" t="str">
        <f>MID(★入力画面!$L296&amp;"",15,1)</f>
        <v/>
      </c>
      <c r="Z30" s="652" t="str">
        <f>MID(★入力画面!$L296&amp;"",16,1)</f>
        <v/>
      </c>
      <c r="AA30" s="652" t="str">
        <f>MID(★入力画面!$L296&amp;"",17,1)</f>
        <v/>
      </c>
      <c r="AB30" s="652" t="str">
        <f>MID(★入力画面!$L296&amp;"",18,1)</f>
        <v/>
      </c>
      <c r="AC30" s="652" t="str">
        <f>MID(★入力画面!$L296&amp;"",19,1)</f>
        <v/>
      </c>
      <c r="AD30" s="638" t="str">
        <f>MID(★入力画面!$L296&amp;"",20,1)</f>
        <v/>
      </c>
      <c r="AE30" s="302" t="s">
        <v>712</v>
      </c>
      <c r="AF30" s="325"/>
    </row>
    <row r="31" spans="1:32" s="283" customFormat="1" ht="18" customHeight="1">
      <c r="C31" s="315"/>
      <c r="D31" s="2434" t="s">
        <v>209</v>
      </c>
      <c r="E31" s="2434"/>
      <c r="F31" s="2434"/>
      <c r="G31" s="2434"/>
      <c r="H31" s="2434"/>
      <c r="I31" s="2434"/>
      <c r="J31" s="316"/>
      <c r="K31" s="639" t="str">
        <f>IF(★入力画面!L304&amp;""="明治","M",IF(★入力画面!L304&amp;""="大正","T",IF(★入力画面!L304&amp;""="昭和","S",IF(★入力画面!L304&amp;""="平成","H",""))))</f>
        <v/>
      </c>
      <c r="M31" s="635" t="str">
        <f>LEFT((RIGHT(★入力画面!O304&amp;"",2)),1)</f>
        <v/>
      </c>
      <c r="N31" s="636" t="str">
        <f>LEFT((RIGHT(★入力画面!O304&amp;"",1)),1)</f>
        <v/>
      </c>
      <c r="O31" s="283" t="s">
        <v>267</v>
      </c>
      <c r="P31" s="635" t="str">
        <f>LEFT((RIGHT(★入力画面!R304&amp;"",2)),1)</f>
        <v/>
      </c>
      <c r="Q31" s="636" t="str">
        <f>LEFT((RIGHT(★入力画面!R304&amp;"",1)),1)</f>
        <v/>
      </c>
      <c r="R31" s="283" t="s">
        <v>273</v>
      </c>
      <c r="S31" s="635" t="str">
        <f>LEFT((RIGHT(★入力画面!U304&amp;"",2)),1)</f>
        <v/>
      </c>
      <c r="T31" s="636" t="str">
        <f>LEFT((RIGHT(★入力画面!U304&amp;"",1)),1)</f>
        <v/>
      </c>
      <c r="U31" s="283" t="s">
        <v>269</v>
      </c>
      <c r="AF31" s="337"/>
    </row>
    <row r="32" spans="1:32" s="283" customFormat="1" ht="18" customHeight="1">
      <c r="D32" s="338"/>
      <c r="E32" s="338"/>
      <c r="F32" s="338"/>
      <c r="G32" s="338"/>
      <c r="H32" s="338"/>
      <c r="I32" s="338"/>
    </row>
    <row r="33" spans="1:32" s="283" customFormat="1" ht="18" customHeight="1"/>
    <row r="34" spans="1:32" s="283" customFormat="1" ht="18" customHeight="1">
      <c r="A34" s="314">
        <v>41</v>
      </c>
      <c r="C34" s="315"/>
      <c r="D34" s="2434" t="s">
        <v>326</v>
      </c>
      <c r="E34" s="2434"/>
      <c r="F34" s="2434"/>
      <c r="G34" s="2434"/>
      <c r="H34" s="2434"/>
      <c r="I34" s="2434"/>
      <c r="J34" s="316"/>
      <c r="K34" s="635" t="str">
        <f>LEFT(VLOOKUP(★入力画面!L312,★入力画面!AT$606:AU$669,2,FALSE),1)</f>
        <v xml:space="preserve"> </v>
      </c>
      <c r="L34" s="636" t="str">
        <f>RIGHT(VLOOKUP(★入力画面!L312,★入力画面!AT$606:AU$669,2,FALSE),1)</f>
        <v xml:space="preserve"> </v>
      </c>
      <c r="N34" s="635" t="str">
        <f>IF(★入力画面!M313="","",LEFT(RIGHT("000000"&amp;★入力画面!M313,6),1))</f>
        <v/>
      </c>
      <c r="O34" s="637" t="str">
        <f>IF(★入力画面!M313="","",LEFT(RIGHT("000000"&amp;★入力画面!M313,5),1))</f>
        <v/>
      </c>
      <c r="P34" s="637" t="str">
        <f>IF(★入力画面!M313="","",LEFT(RIGHT("000000"&amp;★入力画面!M313,4),1))</f>
        <v/>
      </c>
      <c r="Q34" s="637" t="str">
        <f>IF(★入力画面!M313="","",LEFT(RIGHT("000000"&amp;★入力画面!M313,3),1))</f>
        <v/>
      </c>
      <c r="R34" s="637" t="str">
        <f>IF(★入力画面!M313="","",LEFT(RIGHT("000000"&amp;★入力画面!M313,2),1))</f>
        <v/>
      </c>
      <c r="S34" s="636" t="str">
        <f>IF(★入力画面!M313="","",LEFT(RIGHT("000000"&amp;★入力画面!M313,1),1))</f>
        <v/>
      </c>
      <c r="U34" s="314"/>
    </row>
    <row r="35" spans="1:32" s="283" customFormat="1" ht="18" customHeight="1">
      <c r="C35" s="315"/>
      <c r="D35" s="2434" t="s">
        <v>264</v>
      </c>
      <c r="E35" s="2434"/>
      <c r="F35" s="2434"/>
      <c r="G35" s="2434"/>
      <c r="H35" s="2434"/>
      <c r="I35" s="2434"/>
      <c r="J35" s="316"/>
      <c r="K35" s="635" t="str">
        <f>MID(★入力画面!$L305&amp;"",1,1)</f>
        <v/>
      </c>
      <c r="L35" s="637" t="str">
        <f>MID(★入力画面!$L305&amp;"",2,1)</f>
        <v/>
      </c>
      <c r="M35" s="637" t="str">
        <f>MID(★入力画面!$L305&amp;"",3,1)</f>
        <v/>
      </c>
      <c r="N35" s="637" t="str">
        <f>MID(★入力画面!$L305&amp;"",4,1)</f>
        <v/>
      </c>
      <c r="O35" s="637" t="str">
        <f>MID(★入力画面!$L305&amp;"",5,1)</f>
        <v/>
      </c>
      <c r="P35" s="637" t="str">
        <f>MID(★入力画面!$L305&amp;"",6,1)</f>
        <v/>
      </c>
      <c r="Q35" s="637" t="str">
        <f>MID(★入力画面!$L305&amp;"",7,1)</f>
        <v/>
      </c>
      <c r="R35" s="637" t="str">
        <f>MID(★入力画面!$L305&amp;"",8,1)</f>
        <v/>
      </c>
      <c r="S35" s="637" t="str">
        <f>MID(★入力画面!$L305&amp;"",9,1)</f>
        <v/>
      </c>
      <c r="T35" s="637" t="str">
        <f>MID(★入力画面!$L305&amp;"",10,1)</f>
        <v/>
      </c>
      <c r="U35" s="637" t="str">
        <f>MID(★入力画面!$L305&amp;"",11,1)</f>
        <v/>
      </c>
      <c r="V35" s="637" t="str">
        <f>MID(★入力画面!$L305&amp;"",12,1)</f>
        <v/>
      </c>
      <c r="W35" s="637" t="str">
        <f>MID(★入力画面!$L305&amp;"",13,1)</f>
        <v/>
      </c>
      <c r="X35" s="637" t="str">
        <f>MID(★入力画面!$L305&amp;"",14,1)</f>
        <v/>
      </c>
      <c r="Y35" s="637" t="str">
        <f>MID(★入力画面!$L305&amp;"",15,1)</f>
        <v/>
      </c>
      <c r="Z35" s="637" t="str">
        <f>MID(★入力画面!$L305&amp;"",16,1)</f>
        <v/>
      </c>
      <c r="AA35" s="637" t="str">
        <f>MID(★入力画面!$L305&amp;"",17,1)</f>
        <v/>
      </c>
      <c r="AB35" s="637" t="str">
        <f>MID(★入力画面!$L305&amp;"",18,1)</f>
        <v/>
      </c>
      <c r="AC35" s="637" t="str">
        <f>MID(★入力画面!$L305&amp;"",19,1)</f>
        <v/>
      </c>
      <c r="AD35" s="638" t="str">
        <f>MID(★入力画面!$L305&amp;"",20,1)</f>
        <v/>
      </c>
    </row>
    <row r="36" spans="1:32" s="283" customFormat="1" ht="18" customHeight="1">
      <c r="C36" s="315"/>
      <c r="D36" s="2434" t="s">
        <v>204</v>
      </c>
      <c r="E36" s="2434"/>
      <c r="F36" s="2434"/>
      <c r="G36" s="2434"/>
      <c r="H36" s="2434"/>
      <c r="I36" s="2434"/>
      <c r="J36" s="316"/>
      <c r="K36" s="635" t="str">
        <f>MID(★入力画面!$L307&amp;"",1,1)</f>
        <v/>
      </c>
      <c r="L36" s="637" t="str">
        <f>MID(★入力画面!$L307&amp;"",2,1)</f>
        <v/>
      </c>
      <c r="M36" s="637" t="str">
        <f>MID(★入力画面!$L307&amp;"",3,1)</f>
        <v/>
      </c>
      <c r="N36" s="637" t="str">
        <f>MID(★入力画面!$L307&amp;"",4,1)</f>
        <v/>
      </c>
      <c r="O36" s="637" t="str">
        <f>MID(★入力画面!$L307&amp;"",5,1)</f>
        <v/>
      </c>
      <c r="P36" s="653" t="str">
        <f>MID(★入力画面!$L307&amp;"",6,1)</f>
        <v/>
      </c>
      <c r="Q36" s="637" t="str">
        <f>MID(★入力画面!$L307&amp;"",7,1)</f>
        <v/>
      </c>
      <c r="R36" s="637" t="str">
        <f>MID(★入力画面!$L307&amp;"",8,1)</f>
        <v/>
      </c>
      <c r="S36" s="637" t="str">
        <f>MID(★入力画面!$L307&amp;"",9,1)</f>
        <v/>
      </c>
      <c r="T36" s="652" t="str">
        <f>MID(★入力画面!$L307&amp;"",10,1)</f>
        <v/>
      </c>
      <c r="U36" s="652" t="str">
        <f>MID(★入力画面!$L307&amp;"",11,1)</f>
        <v/>
      </c>
      <c r="V36" s="652" t="str">
        <f>MID(★入力画面!$L307&amp;"",12,1)</f>
        <v/>
      </c>
      <c r="W36" s="652" t="str">
        <f>MID(★入力画面!$L307&amp;"",13,1)</f>
        <v/>
      </c>
      <c r="X36" s="652" t="str">
        <f>MID(★入力画面!$L307&amp;"",14,1)</f>
        <v/>
      </c>
      <c r="Y36" s="652" t="str">
        <f>MID(★入力画面!$L307&amp;"",15,1)</f>
        <v/>
      </c>
      <c r="Z36" s="652" t="str">
        <f>MID(★入力画面!$L307&amp;"",16,1)</f>
        <v/>
      </c>
      <c r="AA36" s="652" t="str">
        <f>MID(★入力画面!$L307&amp;"",17,1)</f>
        <v/>
      </c>
      <c r="AB36" s="652" t="str">
        <f>MID(★入力画面!$L307&amp;"",18,1)</f>
        <v/>
      </c>
      <c r="AC36" s="652" t="str">
        <f>MID(★入力画面!$L307&amp;"",19,1)</f>
        <v/>
      </c>
      <c r="AD36" s="638" t="str">
        <f>MID(★入力画面!$L307&amp;"",20,1)</f>
        <v/>
      </c>
      <c r="AE36" s="302" t="s">
        <v>712</v>
      </c>
      <c r="AF36" s="325"/>
    </row>
    <row r="37" spans="1:32" s="283" customFormat="1" ht="18" customHeight="1">
      <c r="C37" s="315"/>
      <c r="D37" s="2434" t="s">
        <v>209</v>
      </c>
      <c r="E37" s="2434"/>
      <c r="F37" s="2434"/>
      <c r="G37" s="2434"/>
      <c r="H37" s="2434"/>
      <c r="I37" s="2434"/>
      <c r="J37" s="316"/>
      <c r="K37" s="639" t="str">
        <f>IF(★入力画面!L315&amp;""="明治","M",IF(★入力画面!L315&amp;""="大正","T",IF(★入力画面!L315&amp;""="昭和","S",IF(★入力画面!L315&amp;""="平成","H",""))))</f>
        <v/>
      </c>
      <c r="M37" s="635" t="str">
        <f>LEFT((RIGHT(★入力画面!O315&amp;"",2)),1)</f>
        <v/>
      </c>
      <c r="N37" s="636" t="str">
        <f>LEFT((RIGHT(★入力画面!O315&amp;"",1)),1)</f>
        <v/>
      </c>
      <c r="O37" s="283" t="s">
        <v>267</v>
      </c>
      <c r="P37" s="635" t="str">
        <f>LEFT((RIGHT(★入力画面!R315&amp;"",2)),1)</f>
        <v/>
      </c>
      <c r="Q37" s="636" t="str">
        <f>LEFT((RIGHT(★入力画面!R315&amp;"",1)),1)</f>
        <v/>
      </c>
      <c r="R37" s="283" t="s">
        <v>273</v>
      </c>
      <c r="S37" s="635" t="str">
        <f>LEFT((RIGHT(★入力画面!U315&amp;"",2)),1)</f>
        <v/>
      </c>
      <c r="T37" s="636" t="str">
        <f>LEFT((RIGHT(★入力画面!U315&amp;"",1)),1)</f>
        <v/>
      </c>
      <c r="U37" s="283" t="s">
        <v>269</v>
      </c>
      <c r="AF37" s="337"/>
    </row>
    <row r="38" spans="1:32" s="283" customFormat="1" ht="17.100000000000001" customHeight="1">
      <c r="D38" s="338"/>
      <c r="E38" s="338"/>
      <c r="F38" s="338"/>
      <c r="G38" s="338"/>
      <c r="H38" s="338"/>
      <c r="I38" s="338"/>
    </row>
    <row r="39" spans="1:32" s="283" customFormat="1" ht="17.100000000000001" customHeight="1"/>
    <row r="40" spans="1:32" s="283" customFormat="1" ht="17.100000000000001" customHeight="1"/>
    <row r="41" spans="1:32" s="283" customFormat="1" ht="17.100000000000001" customHeight="1"/>
    <row r="42" spans="1:32" s="283" customFormat="1" ht="17.100000000000001" customHeight="1"/>
    <row r="43" spans="1:32" s="283" customFormat="1"/>
    <row r="44" spans="1:32" s="283" customFormat="1"/>
    <row r="45" spans="1:32" s="283" customFormat="1"/>
    <row r="46" spans="1:32" s="283" customFormat="1"/>
    <row r="47" spans="1:32" s="283" customFormat="1"/>
  </sheetData>
  <sheetProtection algorithmName="SHA-512" hashValue="7L3k0KDPx0LFBU4+DDcpEqu1QzoKlUvEJAdWI6YT4rxQHZBZdHzXa4+5l1aV5oNnr1LMndEl50YhkHIyTDGr2Q==" saltValue="BCYbFl4l9rlRzv+ga6Uu4g==" spinCount="100000" sheet="1" objects="1" scenarios="1"/>
  <mergeCells count="27">
    <mergeCell ref="L4:M4"/>
    <mergeCell ref="D13:I13"/>
    <mergeCell ref="D6:I6"/>
    <mergeCell ref="Z6:AC6"/>
    <mergeCell ref="D10:I10"/>
    <mergeCell ref="D11:I11"/>
    <mergeCell ref="D12:I12"/>
    <mergeCell ref="D27:I27"/>
    <mergeCell ref="D15:I15"/>
    <mergeCell ref="D16:I16"/>
    <mergeCell ref="D17:I17"/>
    <mergeCell ref="D18:I18"/>
    <mergeCell ref="D19:I19"/>
    <mergeCell ref="D20:I20"/>
    <mergeCell ref="D21:I21"/>
    <mergeCell ref="D22:I22"/>
    <mergeCell ref="D23:I23"/>
    <mergeCell ref="D24:I24"/>
    <mergeCell ref="D25:I25"/>
    <mergeCell ref="D36:I36"/>
    <mergeCell ref="D37:I37"/>
    <mergeCell ref="D28:I28"/>
    <mergeCell ref="D29:I29"/>
    <mergeCell ref="D30:I30"/>
    <mergeCell ref="D31:I31"/>
    <mergeCell ref="D34:I34"/>
    <mergeCell ref="D35:I35"/>
  </mergeCells>
  <phoneticPr fontId="116"/>
  <pageMargins left="0.59055118110236227" right="0.59055118110236227" top="0.59055118110236227" bottom="0.59055118110236227" header="0.51181102362204722" footer="0.51181102362204722"/>
  <pageSetup paperSize="9" scale="99" orientation="portrait" blackAndWhite="1"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6E2FF-C2D2-4DCA-96FE-91487B007FAA}">
  <sheetPr codeName="Sheet16">
    <tabColor rgb="FF00B0F0"/>
    <pageSetUpPr fitToPage="1"/>
  </sheetPr>
  <dimension ref="A1:AF58"/>
  <sheetViews>
    <sheetView zoomScaleNormal="100" workbookViewId="0">
      <selection sqref="A1:BB1"/>
    </sheetView>
  </sheetViews>
  <sheetFormatPr defaultRowHeight="13.5"/>
  <cols>
    <col min="1" max="1" width="2.875" style="275" customWidth="1"/>
    <col min="2" max="2" width="1.75" style="275" customWidth="1"/>
    <col min="3" max="3" width="3" style="275" customWidth="1"/>
    <col min="4" max="4" width="3.125" style="275" customWidth="1"/>
    <col min="5" max="32" width="2.875" style="275" customWidth="1"/>
    <col min="33" max="33" width="1.5" style="275" customWidth="1"/>
    <col min="34" max="34" width="2.875" style="275" customWidth="1"/>
    <col min="35" max="120" width="9" style="275" customWidth="1"/>
    <col min="121" max="256" width="9" style="275"/>
    <col min="257" max="257" width="2.875" style="275" customWidth="1"/>
    <col min="258" max="258" width="1.75" style="275" customWidth="1"/>
    <col min="259" max="259" width="3" style="275" customWidth="1"/>
    <col min="260" max="260" width="3.125" style="275" customWidth="1"/>
    <col min="261" max="288" width="2.875" style="275" customWidth="1"/>
    <col min="289" max="289" width="1.5" style="275" customWidth="1"/>
    <col min="290" max="290" width="2.875" style="275" customWidth="1"/>
    <col min="291" max="512" width="9" style="275"/>
    <col min="513" max="513" width="2.875" style="275" customWidth="1"/>
    <col min="514" max="514" width="1.75" style="275" customWidth="1"/>
    <col min="515" max="515" width="3" style="275" customWidth="1"/>
    <col min="516" max="516" width="3.125" style="275" customWidth="1"/>
    <col min="517" max="544" width="2.875" style="275" customWidth="1"/>
    <col min="545" max="545" width="1.5" style="275" customWidth="1"/>
    <col min="546" max="546" width="2.875" style="275" customWidth="1"/>
    <col min="547" max="768" width="9" style="275"/>
    <col min="769" max="769" width="2.875" style="275" customWidth="1"/>
    <col min="770" max="770" width="1.75" style="275" customWidth="1"/>
    <col min="771" max="771" width="3" style="275" customWidth="1"/>
    <col min="772" max="772" width="3.125" style="275" customWidth="1"/>
    <col min="773" max="800" width="2.875" style="275" customWidth="1"/>
    <col min="801" max="801" width="1.5" style="275" customWidth="1"/>
    <col min="802" max="802" width="2.875" style="275" customWidth="1"/>
    <col min="803" max="1024" width="9" style="275"/>
    <col min="1025" max="1025" width="2.875" style="275" customWidth="1"/>
    <col min="1026" max="1026" width="1.75" style="275" customWidth="1"/>
    <col min="1027" max="1027" width="3" style="275" customWidth="1"/>
    <col min="1028" max="1028" width="3.125" style="275" customWidth="1"/>
    <col min="1029" max="1056" width="2.875" style="275" customWidth="1"/>
    <col min="1057" max="1057" width="1.5" style="275" customWidth="1"/>
    <col min="1058" max="1058" width="2.875" style="275" customWidth="1"/>
    <col min="1059" max="1280" width="9" style="275"/>
    <col min="1281" max="1281" width="2.875" style="275" customWidth="1"/>
    <col min="1282" max="1282" width="1.75" style="275" customWidth="1"/>
    <col min="1283" max="1283" width="3" style="275" customWidth="1"/>
    <col min="1284" max="1284" width="3.125" style="275" customWidth="1"/>
    <col min="1285" max="1312" width="2.875" style="275" customWidth="1"/>
    <col min="1313" max="1313" width="1.5" style="275" customWidth="1"/>
    <col min="1314" max="1314" width="2.875" style="275" customWidth="1"/>
    <col min="1315" max="1536" width="9" style="275"/>
    <col min="1537" max="1537" width="2.875" style="275" customWidth="1"/>
    <col min="1538" max="1538" width="1.75" style="275" customWidth="1"/>
    <col min="1539" max="1539" width="3" style="275" customWidth="1"/>
    <col min="1540" max="1540" width="3.125" style="275" customWidth="1"/>
    <col min="1541" max="1568" width="2.875" style="275" customWidth="1"/>
    <col min="1569" max="1569" width="1.5" style="275" customWidth="1"/>
    <col min="1570" max="1570" width="2.875" style="275" customWidth="1"/>
    <col min="1571" max="1792" width="9" style="275"/>
    <col min="1793" max="1793" width="2.875" style="275" customWidth="1"/>
    <col min="1794" max="1794" width="1.75" style="275" customWidth="1"/>
    <col min="1795" max="1795" width="3" style="275" customWidth="1"/>
    <col min="1796" max="1796" width="3.125" style="275" customWidth="1"/>
    <col min="1797" max="1824" width="2.875" style="275" customWidth="1"/>
    <col min="1825" max="1825" width="1.5" style="275" customWidth="1"/>
    <col min="1826" max="1826" width="2.875" style="275" customWidth="1"/>
    <col min="1827" max="2048" width="9" style="275"/>
    <col min="2049" max="2049" width="2.875" style="275" customWidth="1"/>
    <col min="2050" max="2050" width="1.75" style="275" customWidth="1"/>
    <col min="2051" max="2051" width="3" style="275" customWidth="1"/>
    <col min="2052" max="2052" width="3.125" style="275" customWidth="1"/>
    <col min="2053" max="2080" width="2.875" style="275" customWidth="1"/>
    <col min="2081" max="2081" width="1.5" style="275" customWidth="1"/>
    <col min="2082" max="2082" width="2.875" style="275" customWidth="1"/>
    <col min="2083" max="2304" width="9" style="275"/>
    <col min="2305" max="2305" width="2.875" style="275" customWidth="1"/>
    <col min="2306" max="2306" width="1.75" style="275" customWidth="1"/>
    <col min="2307" max="2307" width="3" style="275" customWidth="1"/>
    <col min="2308" max="2308" width="3.125" style="275" customWidth="1"/>
    <col min="2309" max="2336" width="2.875" style="275" customWidth="1"/>
    <col min="2337" max="2337" width="1.5" style="275" customWidth="1"/>
    <col min="2338" max="2338" width="2.875" style="275" customWidth="1"/>
    <col min="2339" max="2560" width="9" style="275"/>
    <col min="2561" max="2561" width="2.875" style="275" customWidth="1"/>
    <col min="2562" max="2562" width="1.75" style="275" customWidth="1"/>
    <col min="2563" max="2563" width="3" style="275" customWidth="1"/>
    <col min="2564" max="2564" width="3.125" style="275" customWidth="1"/>
    <col min="2565" max="2592" width="2.875" style="275" customWidth="1"/>
    <col min="2593" max="2593" width="1.5" style="275" customWidth="1"/>
    <col min="2594" max="2594" width="2.875" style="275" customWidth="1"/>
    <col min="2595" max="2816" width="9" style="275"/>
    <col min="2817" max="2817" width="2.875" style="275" customWidth="1"/>
    <col min="2818" max="2818" width="1.75" style="275" customWidth="1"/>
    <col min="2819" max="2819" width="3" style="275" customWidth="1"/>
    <col min="2820" max="2820" width="3.125" style="275" customWidth="1"/>
    <col min="2821" max="2848" width="2.875" style="275" customWidth="1"/>
    <col min="2849" max="2849" width="1.5" style="275" customWidth="1"/>
    <col min="2850" max="2850" width="2.875" style="275" customWidth="1"/>
    <col min="2851" max="3072" width="9" style="275"/>
    <col min="3073" max="3073" width="2.875" style="275" customWidth="1"/>
    <col min="3074" max="3074" width="1.75" style="275" customWidth="1"/>
    <col min="3075" max="3075" width="3" style="275" customWidth="1"/>
    <col min="3076" max="3076" width="3.125" style="275" customWidth="1"/>
    <col min="3077" max="3104" width="2.875" style="275" customWidth="1"/>
    <col min="3105" max="3105" width="1.5" style="275" customWidth="1"/>
    <col min="3106" max="3106" width="2.875" style="275" customWidth="1"/>
    <col min="3107" max="3328" width="9" style="275"/>
    <col min="3329" max="3329" width="2.875" style="275" customWidth="1"/>
    <col min="3330" max="3330" width="1.75" style="275" customWidth="1"/>
    <col min="3331" max="3331" width="3" style="275" customWidth="1"/>
    <col min="3332" max="3332" width="3.125" style="275" customWidth="1"/>
    <col min="3333" max="3360" width="2.875" style="275" customWidth="1"/>
    <col min="3361" max="3361" width="1.5" style="275" customWidth="1"/>
    <col min="3362" max="3362" width="2.875" style="275" customWidth="1"/>
    <col min="3363" max="3584" width="9" style="275"/>
    <col min="3585" max="3585" width="2.875" style="275" customWidth="1"/>
    <col min="3586" max="3586" width="1.75" style="275" customWidth="1"/>
    <col min="3587" max="3587" width="3" style="275" customWidth="1"/>
    <col min="3588" max="3588" width="3.125" style="275" customWidth="1"/>
    <col min="3589" max="3616" width="2.875" style="275" customWidth="1"/>
    <col min="3617" max="3617" width="1.5" style="275" customWidth="1"/>
    <col min="3618" max="3618" width="2.875" style="275" customWidth="1"/>
    <col min="3619" max="3840" width="9" style="275"/>
    <col min="3841" max="3841" width="2.875" style="275" customWidth="1"/>
    <col min="3842" max="3842" width="1.75" style="275" customWidth="1"/>
    <col min="3843" max="3843" width="3" style="275" customWidth="1"/>
    <col min="3844" max="3844" width="3.125" style="275" customWidth="1"/>
    <col min="3845" max="3872" width="2.875" style="275" customWidth="1"/>
    <col min="3873" max="3873" width="1.5" style="275" customWidth="1"/>
    <col min="3874" max="3874" width="2.875" style="275" customWidth="1"/>
    <col min="3875" max="4096" width="9" style="275"/>
    <col min="4097" max="4097" width="2.875" style="275" customWidth="1"/>
    <col min="4098" max="4098" width="1.75" style="275" customWidth="1"/>
    <col min="4099" max="4099" width="3" style="275" customWidth="1"/>
    <col min="4100" max="4100" width="3.125" style="275" customWidth="1"/>
    <col min="4101" max="4128" width="2.875" style="275" customWidth="1"/>
    <col min="4129" max="4129" width="1.5" style="275" customWidth="1"/>
    <col min="4130" max="4130" width="2.875" style="275" customWidth="1"/>
    <col min="4131" max="4352" width="9" style="275"/>
    <col min="4353" max="4353" width="2.875" style="275" customWidth="1"/>
    <col min="4354" max="4354" width="1.75" style="275" customWidth="1"/>
    <col min="4355" max="4355" width="3" style="275" customWidth="1"/>
    <col min="4356" max="4356" width="3.125" style="275" customWidth="1"/>
    <col min="4357" max="4384" width="2.875" style="275" customWidth="1"/>
    <col min="4385" max="4385" width="1.5" style="275" customWidth="1"/>
    <col min="4386" max="4386" width="2.875" style="275" customWidth="1"/>
    <col min="4387" max="4608" width="9" style="275"/>
    <col min="4609" max="4609" width="2.875" style="275" customWidth="1"/>
    <col min="4610" max="4610" width="1.75" style="275" customWidth="1"/>
    <col min="4611" max="4611" width="3" style="275" customWidth="1"/>
    <col min="4612" max="4612" width="3.125" style="275" customWidth="1"/>
    <col min="4613" max="4640" width="2.875" style="275" customWidth="1"/>
    <col min="4641" max="4641" width="1.5" style="275" customWidth="1"/>
    <col min="4642" max="4642" width="2.875" style="275" customWidth="1"/>
    <col min="4643" max="4864" width="9" style="275"/>
    <col min="4865" max="4865" width="2.875" style="275" customWidth="1"/>
    <col min="4866" max="4866" width="1.75" style="275" customWidth="1"/>
    <col min="4867" max="4867" width="3" style="275" customWidth="1"/>
    <col min="4868" max="4868" width="3.125" style="275" customWidth="1"/>
    <col min="4869" max="4896" width="2.875" style="275" customWidth="1"/>
    <col min="4897" max="4897" width="1.5" style="275" customWidth="1"/>
    <col min="4898" max="4898" width="2.875" style="275" customWidth="1"/>
    <col min="4899" max="5120" width="9" style="275"/>
    <col min="5121" max="5121" width="2.875" style="275" customWidth="1"/>
    <col min="5122" max="5122" width="1.75" style="275" customWidth="1"/>
    <col min="5123" max="5123" width="3" style="275" customWidth="1"/>
    <col min="5124" max="5124" width="3.125" style="275" customWidth="1"/>
    <col min="5125" max="5152" width="2.875" style="275" customWidth="1"/>
    <col min="5153" max="5153" width="1.5" style="275" customWidth="1"/>
    <col min="5154" max="5154" width="2.875" style="275" customWidth="1"/>
    <col min="5155" max="5376" width="9" style="275"/>
    <col min="5377" max="5377" width="2.875" style="275" customWidth="1"/>
    <col min="5378" max="5378" width="1.75" style="275" customWidth="1"/>
    <col min="5379" max="5379" width="3" style="275" customWidth="1"/>
    <col min="5380" max="5380" width="3.125" style="275" customWidth="1"/>
    <col min="5381" max="5408" width="2.875" style="275" customWidth="1"/>
    <col min="5409" max="5409" width="1.5" style="275" customWidth="1"/>
    <col min="5410" max="5410" width="2.875" style="275" customWidth="1"/>
    <col min="5411" max="5632" width="9" style="275"/>
    <col min="5633" max="5633" width="2.875" style="275" customWidth="1"/>
    <col min="5634" max="5634" width="1.75" style="275" customWidth="1"/>
    <col min="5635" max="5635" width="3" style="275" customWidth="1"/>
    <col min="5636" max="5636" width="3.125" style="275" customWidth="1"/>
    <col min="5637" max="5664" width="2.875" style="275" customWidth="1"/>
    <col min="5665" max="5665" width="1.5" style="275" customWidth="1"/>
    <col min="5666" max="5666" width="2.875" style="275" customWidth="1"/>
    <col min="5667" max="5888" width="9" style="275"/>
    <col min="5889" max="5889" width="2.875" style="275" customWidth="1"/>
    <col min="5890" max="5890" width="1.75" style="275" customWidth="1"/>
    <col min="5891" max="5891" width="3" style="275" customWidth="1"/>
    <col min="5892" max="5892" width="3.125" style="275" customWidth="1"/>
    <col min="5893" max="5920" width="2.875" style="275" customWidth="1"/>
    <col min="5921" max="5921" width="1.5" style="275" customWidth="1"/>
    <col min="5922" max="5922" width="2.875" style="275" customWidth="1"/>
    <col min="5923" max="6144" width="9" style="275"/>
    <col min="6145" max="6145" width="2.875" style="275" customWidth="1"/>
    <col min="6146" max="6146" width="1.75" style="275" customWidth="1"/>
    <col min="6147" max="6147" width="3" style="275" customWidth="1"/>
    <col min="6148" max="6148" width="3.125" style="275" customWidth="1"/>
    <col min="6149" max="6176" width="2.875" style="275" customWidth="1"/>
    <col min="6177" max="6177" width="1.5" style="275" customWidth="1"/>
    <col min="6178" max="6178" width="2.875" style="275" customWidth="1"/>
    <col min="6179" max="6400" width="9" style="275"/>
    <col min="6401" max="6401" width="2.875" style="275" customWidth="1"/>
    <col min="6402" max="6402" width="1.75" style="275" customWidth="1"/>
    <col min="6403" max="6403" width="3" style="275" customWidth="1"/>
    <col min="6404" max="6404" width="3.125" style="275" customWidth="1"/>
    <col min="6405" max="6432" width="2.875" style="275" customWidth="1"/>
    <col min="6433" max="6433" width="1.5" style="275" customWidth="1"/>
    <col min="6434" max="6434" width="2.875" style="275" customWidth="1"/>
    <col min="6435" max="6656" width="9" style="275"/>
    <col min="6657" max="6657" width="2.875" style="275" customWidth="1"/>
    <col min="6658" max="6658" width="1.75" style="275" customWidth="1"/>
    <col min="6659" max="6659" width="3" style="275" customWidth="1"/>
    <col min="6660" max="6660" width="3.125" style="275" customWidth="1"/>
    <col min="6661" max="6688" width="2.875" style="275" customWidth="1"/>
    <col min="6689" max="6689" width="1.5" style="275" customWidth="1"/>
    <col min="6690" max="6690" width="2.875" style="275" customWidth="1"/>
    <col min="6691" max="6912" width="9" style="275"/>
    <col min="6913" max="6913" width="2.875" style="275" customWidth="1"/>
    <col min="6914" max="6914" width="1.75" style="275" customWidth="1"/>
    <col min="6915" max="6915" width="3" style="275" customWidth="1"/>
    <col min="6916" max="6916" width="3.125" style="275" customWidth="1"/>
    <col min="6917" max="6944" width="2.875" style="275" customWidth="1"/>
    <col min="6945" max="6945" width="1.5" style="275" customWidth="1"/>
    <col min="6946" max="6946" width="2.875" style="275" customWidth="1"/>
    <col min="6947" max="7168" width="9" style="275"/>
    <col min="7169" max="7169" width="2.875" style="275" customWidth="1"/>
    <col min="7170" max="7170" width="1.75" style="275" customWidth="1"/>
    <col min="7171" max="7171" width="3" style="275" customWidth="1"/>
    <col min="7172" max="7172" width="3.125" style="275" customWidth="1"/>
    <col min="7173" max="7200" width="2.875" style="275" customWidth="1"/>
    <col min="7201" max="7201" width="1.5" style="275" customWidth="1"/>
    <col min="7202" max="7202" width="2.875" style="275" customWidth="1"/>
    <col min="7203" max="7424" width="9" style="275"/>
    <col min="7425" max="7425" width="2.875" style="275" customWidth="1"/>
    <col min="7426" max="7426" width="1.75" style="275" customWidth="1"/>
    <col min="7427" max="7427" width="3" style="275" customWidth="1"/>
    <col min="7428" max="7428" width="3.125" style="275" customWidth="1"/>
    <col min="7429" max="7456" width="2.875" style="275" customWidth="1"/>
    <col min="7457" max="7457" width="1.5" style="275" customWidth="1"/>
    <col min="7458" max="7458" width="2.875" style="275" customWidth="1"/>
    <col min="7459" max="7680" width="9" style="275"/>
    <col min="7681" max="7681" width="2.875" style="275" customWidth="1"/>
    <col min="7682" max="7682" width="1.75" style="275" customWidth="1"/>
    <col min="7683" max="7683" width="3" style="275" customWidth="1"/>
    <col min="7684" max="7684" width="3.125" style="275" customWidth="1"/>
    <col min="7685" max="7712" width="2.875" style="275" customWidth="1"/>
    <col min="7713" max="7713" width="1.5" style="275" customWidth="1"/>
    <col min="7714" max="7714" width="2.875" style="275" customWidth="1"/>
    <col min="7715" max="7936" width="9" style="275"/>
    <col min="7937" max="7937" width="2.875" style="275" customWidth="1"/>
    <col min="7938" max="7938" width="1.75" style="275" customWidth="1"/>
    <col min="7939" max="7939" width="3" style="275" customWidth="1"/>
    <col min="7940" max="7940" width="3.125" style="275" customWidth="1"/>
    <col min="7941" max="7968" width="2.875" style="275" customWidth="1"/>
    <col min="7969" max="7969" width="1.5" style="275" customWidth="1"/>
    <col min="7970" max="7970" width="2.875" style="275" customWidth="1"/>
    <col min="7971" max="8192" width="9" style="275"/>
    <col min="8193" max="8193" width="2.875" style="275" customWidth="1"/>
    <col min="8194" max="8194" width="1.75" style="275" customWidth="1"/>
    <col min="8195" max="8195" width="3" style="275" customWidth="1"/>
    <col min="8196" max="8196" width="3.125" style="275" customWidth="1"/>
    <col min="8197" max="8224" width="2.875" style="275" customWidth="1"/>
    <col min="8225" max="8225" width="1.5" style="275" customWidth="1"/>
    <col min="8226" max="8226" width="2.875" style="275" customWidth="1"/>
    <col min="8227" max="8448" width="9" style="275"/>
    <col min="8449" max="8449" width="2.875" style="275" customWidth="1"/>
    <col min="8450" max="8450" width="1.75" style="275" customWidth="1"/>
    <col min="8451" max="8451" width="3" style="275" customWidth="1"/>
    <col min="8452" max="8452" width="3.125" style="275" customWidth="1"/>
    <col min="8453" max="8480" width="2.875" style="275" customWidth="1"/>
    <col min="8481" max="8481" width="1.5" style="275" customWidth="1"/>
    <col min="8482" max="8482" width="2.875" style="275" customWidth="1"/>
    <col min="8483" max="8704" width="9" style="275"/>
    <col min="8705" max="8705" width="2.875" style="275" customWidth="1"/>
    <col min="8706" max="8706" width="1.75" style="275" customWidth="1"/>
    <col min="8707" max="8707" width="3" style="275" customWidth="1"/>
    <col min="8708" max="8708" width="3.125" style="275" customWidth="1"/>
    <col min="8709" max="8736" width="2.875" style="275" customWidth="1"/>
    <col min="8737" max="8737" width="1.5" style="275" customWidth="1"/>
    <col min="8738" max="8738" width="2.875" style="275" customWidth="1"/>
    <col min="8739" max="8960" width="9" style="275"/>
    <col min="8961" max="8961" width="2.875" style="275" customWidth="1"/>
    <col min="8962" max="8962" width="1.75" style="275" customWidth="1"/>
    <col min="8963" max="8963" width="3" style="275" customWidth="1"/>
    <col min="8964" max="8964" width="3.125" style="275" customWidth="1"/>
    <col min="8965" max="8992" width="2.875" style="275" customWidth="1"/>
    <col min="8993" max="8993" width="1.5" style="275" customWidth="1"/>
    <col min="8994" max="8994" width="2.875" style="275" customWidth="1"/>
    <col min="8995" max="9216" width="9" style="275"/>
    <col min="9217" max="9217" width="2.875" style="275" customWidth="1"/>
    <col min="9218" max="9218" width="1.75" style="275" customWidth="1"/>
    <col min="9219" max="9219" width="3" style="275" customWidth="1"/>
    <col min="9220" max="9220" width="3.125" style="275" customWidth="1"/>
    <col min="9221" max="9248" width="2.875" style="275" customWidth="1"/>
    <col min="9249" max="9249" width="1.5" style="275" customWidth="1"/>
    <col min="9250" max="9250" width="2.875" style="275" customWidth="1"/>
    <col min="9251" max="9472" width="9" style="275"/>
    <col min="9473" max="9473" width="2.875" style="275" customWidth="1"/>
    <col min="9474" max="9474" width="1.75" style="275" customWidth="1"/>
    <col min="9475" max="9475" width="3" style="275" customWidth="1"/>
    <col min="9476" max="9476" width="3.125" style="275" customWidth="1"/>
    <col min="9477" max="9504" width="2.875" style="275" customWidth="1"/>
    <col min="9505" max="9505" width="1.5" style="275" customWidth="1"/>
    <col min="9506" max="9506" width="2.875" style="275" customWidth="1"/>
    <col min="9507" max="9728" width="9" style="275"/>
    <col min="9729" max="9729" width="2.875" style="275" customWidth="1"/>
    <col min="9730" max="9730" width="1.75" style="275" customWidth="1"/>
    <col min="9731" max="9731" width="3" style="275" customWidth="1"/>
    <col min="9732" max="9732" width="3.125" style="275" customWidth="1"/>
    <col min="9733" max="9760" width="2.875" style="275" customWidth="1"/>
    <col min="9761" max="9761" width="1.5" style="275" customWidth="1"/>
    <col min="9762" max="9762" width="2.875" style="275" customWidth="1"/>
    <col min="9763" max="9984" width="9" style="275"/>
    <col min="9985" max="9985" width="2.875" style="275" customWidth="1"/>
    <col min="9986" max="9986" width="1.75" style="275" customWidth="1"/>
    <col min="9987" max="9987" width="3" style="275" customWidth="1"/>
    <col min="9988" max="9988" width="3.125" style="275" customWidth="1"/>
    <col min="9989" max="10016" width="2.875" style="275" customWidth="1"/>
    <col min="10017" max="10017" width="1.5" style="275" customWidth="1"/>
    <col min="10018" max="10018" width="2.875" style="275" customWidth="1"/>
    <col min="10019" max="10240" width="9" style="275"/>
    <col min="10241" max="10241" width="2.875" style="275" customWidth="1"/>
    <col min="10242" max="10242" width="1.75" style="275" customWidth="1"/>
    <col min="10243" max="10243" width="3" style="275" customWidth="1"/>
    <col min="10244" max="10244" width="3.125" style="275" customWidth="1"/>
    <col min="10245" max="10272" width="2.875" style="275" customWidth="1"/>
    <col min="10273" max="10273" width="1.5" style="275" customWidth="1"/>
    <col min="10274" max="10274" width="2.875" style="275" customWidth="1"/>
    <col min="10275" max="10496" width="9" style="275"/>
    <col min="10497" max="10497" width="2.875" style="275" customWidth="1"/>
    <col min="10498" max="10498" width="1.75" style="275" customWidth="1"/>
    <col min="10499" max="10499" width="3" style="275" customWidth="1"/>
    <col min="10500" max="10500" width="3.125" style="275" customWidth="1"/>
    <col min="10501" max="10528" width="2.875" style="275" customWidth="1"/>
    <col min="10529" max="10529" width="1.5" style="275" customWidth="1"/>
    <col min="10530" max="10530" width="2.875" style="275" customWidth="1"/>
    <col min="10531" max="10752" width="9" style="275"/>
    <col min="10753" max="10753" width="2.875" style="275" customWidth="1"/>
    <col min="10754" max="10754" width="1.75" style="275" customWidth="1"/>
    <col min="10755" max="10755" width="3" style="275" customWidth="1"/>
    <col min="10756" max="10756" width="3.125" style="275" customWidth="1"/>
    <col min="10757" max="10784" width="2.875" style="275" customWidth="1"/>
    <col min="10785" max="10785" width="1.5" style="275" customWidth="1"/>
    <col min="10786" max="10786" width="2.875" style="275" customWidth="1"/>
    <col min="10787" max="11008" width="9" style="275"/>
    <col min="11009" max="11009" width="2.875" style="275" customWidth="1"/>
    <col min="11010" max="11010" width="1.75" style="275" customWidth="1"/>
    <col min="11011" max="11011" width="3" style="275" customWidth="1"/>
    <col min="11012" max="11012" width="3.125" style="275" customWidth="1"/>
    <col min="11013" max="11040" width="2.875" style="275" customWidth="1"/>
    <col min="11041" max="11041" width="1.5" style="275" customWidth="1"/>
    <col min="11042" max="11042" width="2.875" style="275" customWidth="1"/>
    <col min="11043" max="11264" width="9" style="275"/>
    <col min="11265" max="11265" width="2.875" style="275" customWidth="1"/>
    <col min="11266" max="11266" width="1.75" style="275" customWidth="1"/>
    <col min="11267" max="11267" width="3" style="275" customWidth="1"/>
    <col min="11268" max="11268" width="3.125" style="275" customWidth="1"/>
    <col min="11269" max="11296" width="2.875" style="275" customWidth="1"/>
    <col min="11297" max="11297" width="1.5" style="275" customWidth="1"/>
    <col min="11298" max="11298" width="2.875" style="275" customWidth="1"/>
    <col min="11299" max="11520" width="9" style="275"/>
    <col min="11521" max="11521" width="2.875" style="275" customWidth="1"/>
    <col min="11522" max="11522" width="1.75" style="275" customWidth="1"/>
    <col min="11523" max="11523" width="3" style="275" customWidth="1"/>
    <col min="11524" max="11524" width="3.125" style="275" customWidth="1"/>
    <col min="11525" max="11552" width="2.875" style="275" customWidth="1"/>
    <col min="11553" max="11553" width="1.5" style="275" customWidth="1"/>
    <col min="11554" max="11554" width="2.875" style="275" customWidth="1"/>
    <col min="11555" max="11776" width="9" style="275"/>
    <col min="11777" max="11777" width="2.875" style="275" customWidth="1"/>
    <col min="11778" max="11778" width="1.75" style="275" customWidth="1"/>
    <col min="11779" max="11779" width="3" style="275" customWidth="1"/>
    <col min="11780" max="11780" width="3.125" style="275" customWidth="1"/>
    <col min="11781" max="11808" width="2.875" style="275" customWidth="1"/>
    <col min="11809" max="11809" width="1.5" style="275" customWidth="1"/>
    <col min="11810" max="11810" width="2.875" style="275" customWidth="1"/>
    <col min="11811" max="12032" width="9" style="275"/>
    <col min="12033" max="12033" width="2.875" style="275" customWidth="1"/>
    <col min="12034" max="12034" width="1.75" style="275" customWidth="1"/>
    <col min="12035" max="12035" width="3" style="275" customWidth="1"/>
    <col min="12036" max="12036" width="3.125" style="275" customWidth="1"/>
    <col min="12037" max="12064" width="2.875" style="275" customWidth="1"/>
    <col min="12065" max="12065" width="1.5" style="275" customWidth="1"/>
    <col min="12066" max="12066" width="2.875" style="275" customWidth="1"/>
    <col min="12067" max="12288" width="9" style="275"/>
    <col min="12289" max="12289" width="2.875" style="275" customWidth="1"/>
    <col min="12290" max="12290" width="1.75" style="275" customWidth="1"/>
    <col min="12291" max="12291" width="3" style="275" customWidth="1"/>
    <col min="12292" max="12292" width="3.125" style="275" customWidth="1"/>
    <col min="12293" max="12320" width="2.875" style="275" customWidth="1"/>
    <col min="12321" max="12321" width="1.5" style="275" customWidth="1"/>
    <col min="12322" max="12322" width="2.875" style="275" customWidth="1"/>
    <col min="12323" max="12544" width="9" style="275"/>
    <col min="12545" max="12545" width="2.875" style="275" customWidth="1"/>
    <col min="12546" max="12546" width="1.75" style="275" customWidth="1"/>
    <col min="12547" max="12547" width="3" style="275" customWidth="1"/>
    <col min="12548" max="12548" width="3.125" style="275" customWidth="1"/>
    <col min="12549" max="12576" width="2.875" style="275" customWidth="1"/>
    <col min="12577" max="12577" width="1.5" style="275" customWidth="1"/>
    <col min="12578" max="12578" width="2.875" style="275" customWidth="1"/>
    <col min="12579" max="12800" width="9" style="275"/>
    <col min="12801" max="12801" width="2.875" style="275" customWidth="1"/>
    <col min="12802" max="12802" width="1.75" style="275" customWidth="1"/>
    <col min="12803" max="12803" width="3" style="275" customWidth="1"/>
    <col min="12804" max="12804" width="3.125" style="275" customWidth="1"/>
    <col min="12805" max="12832" width="2.875" style="275" customWidth="1"/>
    <col min="12833" max="12833" width="1.5" style="275" customWidth="1"/>
    <col min="12834" max="12834" width="2.875" style="275" customWidth="1"/>
    <col min="12835" max="13056" width="9" style="275"/>
    <col min="13057" max="13057" width="2.875" style="275" customWidth="1"/>
    <col min="13058" max="13058" width="1.75" style="275" customWidth="1"/>
    <col min="13059" max="13059" width="3" style="275" customWidth="1"/>
    <col min="13060" max="13060" width="3.125" style="275" customWidth="1"/>
    <col min="13061" max="13088" width="2.875" style="275" customWidth="1"/>
    <col min="13089" max="13089" width="1.5" style="275" customWidth="1"/>
    <col min="13090" max="13090" width="2.875" style="275" customWidth="1"/>
    <col min="13091" max="13312" width="9" style="275"/>
    <col min="13313" max="13313" width="2.875" style="275" customWidth="1"/>
    <col min="13314" max="13314" width="1.75" style="275" customWidth="1"/>
    <col min="13315" max="13315" width="3" style="275" customWidth="1"/>
    <col min="13316" max="13316" width="3.125" style="275" customWidth="1"/>
    <col min="13317" max="13344" width="2.875" style="275" customWidth="1"/>
    <col min="13345" max="13345" width="1.5" style="275" customWidth="1"/>
    <col min="13346" max="13346" width="2.875" style="275" customWidth="1"/>
    <col min="13347" max="13568" width="9" style="275"/>
    <col min="13569" max="13569" width="2.875" style="275" customWidth="1"/>
    <col min="13570" max="13570" width="1.75" style="275" customWidth="1"/>
    <col min="13571" max="13571" width="3" style="275" customWidth="1"/>
    <col min="13572" max="13572" width="3.125" style="275" customWidth="1"/>
    <col min="13573" max="13600" width="2.875" style="275" customWidth="1"/>
    <col min="13601" max="13601" width="1.5" style="275" customWidth="1"/>
    <col min="13602" max="13602" width="2.875" style="275" customWidth="1"/>
    <col min="13603" max="13824" width="9" style="275"/>
    <col min="13825" max="13825" width="2.875" style="275" customWidth="1"/>
    <col min="13826" max="13826" width="1.75" style="275" customWidth="1"/>
    <col min="13827" max="13827" width="3" style="275" customWidth="1"/>
    <col min="13828" max="13828" width="3.125" style="275" customWidth="1"/>
    <col min="13829" max="13856" width="2.875" style="275" customWidth="1"/>
    <col min="13857" max="13857" width="1.5" style="275" customWidth="1"/>
    <col min="13858" max="13858" width="2.875" style="275" customWidth="1"/>
    <col min="13859" max="14080" width="9" style="275"/>
    <col min="14081" max="14081" width="2.875" style="275" customWidth="1"/>
    <col min="14082" max="14082" width="1.75" style="275" customWidth="1"/>
    <col min="14083" max="14083" width="3" style="275" customWidth="1"/>
    <col min="14084" max="14084" width="3.125" style="275" customWidth="1"/>
    <col min="14085" max="14112" width="2.875" style="275" customWidth="1"/>
    <col min="14113" max="14113" width="1.5" style="275" customWidth="1"/>
    <col min="14114" max="14114" width="2.875" style="275" customWidth="1"/>
    <col min="14115" max="14336" width="9" style="275"/>
    <col min="14337" max="14337" width="2.875" style="275" customWidth="1"/>
    <col min="14338" max="14338" width="1.75" style="275" customWidth="1"/>
    <col min="14339" max="14339" width="3" style="275" customWidth="1"/>
    <col min="14340" max="14340" width="3.125" style="275" customWidth="1"/>
    <col min="14341" max="14368" width="2.875" style="275" customWidth="1"/>
    <col min="14369" max="14369" width="1.5" style="275" customWidth="1"/>
    <col min="14370" max="14370" width="2.875" style="275" customWidth="1"/>
    <col min="14371" max="14592" width="9" style="275"/>
    <col min="14593" max="14593" width="2.875" style="275" customWidth="1"/>
    <col min="14594" max="14594" width="1.75" style="275" customWidth="1"/>
    <col min="14595" max="14595" width="3" style="275" customWidth="1"/>
    <col min="14596" max="14596" width="3.125" style="275" customWidth="1"/>
    <col min="14597" max="14624" width="2.875" style="275" customWidth="1"/>
    <col min="14625" max="14625" width="1.5" style="275" customWidth="1"/>
    <col min="14626" max="14626" width="2.875" style="275" customWidth="1"/>
    <col min="14627" max="14848" width="9" style="275"/>
    <col min="14849" max="14849" width="2.875" style="275" customWidth="1"/>
    <col min="14850" max="14850" width="1.75" style="275" customWidth="1"/>
    <col min="14851" max="14851" width="3" style="275" customWidth="1"/>
    <col min="14852" max="14852" width="3.125" style="275" customWidth="1"/>
    <col min="14853" max="14880" width="2.875" style="275" customWidth="1"/>
    <col min="14881" max="14881" width="1.5" style="275" customWidth="1"/>
    <col min="14882" max="14882" width="2.875" style="275" customWidth="1"/>
    <col min="14883" max="15104" width="9" style="275"/>
    <col min="15105" max="15105" width="2.875" style="275" customWidth="1"/>
    <col min="15106" max="15106" width="1.75" style="275" customWidth="1"/>
    <col min="15107" max="15107" width="3" style="275" customWidth="1"/>
    <col min="15108" max="15108" width="3.125" style="275" customWidth="1"/>
    <col min="15109" max="15136" width="2.875" style="275" customWidth="1"/>
    <col min="15137" max="15137" width="1.5" style="275" customWidth="1"/>
    <col min="15138" max="15138" width="2.875" style="275" customWidth="1"/>
    <col min="15139" max="15360" width="9" style="275"/>
    <col min="15361" max="15361" width="2.875" style="275" customWidth="1"/>
    <col min="15362" max="15362" width="1.75" style="275" customWidth="1"/>
    <col min="15363" max="15363" width="3" style="275" customWidth="1"/>
    <col min="15364" max="15364" width="3.125" style="275" customWidth="1"/>
    <col min="15365" max="15392" width="2.875" style="275" customWidth="1"/>
    <col min="15393" max="15393" width="1.5" style="275" customWidth="1"/>
    <col min="15394" max="15394" width="2.875" style="275" customWidth="1"/>
    <col min="15395" max="15616" width="9" style="275"/>
    <col min="15617" max="15617" width="2.875" style="275" customWidth="1"/>
    <col min="15618" max="15618" width="1.75" style="275" customWidth="1"/>
    <col min="15619" max="15619" width="3" style="275" customWidth="1"/>
    <col min="15620" max="15620" width="3.125" style="275" customWidth="1"/>
    <col min="15621" max="15648" width="2.875" style="275" customWidth="1"/>
    <col min="15649" max="15649" width="1.5" style="275" customWidth="1"/>
    <col min="15650" max="15650" width="2.875" style="275" customWidth="1"/>
    <col min="15651" max="15872" width="9" style="275"/>
    <col min="15873" max="15873" width="2.875" style="275" customWidth="1"/>
    <col min="15874" max="15874" width="1.75" style="275" customWidth="1"/>
    <col min="15875" max="15875" width="3" style="275" customWidth="1"/>
    <col min="15876" max="15876" width="3.125" style="275" customWidth="1"/>
    <col min="15877" max="15904" width="2.875" style="275" customWidth="1"/>
    <col min="15905" max="15905" width="1.5" style="275" customWidth="1"/>
    <col min="15906" max="15906" width="2.875" style="275" customWidth="1"/>
    <col min="15907" max="16128" width="9" style="275"/>
    <col min="16129" max="16129" width="2.875" style="275" customWidth="1"/>
    <col min="16130" max="16130" width="1.75" style="275" customWidth="1"/>
    <col min="16131" max="16131" width="3" style="275" customWidth="1"/>
    <col min="16132" max="16132" width="3.125" style="275" customWidth="1"/>
    <col min="16133" max="16160" width="2.875" style="275" customWidth="1"/>
    <col min="16161" max="16161" width="1.5" style="275" customWidth="1"/>
    <col min="16162" max="16162" width="2.875" style="275" customWidth="1"/>
    <col min="16163" max="16384" width="9" style="275"/>
  </cols>
  <sheetData>
    <row r="1" spans="1:32" s="327" customFormat="1" ht="18" customHeight="1">
      <c r="A1" s="327" t="s">
        <v>1044</v>
      </c>
      <c r="B1" s="283"/>
    </row>
    <row r="2" spans="1:32" s="283" customFormat="1">
      <c r="B2" s="347"/>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36"/>
    </row>
    <row r="3" spans="1:32" s="283" customFormat="1">
      <c r="B3" s="349"/>
      <c r="AF3" s="350"/>
    </row>
    <row r="4" spans="1:32" s="283" customFormat="1">
      <c r="B4" s="349"/>
      <c r="AF4" s="350"/>
    </row>
    <row r="5" spans="1:32" s="283" customFormat="1">
      <c r="B5" s="349"/>
      <c r="AF5" s="350"/>
    </row>
    <row r="6" spans="1:32" s="283" customFormat="1">
      <c r="B6" s="349"/>
      <c r="AF6" s="350"/>
    </row>
    <row r="7" spans="1:32" s="283" customFormat="1">
      <c r="B7" s="349"/>
      <c r="AF7" s="350"/>
    </row>
    <row r="8" spans="1:32" s="283" customFormat="1">
      <c r="B8" s="349"/>
      <c r="AF8" s="350"/>
    </row>
    <row r="9" spans="1:32" s="283" customFormat="1">
      <c r="B9" s="349"/>
      <c r="AF9" s="350"/>
    </row>
    <row r="10" spans="1:32" s="283" customFormat="1">
      <c r="B10" s="349"/>
      <c r="AF10" s="350"/>
    </row>
    <row r="11" spans="1:32" s="283" customFormat="1" ht="14.25">
      <c r="B11" s="349"/>
      <c r="G11" s="2455" t="s">
        <v>5482</v>
      </c>
      <c r="H11" s="2455"/>
      <c r="I11" s="2455"/>
      <c r="J11" s="2455"/>
      <c r="K11" s="2455"/>
      <c r="L11" s="2455"/>
      <c r="M11" s="2455"/>
      <c r="N11" s="2455"/>
      <c r="O11" s="2455"/>
      <c r="P11" s="2455"/>
      <c r="Q11" s="2455"/>
      <c r="R11" s="2455"/>
      <c r="S11" s="2455"/>
      <c r="T11" s="2455"/>
      <c r="U11" s="2455"/>
      <c r="V11" s="2455"/>
      <c r="W11" s="2455"/>
      <c r="X11" s="2455"/>
      <c r="Y11" s="2455"/>
      <c r="Z11" s="2455"/>
      <c r="AA11" s="2455"/>
      <c r="AB11" s="2455"/>
      <c r="AF11" s="350"/>
    </row>
    <row r="12" spans="1:32" s="283" customFormat="1" ht="14.25">
      <c r="B12" s="349"/>
      <c r="H12" s="351"/>
      <c r="I12" s="351"/>
      <c r="J12" s="351"/>
      <c r="K12" s="351"/>
      <c r="L12" s="351"/>
      <c r="N12" s="2437"/>
      <c r="O12" s="2437"/>
      <c r="P12" s="2437"/>
      <c r="Q12" s="2437"/>
      <c r="R12" s="2437"/>
      <c r="S12" s="2437"/>
      <c r="T12" s="2437"/>
      <c r="U12" s="2437"/>
      <c r="AF12" s="350"/>
    </row>
    <row r="13" spans="1:32" s="283" customFormat="1" ht="14.25">
      <c r="B13" s="349"/>
      <c r="H13" s="351"/>
      <c r="I13" s="351"/>
      <c r="J13" s="351"/>
      <c r="K13" s="351"/>
      <c r="L13" s="351"/>
      <c r="M13" s="351"/>
      <c r="N13" s="351"/>
      <c r="O13" s="351"/>
      <c r="P13" s="351"/>
      <c r="Q13" s="351"/>
      <c r="R13" s="351"/>
      <c r="S13" s="2437" t="s">
        <v>1045</v>
      </c>
      <c r="T13" s="2437"/>
      <c r="U13" s="2437"/>
      <c r="V13" s="2437"/>
      <c r="W13" s="2437"/>
      <c r="X13" s="2437"/>
      <c r="Y13" s="2437"/>
      <c r="Z13" s="2437"/>
      <c r="AF13" s="350"/>
    </row>
    <row r="14" spans="1:32" s="283" customFormat="1">
      <c r="B14" s="349"/>
      <c r="AF14" s="350"/>
    </row>
    <row r="15" spans="1:32" s="283" customFormat="1">
      <c r="B15" s="349"/>
      <c r="G15" s="2456" t="s">
        <v>5483</v>
      </c>
      <c r="H15" s="2456"/>
      <c r="I15" s="2456"/>
      <c r="J15" s="2456"/>
      <c r="K15" s="2456"/>
      <c r="L15" s="2456"/>
      <c r="M15" s="2456"/>
      <c r="N15" s="2456"/>
      <c r="O15" s="2456"/>
      <c r="P15" s="2456"/>
      <c r="Q15" s="2456"/>
      <c r="R15" s="2456"/>
      <c r="S15" s="2456"/>
      <c r="T15" s="2456"/>
      <c r="U15" s="2456"/>
      <c r="V15" s="2456"/>
      <c r="W15" s="2456"/>
      <c r="X15" s="2456"/>
      <c r="Y15" s="2456"/>
      <c r="Z15" s="2456"/>
      <c r="AA15" s="2456"/>
      <c r="AB15" s="2456"/>
      <c r="AF15" s="350"/>
    </row>
    <row r="16" spans="1:32" s="283" customFormat="1">
      <c r="B16" s="349"/>
      <c r="AF16" s="350"/>
    </row>
    <row r="17" spans="2:32" s="283" customFormat="1">
      <c r="B17" s="349"/>
      <c r="AF17" s="350"/>
    </row>
    <row r="18" spans="2:32" s="283" customFormat="1">
      <c r="B18" s="349"/>
      <c r="AF18" s="350"/>
    </row>
    <row r="19" spans="2:32" s="283" customFormat="1">
      <c r="B19" s="349"/>
      <c r="AF19" s="350"/>
    </row>
    <row r="20" spans="2:32" s="283" customFormat="1">
      <c r="B20" s="349"/>
      <c r="AF20" s="350"/>
    </row>
    <row r="21" spans="2:32" s="283" customFormat="1">
      <c r="B21" s="349"/>
      <c r="AF21" s="350"/>
    </row>
    <row r="22" spans="2:32" s="283" customFormat="1">
      <c r="B22" s="349"/>
      <c r="AF22" s="350"/>
    </row>
    <row r="23" spans="2:32" s="283" customFormat="1">
      <c r="B23" s="349"/>
      <c r="AF23" s="350"/>
    </row>
    <row r="24" spans="2:32" s="283" customFormat="1">
      <c r="B24" s="349"/>
      <c r="AF24" s="350"/>
    </row>
    <row r="25" spans="2:32" s="283" customFormat="1">
      <c r="B25" s="349"/>
      <c r="AF25" s="350"/>
    </row>
    <row r="26" spans="2:32">
      <c r="B26" s="349"/>
      <c r="AF26" s="352"/>
    </row>
    <row r="27" spans="2:32">
      <c r="B27" s="353"/>
      <c r="AF27" s="352"/>
    </row>
    <row r="28" spans="2:32">
      <c r="B28" s="353"/>
      <c r="AF28" s="352"/>
    </row>
    <row r="29" spans="2:32">
      <c r="B29" s="353"/>
      <c r="AF29" s="352"/>
    </row>
    <row r="30" spans="2:32">
      <c r="B30" s="353"/>
      <c r="AF30" s="352"/>
    </row>
    <row r="31" spans="2:32">
      <c r="B31" s="353"/>
      <c r="AF31" s="352"/>
    </row>
    <row r="32" spans="2:32">
      <c r="B32" s="353"/>
      <c r="AF32" s="352"/>
    </row>
    <row r="33" spans="2:32">
      <c r="B33" s="353"/>
      <c r="AF33" s="352"/>
    </row>
    <row r="34" spans="2:32">
      <c r="B34" s="353"/>
      <c r="AF34" s="352"/>
    </row>
    <row r="35" spans="2:32">
      <c r="B35" s="353"/>
      <c r="AF35" s="352"/>
    </row>
    <row r="36" spans="2:32">
      <c r="B36" s="353"/>
      <c r="AF36" s="352"/>
    </row>
    <row r="37" spans="2:32">
      <c r="B37" s="353"/>
      <c r="AF37" s="352"/>
    </row>
    <row r="38" spans="2:32">
      <c r="B38" s="353"/>
      <c r="AF38" s="352"/>
    </row>
    <row r="39" spans="2:32">
      <c r="B39" s="353"/>
      <c r="AF39" s="352"/>
    </row>
    <row r="40" spans="2:32">
      <c r="B40" s="353"/>
      <c r="AF40" s="352"/>
    </row>
    <row r="41" spans="2:32">
      <c r="B41" s="353"/>
      <c r="AF41" s="352"/>
    </row>
    <row r="42" spans="2:32">
      <c r="B42" s="353"/>
      <c r="AF42" s="352"/>
    </row>
    <row r="43" spans="2:32">
      <c r="B43" s="353"/>
      <c r="AF43" s="352"/>
    </row>
    <row r="44" spans="2:32">
      <c r="B44" s="353"/>
      <c r="AF44" s="352"/>
    </row>
    <row r="45" spans="2:32">
      <c r="B45" s="353"/>
      <c r="AF45" s="352"/>
    </row>
    <row r="46" spans="2:32">
      <c r="B46" s="353"/>
      <c r="AF46" s="352"/>
    </row>
    <row r="47" spans="2:32">
      <c r="B47" s="353"/>
      <c r="AF47" s="352"/>
    </row>
    <row r="48" spans="2:32">
      <c r="B48" s="353"/>
      <c r="AF48" s="352"/>
    </row>
    <row r="49" spans="2:32">
      <c r="B49" s="353"/>
      <c r="AF49" s="352"/>
    </row>
    <row r="50" spans="2:32">
      <c r="B50" s="353"/>
      <c r="AF50" s="352"/>
    </row>
    <row r="51" spans="2:32">
      <c r="B51" s="353"/>
      <c r="AF51" s="352"/>
    </row>
    <row r="52" spans="2:32">
      <c r="B52" s="353"/>
      <c r="AF52" s="352"/>
    </row>
    <row r="53" spans="2:32">
      <c r="B53" s="353"/>
      <c r="AF53" s="352"/>
    </row>
    <row r="54" spans="2:32">
      <c r="B54" s="353"/>
      <c r="AF54" s="352"/>
    </row>
    <row r="55" spans="2:32">
      <c r="B55" s="353"/>
      <c r="AF55" s="352"/>
    </row>
    <row r="56" spans="2:32">
      <c r="B56" s="353"/>
      <c r="AF56" s="352"/>
    </row>
    <row r="57" spans="2:32">
      <c r="B57" s="353"/>
      <c r="AF57" s="352"/>
    </row>
    <row r="58" spans="2:32">
      <c r="B58" s="354"/>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6"/>
    </row>
  </sheetData>
  <sheetProtection algorithmName="SHA-512" hashValue="R1R8Xqq0RI7dP6rk6TklslLBcoR4BtQjMdNclqY7lGqKfLIaS3aRNptrE6PPPUPej4lpPOasA2JSgQMLNLe91w==" saltValue="K7AG161W+LzZABriW4HwGw==" spinCount="100000" sheet="1" objects="1" scenarios="1"/>
  <mergeCells count="4">
    <mergeCell ref="G11:AB11"/>
    <mergeCell ref="N12:U12"/>
    <mergeCell ref="S13:Z13"/>
    <mergeCell ref="G15:AB15"/>
  </mergeCells>
  <phoneticPr fontId="116"/>
  <pageMargins left="0.59055118110236227" right="0.59055118110236227" top="0.59055118110236227" bottom="0.59055118110236227" header="0.51181102362204722" footer="0.51181102362204722"/>
  <pageSetup paperSize="9" orientation="portrait" blackAndWhite="1"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75BD4-91D0-49C6-8DB0-9C66E974C94B}">
  <sheetPr codeName="Sheet19">
    <tabColor rgb="FF00B0F0"/>
    <pageSetUpPr fitToPage="1"/>
  </sheetPr>
  <dimension ref="A1:AF150"/>
  <sheetViews>
    <sheetView zoomScaleNormal="100" workbookViewId="0">
      <selection sqref="A1:BB1"/>
    </sheetView>
  </sheetViews>
  <sheetFormatPr defaultRowHeight="13.5"/>
  <cols>
    <col min="1" max="79" width="2.875" style="275" customWidth="1"/>
    <col min="80" max="256" width="9" style="275"/>
    <col min="257" max="335" width="2.875" style="275" customWidth="1"/>
    <col min="336" max="512" width="9" style="275"/>
    <col min="513" max="591" width="2.875" style="275" customWidth="1"/>
    <col min="592" max="768" width="9" style="275"/>
    <col min="769" max="847" width="2.875" style="275" customWidth="1"/>
    <col min="848" max="1024" width="9" style="275"/>
    <col min="1025" max="1103" width="2.875" style="275" customWidth="1"/>
    <col min="1104" max="1280" width="9" style="275"/>
    <col min="1281" max="1359" width="2.875" style="275" customWidth="1"/>
    <col min="1360" max="1536" width="9" style="275"/>
    <col min="1537" max="1615" width="2.875" style="275" customWidth="1"/>
    <col min="1616" max="1792" width="9" style="275"/>
    <col min="1793" max="1871" width="2.875" style="275" customWidth="1"/>
    <col min="1872" max="2048" width="9" style="275"/>
    <col min="2049" max="2127" width="2.875" style="275" customWidth="1"/>
    <col min="2128" max="2304" width="9" style="275"/>
    <col min="2305" max="2383" width="2.875" style="275" customWidth="1"/>
    <col min="2384" max="2560" width="9" style="275"/>
    <col min="2561" max="2639" width="2.875" style="275" customWidth="1"/>
    <col min="2640" max="2816" width="9" style="275"/>
    <col min="2817" max="2895" width="2.875" style="275" customWidth="1"/>
    <col min="2896" max="3072" width="9" style="275"/>
    <col min="3073" max="3151" width="2.875" style="275" customWidth="1"/>
    <col min="3152" max="3328" width="9" style="275"/>
    <col min="3329" max="3407" width="2.875" style="275" customWidth="1"/>
    <col min="3408" max="3584" width="9" style="275"/>
    <col min="3585" max="3663" width="2.875" style="275" customWidth="1"/>
    <col min="3664" max="3840" width="9" style="275"/>
    <col min="3841" max="3919" width="2.875" style="275" customWidth="1"/>
    <col min="3920" max="4096" width="9" style="275"/>
    <col min="4097" max="4175" width="2.875" style="275" customWidth="1"/>
    <col min="4176" max="4352" width="9" style="275"/>
    <col min="4353" max="4431" width="2.875" style="275" customWidth="1"/>
    <col min="4432" max="4608" width="9" style="275"/>
    <col min="4609" max="4687" width="2.875" style="275" customWidth="1"/>
    <col min="4688" max="4864" width="9" style="275"/>
    <col min="4865" max="4943" width="2.875" style="275" customWidth="1"/>
    <col min="4944" max="5120" width="9" style="275"/>
    <col min="5121" max="5199" width="2.875" style="275" customWidth="1"/>
    <col min="5200" max="5376" width="9" style="275"/>
    <col min="5377" max="5455" width="2.875" style="275" customWidth="1"/>
    <col min="5456" max="5632" width="9" style="275"/>
    <col min="5633" max="5711" width="2.875" style="275" customWidth="1"/>
    <col min="5712" max="5888" width="9" style="275"/>
    <col min="5889" max="5967" width="2.875" style="275" customWidth="1"/>
    <col min="5968" max="6144" width="9" style="275"/>
    <col min="6145" max="6223" width="2.875" style="275" customWidth="1"/>
    <col min="6224" max="6400" width="9" style="275"/>
    <col min="6401" max="6479" width="2.875" style="275" customWidth="1"/>
    <col min="6480" max="6656" width="9" style="275"/>
    <col min="6657" max="6735" width="2.875" style="275" customWidth="1"/>
    <col min="6736" max="6912" width="9" style="275"/>
    <col min="6913" max="6991" width="2.875" style="275" customWidth="1"/>
    <col min="6992" max="7168" width="9" style="275"/>
    <col min="7169" max="7247" width="2.875" style="275" customWidth="1"/>
    <col min="7248" max="7424" width="9" style="275"/>
    <col min="7425" max="7503" width="2.875" style="275" customWidth="1"/>
    <col min="7504" max="7680" width="9" style="275"/>
    <col min="7681" max="7759" width="2.875" style="275" customWidth="1"/>
    <col min="7760" max="7936" width="9" style="275"/>
    <col min="7937" max="8015" width="2.875" style="275" customWidth="1"/>
    <col min="8016" max="8192" width="9" style="275"/>
    <col min="8193" max="8271" width="2.875" style="275" customWidth="1"/>
    <col min="8272" max="8448" width="9" style="275"/>
    <col min="8449" max="8527" width="2.875" style="275" customWidth="1"/>
    <col min="8528" max="8704" width="9" style="275"/>
    <col min="8705" max="8783" width="2.875" style="275" customWidth="1"/>
    <col min="8784" max="8960" width="9" style="275"/>
    <col min="8961" max="9039" width="2.875" style="275" customWidth="1"/>
    <col min="9040" max="9216" width="9" style="275"/>
    <col min="9217" max="9295" width="2.875" style="275" customWidth="1"/>
    <col min="9296" max="9472" width="9" style="275"/>
    <col min="9473" max="9551" width="2.875" style="275" customWidth="1"/>
    <col min="9552" max="9728" width="9" style="275"/>
    <col min="9729" max="9807" width="2.875" style="275" customWidth="1"/>
    <col min="9808" max="9984" width="9" style="275"/>
    <col min="9985" max="10063" width="2.875" style="275" customWidth="1"/>
    <col min="10064" max="10240" width="9" style="275"/>
    <col min="10241" max="10319" width="2.875" style="275" customWidth="1"/>
    <col min="10320" max="10496" width="9" style="275"/>
    <col min="10497" max="10575" width="2.875" style="275" customWidth="1"/>
    <col min="10576" max="10752" width="9" style="275"/>
    <col min="10753" max="10831" width="2.875" style="275" customWidth="1"/>
    <col min="10832" max="11008" width="9" style="275"/>
    <col min="11009" max="11087" width="2.875" style="275" customWidth="1"/>
    <col min="11088" max="11264" width="9" style="275"/>
    <col min="11265" max="11343" width="2.875" style="275" customWidth="1"/>
    <col min="11344" max="11520" width="9" style="275"/>
    <col min="11521" max="11599" width="2.875" style="275" customWidth="1"/>
    <col min="11600" max="11776" width="9" style="275"/>
    <col min="11777" max="11855" width="2.875" style="275" customWidth="1"/>
    <col min="11856" max="12032" width="9" style="275"/>
    <col min="12033" max="12111" width="2.875" style="275" customWidth="1"/>
    <col min="12112" max="12288" width="9" style="275"/>
    <col min="12289" max="12367" width="2.875" style="275" customWidth="1"/>
    <col min="12368" max="12544" width="9" style="275"/>
    <col min="12545" max="12623" width="2.875" style="275" customWidth="1"/>
    <col min="12624" max="12800" width="9" style="275"/>
    <col min="12801" max="12879" width="2.875" style="275" customWidth="1"/>
    <col min="12880" max="13056" width="9" style="275"/>
    <col min="13057" max="13135" width="2.875" style="275" customWidth="1"/>
    <col min="13136" max="13312" width="9" style="275"/>
    <col min="13313" max="13391" width="2.875" style="275" customWidth="1"/>
    <col min="13392" max="13568" width="9" style="275"/>
    <col min="13569" max="13647" width="2.875" style="275" customWidth="1"/>
    <col min="13648" max="13824" width="9" style="275"/>
    <col min="13825" max="13903" width="2.875" style="275" customWidth="1"/>
    <col min="13904" max="14080" width="9" style="275"/>
    <col min="14081" max="14159" width="2.875" style="275" customWidth="1"/>
    <col min="14160" max="14336" width="9" style="275"/>
    <col min="14337" max="14415" width="2.875" style="275" customWidth="1"/>
    <col min="14416" max="14592" width="9" style="275"/>
    <col min="14593" max="14671" width="2.875" style="275" customWidth="1"/>
    <col min="14672" max="14848" width="9" style="275"/>
    <col min="14849" max="14927" width="2.875" style="275" customWidth="1"/>
    <col min="14928" max="15104" width="9" style="275"/>
    <col min="15105" max="15183" width="2.875" style="275" customWidth="1"/>
    <col min="15184" max="15360" width="9" style="275"/>
    <col min="15361" max="15439" width="2.875" style="275" customWidth="1"/>
    <col min="15440" max="15616" width="9" style="275"/>
    <col min="15617" max="15695" width="2.875" style="275" customWidth="1"/>
    <col min="15696" max="15872" width="9" style="275"/>
    <col min="15873" max="15951" width="2.875" style="275" customWidth="1"/>
    <col min="15952" max="16128" width="9" style="275"/>
    <col min="16129" max="16207" width="2.875" style="275" customWidth="1"/>
    <col min="16208" max="16384" width="9" style="275"/>
  </cols>
  <sheetData>
    <row r="1" spans="1:32" ht="16.5" customHeight="1">
      <c r="A1" s="283"/>
      <c r="B1" s="283"/>
      <c r="C1" s="283"/>
      <c r="D1" s="283"/>
      <c r="E1" s="283"/>
      <c r="F1" s="283"/>
      <c r="G1" s="283"/>
      <c r="H1" s="283"/>
      <c r="I1" s="283"/>
      <c r="J1" s="283"/>
      <c r="K1" s="283"/>
      <c r="L1" s="283"/>
      <c r="M1" s="283"/>
      <c r="N1" s="283"/>
      <c r="O1" s="283"/>
      <c r="W1" s="283"/>
      <c r="X1" s="283"/>
      <c r="Y1" s="283"/>
      <c r="Z1" s="283"/>
      <c r="AD1" s="283" t="s">
        <v>1098</v>
      </c>
      <c r="AE1" s="283"/>
      <c r="AF1" s="283"/>
    </row>
    <row r="2" spans="1:32" ht="17.100000000000001" customHeight="1">
      <c r="A2" s="283"/>
      <c r="B2" s="283"/>
      <c r="C2" s="283"/>
      <c r="D2" s="283"/>
      <c r="E2" s="283"/>
      <c r="F2" s="283"/>
      <c r="G2" s="283"/>
      <c r="H2" s="283"/>
      <c r="I2" s="283"/>
      <c r="J2" s="283"/>
      <c r="K2" s="283"/>
      <c r="L2" s="283"/>
      <c r="M2" s="283"/>
      <c r="R2" s="283"/>
      <c r="S2" s="283"/>
      <c r="T2" s="283"/>
      <c r="U2" s="283"/>
      <c r="V2" s="283"/>
      <c r="W2" s="283"/>
      <c r="X2" s="283"/>
      <c r="Y2" s="343"/>
      <c r="Z2" s="343"/>
      <c r="AD2" s="386">
        <v>1</v>
      </c>
      <c r="AE2" s="304">
        <v>5</v>
      </c>
      <c r="AF2" s="387">
        <v>0</v>
      </c>
    </row>
    <row r="3" spans="1:32" ht="27.75" customHeight="1">
      <c r="A3" s="351"/>
      <c r="B3" s="351"/>
      <c r="C3" s="351"/>
      <c r="D3" s="351"/>
      <c r="E3" s="351"/>
      <c r="F3" s="351"/>
      <c r="G3" s="351"/>
      <c r="H3" s="351"/>
      <c r="I3" s="351"/>
      <c r="N3" s="2463" t="s">
        <v>1047</v>
      </c>
      <c r="O3" s="2464"/>
      <c r="P3" s="2464"/>
      <c r="Q3" s="2464"/>
      <c r="R3" s="2464"/>
      <c r="S3" s="2464"/>
      <c r="T3" s="2464"/>
      <c r="V3" s="2465" t="s">
        <v>1108</v>
      </c>
      <c r="W3" s="2465"/>
      <c r="Y3" s="351"/>
      <c r="AB3" s="351"/>
      <c r="AC3" s="283"/>
      <c r="AD3" s="283"/>
      <c r="AE3" s="283"/>
    </row>
    <row r="4" spans="1:32" ht="22.5" customHeight="1">
      <c r="A4" s="351"/>
      <c r="B4" s="351"/>
      <c r="C4" s="351"/>
      <c r="D4" s="351"/>
      <c r="E4" s="351"/>
      <c r="F4" s="351"/>
      <c r="G4" s="351"/>
      <c r="H4" s="351"/>
      <c r="I4" s="351"/>
      <c r="J4" s="358"/>
      <c r="O4" s="2466" t="s">
        <v>1109</v>
      </c>
      <c r="P4" s="2466"/>
      <c r="Q4" s="2466"/>
      <c r="R4" s="2466"/>
      <c r="S4" s="2467"/>
      <c r="T4" s="351"/>
      <c r="AE4" s="283"/>
    </row>
    <row r="5" spans="1:32" ht="17.100000000000001" customHeight="1">
      <c r="A5" s="283"/>
      <c r="B5" s="367"/>
      <c r="C5" s="368"/>
      <c r="D5" s="368"/>
      <c r="E5" s="368"/>
      <c r="F5" s="368"/>
      <c r="G5" s="368"/>
      <c r="H5" s="368"/>
      <c r="M5" s="2468" t="s">
        <v>1110</v>
      </c>
      <c r="N5" s="2469"/>
      <c r="O5" s="2469"/>
      <c r="P5" s="2469"/>
      <c r="Q5" s="2469"/>
      <c r="R5" s="2469"/>
      <c r="S5" s="2469"/>
      <c r="T5" s="2469"/>
      <c r="U5" s="2469"/>
      <c r="V5" s="2469"/>
      <c r="W5" s="2470"/>
      <c r="X5" s="283"/>
      <c r="Y5" s="283"/>
      <c r="Z5" s="283"/>
      <c r="AA5" s="283"/>
      <c r="AB5" s="283"/>
      <c r="AC5" s="283"/>
      <c r="AD5" s="283"/>
      <c r="AE5" s="283"/>
    </row>
    <row r="6" spans="1:32" ht="17.100000000000001" customHeight="1">
      <c r="A6" s="283"/>
      <c r="B6" s="367"/>
      <c r="C6" s="368"/>
      <c r="D6" s="368"/>
      <c r="E6" s="368"/>
      <c r="F6" s="368"/>
      <c r="G6" s="368"/>
      <c r="H6" s="368"/>
      <c r="I6" s="338"/>
      <c r="J6" s="388"/>
      <c r="V6" s="283"/>
    </row>
    <row r="7" spans="1:32" ht="17.100000000000001" customHeight="1">
      <c r="A7" s="283"/>
      <c r="D7" s="283"/>
      <c r="E7" s="302" t="s">
        <v>401</v>
      </c>
      <c r="F7" s="283"/>
      <c r="G7" s="283"/>
      <c r="H7" s="283"/>
      <c r="I7" s="283"/>
      <c r="J7" s="283"/>
      <c r="K7" s="283"/>
      <c r="L7" s="302" t="s">
        <v>764</v>
      </c>
      <c r="M7" s="283"/>
      <c r="N7" s="283"/>
      <c r="O7" s="283"/>
      <c r="P7" s="283"/>
      <c r="Q7" s="283"/>
      <c r="V7" s="283"/>
    </row>
    <row r="8" spans="1:32" ht="17.100000000000001" customHeight="1">
      <c r="A8" s="283"/>
      <c r="D8" s="306"/>
      <c r="E8" s="307"/>
      <c r="F8" s="307"/>
      <c r="G8" s="307"/>
      <c r="H8" s="307"/>
      <c r="I8" s="308"/>
      <c r="K8" s="476" t="str">
        <f>IF(★入力画面!$L$130="▼選択","",LEFT(VLOOKUP(★入力画面!$L$130,★入力画面!$C$605:$D$653,2,FALSE),1))</f>
        <v/>
      </c>
      <c r="L8" s="477" t="str">
        <f>IF(★入力画面!$L$130="▼選択","",RIGHT(VLOOKUP(★入力画面!$L$130,★入力画面!$C$605:$D$653,2,FALSE),1))</f>
        <v/>
      </c>
      <c r="M8" s="2439" t="str">
        <f>IF(★入力画面!$R$130="","",★入力画面!$R$130)</f>
        <v>(   )</v>
      </c>
      <c r="N8" s="2440"/>
      <c r="O8" s="476" t="str">
        <f>LEFT((RIGHT("     "&amp;★入力画面!$V$130,6)),1)</f>
        <v xml:space="preserve"> </v>
      </c>
      <c r="P8" s="478" t="str">
        <f>LEFT((RIGHT("     "&amp;★入力画面!$V$130,5)),1)</f>
        <v xml:space="preserve"> </v>
      </c>
      <c r="Q8" s="480" t="str">
        <f>LEFT((RIGHT("     "&amp;★入力画面!$V$130,4)),1)</f>
        <v xml:space="preserve"> </v>
      </c>
      <c r="R8" s="478" t="str">
        <f>LEFT((RIGHT("     "&amp;★入力画面!$V$130,3)),1)</f>
        <v xml:space="preserve"> </v>
      </c>
      <c r="S8" s="478" t="str">
        <f>LEFT((RIGHT("     "&amp;★入力画面!$V$130,2)),1)</f>
        <v xml:space="preserve"> </v>
      </c>
      <c r="T8" s="477" t="str">
        <f>LEFT((RIGHT("     "&amp;★入力画面!$V$130,1)),1)</f>
        <v xml:space="preserve"> </v>
      </c>
      <c r="U8" s="309"/>
      <c r="V8" s="2474" t="str">
        <f>IF(AND(★入力画面!L321="",★入力画面!L334="",★入力画面!L347="",★入力画面!L360=""),"該当者なし","")</f>
        <v>該当者なし</v>
      </c>
      <c r="W8" s="2474"/>
      <c r="X8" s="2474"/>
      <c r="Y8" s="2474"/>
      <c r="Z8" s="2474"/>
      <c r="AA8" s="2474"/>
      <c r="AB8" s="2474"/>
      <c r="AC8" s="2474"/>
      <c r="AD8" s="283"/>
      <c r="AE8" s="283"/>
    </row>
    <row r="9" spans="1:32" ht="17.100000000000001" customHeight="1">
      <c r="A9" s="283"/>
      <c r="M9" s="325"/>
      <c r="N9" s="325"/>
      <c r="Q9" s="311"/>
      <c r="U9" s="309"/>
      <c r="V9" s="2474"/>
      <c r="W9" s="2474"/>
      <c r="X9" s="2474"/>
      <c r="Y9" s="2474"/>
      <c r="Z9" s="2474"/>
      <c r="AA9" s="2474"/>
      <c r="AB9" s="2474"/>
      <c r="AC9" s="2474"/>
      <c r="AD9" s="283"/>
      <c r="AE9" s="283"/>
    </row>
    <row r="10" spans="1:32" ht="17.100000000000001" customHeight="1">
      <c r="A10" s="283"/>
      <c r="M10" s="325"/>
      <c r="N10" s="325"/>
      <c r="Q10" s="311"/>
      <c r="U10" s="309"/>
      <c r="V10" s="2474"/>
      <c r="W10" s="2474"/>
      <c r="X10" s="2474"/>
      <c r="Y10" s="2474"/>
      <c r="Z10" s="2474"/>
      <c r="AA10" s="2474"/>
      <c r="AB10" s="2474"/>
      <c r="AC10" s="2474"/>
      <c r="AD10" s="283"/>
      <c r="AE10" s="283"/>
    </row>
    <row r="11" spans="1:32">
      <c r="A11" s="283" t="s">
        <v>705</v>
      </c>
      <c r="B11" s="283"/>
      <c r="C11" s="283"/>
      <c r="D11" s="283"/>
      <c r="E11" s="283"/>
      <c r="F11" s="283"/>
      <c r="G11" s="283"/>
      <c r="H11" s="283"/>
      <c r="I11" s="283"/>
      <c r="J11" s="283"/>
      <c r="K11" s="283"/>
      <c r="L11" s="283"/>
      <c r="M11" s="283"/>
      <c r="N11" s="283"/>
      <c r="O11" s="283"/>
      <c r="P11" s="312"/>
      <c r="Q11" s="283"/>
      <c r="R11" s="283"/>
      <c r="S11" s="283"/>
      <c r="T11" s="313"/>
      <c r="U11" s="313"/>
      <c r="V11" s="313"/>
      <c r="W11" s="313"/>
      <c r="X11" s="313"/>
      <c r="Y11" s="313"/>
      <c r="Z11" s="313"/>
      <c r="AA11" s="313"/>
      <c r="AB11" s="313"/>
      <c r="AC11" s="313"/>
      <c r="AD11" s="313"/>
      <c r="AE11" s="313"/>
      <c r="AF11" s="309"/>
    </row>
    <row r="12" spans="1:32" ht="15" customHeight="1">
      <c r="A12" s="314">
        <v>51</v>
      </c>
      <c r="B12" s="283"/>
      <c r="C12" s="315"/>
      <c r="D12" s="2434" t="s">
        <v>766</v>
      </c>
      <c r="E12" s="2434"/>
      <c r="F12" s="2434"/>
      <c r="G12" s="2434"/>
      <c r="H12" s="2434"/>
      <c r="I12" s="2434"/>
      <c r="J12" s="316"/>
      <c r="K12" s="654" t="str">
        <f>LEFT(VLOOKUP(★入力画面!L317,★入力画面!$AG$633:$AH$635,2,FALSE),1)</f>
        <v xml:space="preserve"> </v>
      </c>
      <c r="L12" s="655" t="str">
        <f>RIGHT(VLOOKUP(★入力画面!L317,★入力画面!$AG$633:$AH$635,2,FALSE),1)</f>
        <v xml:space="preserve"> </v>
      </c>
      <c r="M12" s="283"/>
      <c r="N12" s="283"/>
      <c r="O12" s="283"/>
      <c r="Q12" s="2471" t="s">
        <v>1111</v>
      </c>
      <c r="R12" s="2472"/>
      <c r="S12" s="2473"/>
      <c r="T12" s="656" t="str">
        <f>IF(★入力画面!L318&amp;""="明治","M",IF(★入力画面!L318&amp;""="大正","T",IF(★入力画面!L318&amp;""="昭和","S",IF(★入力画面!L318&amp;""="平成","H",IF(★入力画面!L318&amp;""="令和","R","")))))</f>
        <v/>
      </c>
      <c r="U12" s="313"/>
      <c r="V12" s="657" t="str">
        <f>LEFT((RIGHT(★入力画面!O318&amp;"",2)),1)</f>
        <v/>
      </c>
      <c r="W12" s="658" t="str">
        <f>LEFT((RIGHT(★入力画面!O318&amp;"",1)),1)</f>
        <v/>
      </c>
      <c r="X12" s="313" t="s">
        <v>267</v>
      </c>
      <c r="Y12" s="657" t="str">
        <f>LEFT((RIGHT(★入力画面!R318&amp;"",2)),1)</f>
        <v/>
      </c>
      <c r="Z12" s="658" t="str">
        <f>LEFT((RIGHT(★入力画面!R318&amp;"",1)),1)</f>
        <v/>
      </c>
      <c r="AA12" s="313" t="s">
        <v>273</v>
      </c>
      <c r="AB12" s="657" t="str">
        <f>LEFT((RIGHT(★入力画面!U318&amp;"",2)),1)</f>
        <v/>
      </c>
      <c r="AC12" s="658" t="str">
        <f>LEFT((RIGHT(★入力画面!U318&amp;"",1)),1)</f>
        <v/>
      </c>
      <c r="AD12" s="313" t="s">
        <v>269</v>
      </c>
      <c r="AE12" s="313"/>
      <c r="AF12" s="309"/>
    </row>
    <row r="13" spans="1:32" ht="15" customHeight="1">
      <c r="A13" s="283"/>
      <c r="B13" s="283"/>
      <c r="C13" s="315"/>
      <c r="D13" s="2434" t="s">
        <v>264</v>
      </c>
      <c r="E13" s="2434"/>
      <c r="F13" s="2434"/>
      <c r="G13" s="2434"/>
      <c r="H13" s="2434"/>
      <c r="I13" s="2434"/>
      <c r="J13" s="316"/>
      <c r="K13" s="635" t="str">
        <f>MID(★入力画面!$L319&amp;"",1,1)</f>
        <v/>
      </c>
      <c r="L13" s="637" t="str">
        <f>MID(★入力画面!$L319&amp;"",2,1)</f>
        <v/>
      </c>
      <c r="M13" s="637" t="str">
        <f>MID(★入力画面!$L319&amp;"",3,1)</f>
        <v/>
      </c>
      <c r="N13" s="637" t="str">
        <f>MID(★入力画面!$L319&amp;"",4,1)</f>
        <v/>
      </c>
      <c r="O13" s="637" t="str">
        <f>MID(★入力画面!$L319&amp;"",5,1)</f>
        <v/>
      </c>
      <c r="P13" s="637" t="str">
        <f>MID(★入力画面!$L319&amp;"",6,1)</f>
        <v/>
      </c>
      <c r="Q13" s="637" t="str">
        <f>MID(★入力画面!$L319&amp;"",7,1)</f>
        <v/>
      </c>
      <c r="R13" s="637" t="str">
        <f>MID(★入力画面!$L319&amp;"",8,1)</f>
        <v/>
      </c>
      <c r="S13" s="637" t="str">
        <f>MID(★入力画面!$L319&amp;"",9,1)</f>
        <v/>
      </c>
      <c r="T13" s="637" t="str">
        <f>MID(★入力画面!$L319&amp;"",10,1)</f>
        <v/>
      </c>
      <c r="U13" s="637" t="str">
        <f>MID(★入力画面!$L319&amp;"",11,1)</f>
        <v/>
      </c>
      <c r="V13" s="637" t="str">
        <f>MID(★入力画面!$L319&amp;"",12,1)</f>
        <v/>
      </c>
      <c r="W13" s="637" t="str">
        <f>MID(★入力画面!$L319&amp;"",13,1)</f>
        <v/>
      </c>
      <c r="X13" s="637" t="str">
        <f>MID(★入力画面!$L319&amp;"",14,1)</f>
        <v/>
      </c>
      <c r="Y13" s="637" t="str">
        <f>MID(★入力画面!$L319&amp;"",15,1)</f>
        <v/>
      </c>
      <c r="Z13" s="637" t="str">
        <f>MID(★入力画面!$L319&amp;"",16,1)</f>
        <v/>
      </c>
      <c r="AA13" s="637" t="str">
        <f>MID(★入力画面!$L319&amp;"",17,1)</f>
        <v/>
      </c>
      <c r="AB13" s="637" t="str">
        <f>MID(★入力画面!$L319&amp;"",18,1)</f>
        <v/>
      </c>
      <c r="AC13" s="637" t="str">
        <f>MID(★入力画面!$L319&amp;"",19,1)</f>
        <v/>
      </c>
      <c r="AD13" s="638" t="str">
        <f>MID(★入力画面!$L319&amp;"",20,1)</f>
        <v/>
      </c>
      <c r="AE13" s="662"/>
      <c r="AF13" s="309"/>
    </row>
    <row r="14" spans="1:32" ht="15" customHeight="1">
      <c r="A14" s="283"/>
      <c r="B14" s="283"/>
      <c r="C14" s="323"/>
      <c r="D14" s="2434" t="s">
        <v>204</v>
      </c>
      <c r="E14" s="2434"/>
      <c r="F14" s="2434"/>
      <c r="G14" s="2434"/>
      <c r="H14" s="2434"/>
      <c r="I14" s="2434"/>
      <c r="J14" s="324"/>
      <c r="K14" s="635" t="str">
        <f>MID(★入力画面!$L321&amp;"",1,1)</f>
        <v/>
      </c>
      <c r="L14" s="637" t="str">
        <f>MID(★入力画面!$L321&amp;"",2,1)</f>
        <v/>
      </c>
      <c r="M14" s="637" t="str">
        <f>MID(★入力画面!$L321&amp;"",3,1)</f>
        <v/>
      </c>
      <c r="N14" s="637" t="str">
        <f>MID(★入力画面!$L321&amp;"",4,1)</f>
        <v/>
      </c>
      <c r="O14" s="637" t="str">
        <f>MID(★入力画面!$L321&amp;"",5,1)</f>
        <v/>
      </c>
      <c r="P14" s="637" t="str">
        <f>MID(★入力画面!$L321&amp;"",6,1)</f>
        <v/>
      </c>
      <c r="Q14" s="637" t="str">
        <f>MID(★入力画面!$L321&amp;"",7,1)</f>
        <v/>
      </c>
      <c r="R14" s="637" t="str">
        <f>MID(★入力画面!$L321&amp;"",8,1)</f>
        <v/>
      </c>
      <c r="S14" s="637" t="str">
        <f>MID(★入力画面!$L321&amp;"",9,1)</f>
        <v/>
      </c>
      <c r="T14" s="637" t="str">
        <f>MID(★入力画面!$L321&amp;"",10,1)</f>
        <v/>
      </c>
      <c r="U14" s="637" t="str">
        <f>MID(★入力画面!$L321&amp;"",11,1)</f>
        <v/>
      </c>
      <c r="V14" s="637" t="str">
        <f>MID(★入力画面!$L321&amp;"",12,1)</f>
        <v/>
      </c>
      <c r="W14" s="637" t="str">
        <f>MID(★入力画面!$L321&amp;"",13,1)</f>
        <v/>
      </c>
      <c r="X14" s="637" t="str">
        <f>MID(★入力画面!$L321&amp;"",14,1)</f>
        <v/>
      </c>
      <c r="Y14" s="637" t="str">
        <f>MID(★入力画面!$L321&amp;"",15,1)</f>
        <v/>
      </c>
      <c r="Z14" s="637" t="str">
        <f>MID(★入力画面!$L321&amp;"",16,1)</f>
        <v/>
      </c>
      <c r="AA14" s="637" t="str">
        <f>MID(★入力画面!$L321&amp;"",17,1)</f>
        <v/>
      </c>
      <c r="AB14" s="637" t="str">
        <f>MID(★入力画面!$L321&amp;"",18,1)</f>
        <v/>
      </c>
      <c r="AC14" s="637" t="str">
        <f>MID(★入力画面!$L321&amp;"",19,1)</f>
        <v/>
      </c>
      <c r="AD14" s="636" t="str">
        <f>MID(★入力画面!$L321&amp;"",20,1)</f>
        <v/>
      </c>
      <c r="AE14" s="556"/>
    </row>
    <row r="15" spans="1:32" ht="15" customHeight="1">
      <c r="A15" s="283"/>
      <c r="B15" s="283"/>
      <c r="C15" s="315"/>
      <c r="D15" s="2434" t="s">
        <v>209</v>
      </c>
      <c r="E15" s="2434"/>
      <c r="F15" s="2434"/>
      <c r="G15" s="2434"/>
      <c r="H15" s="2434"/>
      <c r="I15" s="2434"/>
      <c r="J15" s="316"/>
      <c r="K15" s="659" t="str">
        <f>IF(★入力画面!L323&amp;""="明治","M",IF(★入力画面!L323&amp;""="大正","T",IF(★入力画面!L323&amp;""="昭和","S",IF(★入力画面!L323&amp;""="平成","H",""))))</f>
        <v/>
      </c>
      <c r="L15" s="283"/>
      <c r="M15" s="635" t="str">
        <f>LEFT((RIGHT(★入力画面!O323&amp;"",2)),1)</f>
        <v/>
      </c>
      <c r="N15" s="636" t="str">
        <f>LEFT((RIGHT(★入力画面!O323&amp;"",1)),1)</f>
        <v/>
      </c>
      <c r="O15" s="283" t="s">
        <v>267</v>
      </c>
      <c r="P15" s="635" t="str">
        <f>LEFT((RIGHT(★入力画面!R323&amp;"",2)),1)</f>
        <v/>
      </c>
      <c r="Q15" s="636" t="str">
        <f>LEFT((RIGHT(★入力画面!R323&amp;"",1)),1)</f>
        <v/>
      </c>
      <c r="R15" s="283" t="s">
        <v>273</v>
      </c>
      <c r="S15" s="635" t="str">
        <f>LEFT((RIGHT(★入力画面!U323&amp;"",2)),1)</f>
        <v/>
      </c>
      <c r="T15" s="636" t="str">
        <f>LEFT((RIGHT(★入力画面!U323&amp;"",1)),1)</f>
        <v/>
      </c>
      <c r="U15" s="283" t="s">
        <v>269</v>
      </c>
      <c r="V15" s="283"/>
      <c r="W15" s="283"/>
      <c r="X15" s="283"/>
      <c r="Y15" s="283"/>
      <c r="Z15" s="283"/>
      <c r="AA15" s="283"/>
      <c r="AB15" s="283"/>
      <c r="AC15" s="283"/>
      <c r="AD15" s="283"/>
      <c r="AE15" s="283"/>
    </row>
    <row r="16" spans="1:32" ht="15" customHeight="1">
      <c r="A16" s="283"/>
      <c r="B16" s="283"/>
      <c r="C16" s="315"/>
      <c r="D16" s="2457" t="s">
        <v>1112</v>
      </c>
      <c r="E16" s="2457"/>
      <c r="F16" s="2457"/>
      <c r="G16" s="2457"/>
      <c r="H16" s="2457"/>
      <c r="I16" s="2457"/>
      <c r="J16" s="316"/>
      <c r="K16" s="635" t="str">
        <f>IF(U16="","",MID(VLOOKUP(U16,★入力画面!$AY$606:$AZ$2574,2,FALSE),1,1))</f>
        <v/>
      </c>
      <c r="L16" s="637" t="str">
        <f>IF(U16="","",MID(VLOOKUP(U16,★入力画面!$AY$606:$AZ$2574,2,FALSE),2,1))</f>
        <v/>
      </c>
      <c r="M16" s="637" t="str">
        <f>IF(U16="","",MID(VLOOKUP(U16,★入力画面!$AY$606:$AZ$2574,2,FALSE),3,1))</f>
        <v/>
      </c>
      <c r="N16" s="637" t="str">
        <f>IF(U16="","",MID(VLOOKUP(U16,★入力画面!$AY$606:$AZ$2574,2,FALSE),4,1))</f>
        <v/>
      </c>
      <c r="O16" s="636" t="str">
        <f>IF(U16="","",MID(VLOOKUP(U16,★入力画面!$AY$606:$AZ$2574,2,FALSE),5,1))</f>
        <v/>
      </c>
      <c r="P16" s="2461" t="str">
        <f>IF(★入力画面!L324="▼選択","",★入力画面!L324)</f>
        <v/>
      </c>
      <c r="Q16" s="2462"/>
      <c r="R16" s="2462"/>
      <c r="S16" s="283"/>
      <c r="T16" s="283"/>
      <c r="U16" s="2475" t="str">
        <f>IF(★入力画面!S324="","",★入力画面!S324)</f>
        <v/>
      </c>
      <c r="V16" s="2475"/>
      <c r="W16" s="2475"/>
      <c r="X16" s="2475"/>
      <c r="Y16" s="2475"/>
      <c r="Z16" s="2475"/>
      <c r="AA16" s="2475"/>
      <c r="AB16" s="2475"/>
      <c r="AC16" s="2475"/>
      <c r="AD16" s="2475"/>
      <c r="AE16" s="283"/>
    </row>
    <row r="17" spans="1:32" ht="15" customHeight="1">
      <c r="A17" s="283"/>
      <c r="B17" s="283"/>
      <c r="C17" s="335"/>
      <c r="D17" s="2446" t="s">
        <v>203</v>
      </c>
      <c r="E17" s="2446"/>
      <c r="F17" s="2446"/>
      <c r="G17" s="2446"/>
      <c r="H17" s="2446"/>
      <c r="I17" s="2446"/>
      <c r="J17" s="336"/>
      <c r="K17" s="646" t="str">
        <f>IF(★入力画面!$L327="","",MID(★入力画面!$L327&amp;"",1,1))</f>
        <v/>
      </c>
      <c r="L17" s="647" t="str">
        <f>IF(★入力画面!$L327="","",MID(★入力画面!$L327&amp;"",2,1))</f>
        <v/>
      </c>
      <c r="M17" s="647" t="str">
        <f>IF(★入力画面!$L327="","",MID(★入力画面!$L327&amp;"",3,1))</f>
        <v/>
      </c>
      <c r="N17" s="647" t="str">
        <f>IF(★入力画面!$L327="","",MID(★入力画面!$L327&amp;"",4,1))</f>
        <v/>
      </c>
      <c r="O17" s="647" t="str">
        <f>IF(★入力画面!$L327="","",MID(★入力画面!$L327&amp;"",5,1))</f>
        <v/>
      </c>
      <c r="P17" s="647" t="str">
        <f>IF(★入力画面!$L327="","",MID(★入力画面!$L327&amp;"",6,1))</f>
        <v/>
      </c>
      <c r="Q17" s="647" t="str">
        <f>IF(★入力画面!$L327="","",MID(★入力画面!$L327&amp;"",7,1))</f>
        <v/>
      </c>
      <c r="R17" s="647" t="str">
        <f>IF(★入力画面!$L327="","",MID(★入力画面!$L327&amp;"",8,1))</f>
        <v/>
      </c>
      <c r="S17" s="647" t="str">
        <f>IF(★入力画面!$L327="","",MID(★入力画面!$L327&amp;"",9,1))</f>
        <v/>
      </c>
      <c r="T17" s="647" t="str">
        <f>IF(★入力画面!$L327="","",MID(★入力画面!$L327&amp;"",10,1))</f>
        <v/>
      </c>
      <c r="U17" s="647" t="str">
        <f>IF(★入力画面!$L327="","",MID(★入力画面!$L327&amp;"",11,1))</f>
        <v/>
      </c>
      <c r="V17" s="647" t="str">
        <f>IF(★入力画面!$L327="","",MID(★入力画面!$L327&amp;"",12,1))</f>
        <v/>
      </c>
      <c r="W17" s="647" t="str">
        <f>IF(★入力画面!$L327="","",MID(★入力画面!$L327&amp;"",13,1))</f>
        <v/>
      </c>
      <c r="X17" s="647" t="str">
        <f>IF(★入力画面!$L327="","",MID(★入力画面!$L327&amp;"",14,1))</f>
        <v/>
      </c>
      <c r="Y17" s="647" t="str">
        <f>IF(★入力画面!$L327="","",MID(★入力画面!$L327&amp;"",15,1))</f>
        <v/>
      </c>
      <c r="Z17" s="647" t="str">
        <f>IF(★入力画面!$L327="","",MID(★入力画面!$L327&amp;"",16,1))</f>
        <v/>
      </c>
      <c r="AA17" s="647" t="str">
        <f>IF(★入力画面!$L327="","",MID(★入力画面!$L327&amp;"",17,1))</f>
        <v/>
      </c>
      <c r="AB17" s="647" t="str">
        <f>IF(★入力画面!$L327="","",MID(★入力画面!$L327&amp;"",18,1))</f>
        <v/>
      </c>
      <c r="AC17" s="647" t="str">
        <f>IF(★入力画面!$L327="","",MID(★入力画面!$L327&amp;"",19,1))</f>
        <v/>
      </c>
      <c r="AD17" s="660" t="str">
        <f>IF(★入力画面!$L327="","",MID(★入力画面!$L327&amp;"",20,1))</f>
        <v/>
      </c>
      <c r="AE17" s="302" t="s">
        <v>712</v>
      </c>
      <c r="AF17" s="325"/>
    </row>
    <row r="18" spans="1:32" ht="15" customHeight="1">
      <c r="A18" s="283"/>
      <c r="B18" s="283"/>
      <c r="C18" s="323"/>
      <c r="D18" s="2447"/>
      <c r="E18" s="2447"/>
      <c r="F18" s="2447"/>
      <c r="G18" s="2447"/>
      <c r="H18" s="2447"/>
      <c r="I18" s="2447"/>
      <c r="J18" s="324"/>
      <c r="K18" s="649" t="str">
        <f>IF(★入力画面!$L327="","",MID(★入力画面!$L327&amp;"",21,1))</f>
        <v/>
      </c>
      <c r="L18" s="650" t="str">
        <f>IF(★入力画面!$L327="","",MID(★入力画面!$L327&amp;"",22,1))</f>
        <v/>
      </c>
      <c r="M18" s="650" t="str">
        <f>IF(★入力画面!$L327="","",MID(★入力画面!$L327&amp;"",23,1))</f>
        <v/>
      </c>
      <c r="N18" s="650" t="str">
        <f>IF(★入力画面!$L327="","",MID(★入力画面!$L327&amp;"",24,1))</f>
        <v/>
      </c>
      <c r="O18" s="650" t="str">
        <f>IF(★入力画面!$L327="","",MID(★入力画面!$L327&amp;"",25,1))</f>
        <v/>
      </c>
      <c r="P18" s="650" t="str">
        <f>IF(★入力画面!$L327="","",MID(★入力画面!$L327&amp;"",26,1))</f>
        <v/>
      </c>
      <c r="Q18" s="650" t="str">
        <f>IF(★入力画面!$L327="","",MID(★入力画面!$L327&amp;"",27,1))</f>
        <v/>
      </c>
      <c r="R18" s="650" t="str">
        <f>IF(★入力画面!$L327="","",MID(★入力画面!$L327&amp;"",28,1))</f>
        <v/>
      </c>
      <c r="S18" s="650" t="str">
        <f>IF(★入力画面!$L327="","",MID(★入力画面!$L327&amp;"",29,1))</f>
        <v/>
      </c>
      <c r="T18" s="650" t="str">
        <f>IF(★入力画面!$L327="","",MID(★入力画面!$L327&amp;"",30,1))</f>
        <v/>
      </c>
      <c r="U18" s="650" t="str">
        <f>IF(★入力画面!$L327="","",MID(★入力画面!$L327&amp;"",31,1))</f>
        <v/>
      </c>
      <c r="V18" s="650" t="str">
        <f>IF(★入力画面!$L327="","",MID(★入力画面!$L327&amp;"",32,1))</f>
        <v/>
      </c>
      <c r="W18" s="650" t="str">
        <f>IF(★入力画面!$L327="","",MID(★入力画面!$L327&amp;"",33,1))</f>
        <v/>
      </c>
      <c r="X18" s="650" t="str">
        <f>IF(★入力画面!$L327="","",MID(★入力画面!$L327&amp;"",34,1))</f>
        <v/>
      </c>
      <c r="Y18" s="650" t="str">
        <f>IF(★入力画面!$L327="","",MID(★入力画面!$L327&amp;"",35,1))</f>
        <v/>
      </c>
      <c r="Z18" s="650" t="str">
        <f>IF(★入力画面!$L327="","",MID(★入力画面!$L327&amp;"",36,1))</f>
        <v/>
      </c>
      <c r="AA18" s="650" t="str">
        <f>IF(★入力画面!$L327="","",MID(★入力画面!$L327&amp;"",37,1))</f>
        <v/>
      </c>
      <c r="AB18" s="650" t="str">
        <f>IF(★入力画面!$L327="","",MID(★入力画面!$L327&amp;"",38,1))</f>
        <v/>
      </c>
      <c r="AC18" s="650" t="str">
        <f>IF(★入力画面!$L327="","",MID(★入力画面!$L327&amp;"",39,1))</f>
        <v/>
      </c>
      <c r="AD18" s="651" t="str">
        <f>IF(★入力画面!$L327="","",MID(★入力画面!$L327&amp;"",40,1))</f>
        <v/>
      </c>
      <c r="AE18" s="283"/>
      <c r="AF18" s="326"/>
    </row>
    <row r="19" spans="1:32" ht="15" customHeight="1">
      <c r="A19" s="283"/>
      <c r="B19" s="283"/>
      <c r="C19" s="283"/>
      <c r="D19" s="389"/>
      <c r="E19" s="389"/>
      <c r="F19" s="389"/>
      <c r="G19" s="389"/>
      <c r="H19" s="389"/>
      <c r="I19" s="389"/>
      <c r="J19" s="283"/>
      <c r="K19" s="283"/>
      <c r="L19" s="283"/>
      <c r="M19" s="283"/>
      <c r="N19" s="283"/>
      <c r="O19" s="283"/>
      <c r="P19" s="283"/>
      <c r="Q19" s="283"/>
      <c r="R19" s="283"/>
      <c r="S19" s="283"/>
      <c r="T19" s="283"/>
      <c r="U19" s="283"/>
      <c r="V19" s="283"/>
      <c r="W19" s="283"/>
      <c r="X19" s="283"/>
      <c r="Y19" s="283"/>
      <c r="Z19" s="283"/>
      <c r="AA19" s="283"/>
      <c r="AB19" s="283"/>
      <c r="AC19" s="283"/>
      <c r="AD19" s="283"/>
      <c r="AE19" s="283"/>
    </row>
    <row r="20" spans="1:32" ht="15" customHeight="1"/>
    <row r="21" spans="1:32" ht="15" customHeight="1">
      <c r="A21" s="283"/>
      <c r="B21" s="283"/>
      <c r="C21" s="283"/>
      <c r="D21" s="283"/>
      <c r="E21" s="283"/>
      <c r="F21" s="283"/>
      <c r="G21" s="283"/>
      <c r="H21" s="283"/>
      <c r="I21" s="283"/>
      <c r="J21" s="283"/>
      <c r="K21" s="283"/>
      <c r="L21" s="283"/>
      <c r="M21" s="283"/>
      <c r="N21" s="283"/>
      <c r="O21" s="283"/>
      <c r="P21" s="312"/>
      <c r="Q21" s="283"/>
      <c r="R21" s="283"/>
      <c r="S21" s="283"/>
      <c r="T21" s="313"/>
      <c r="U21" s="313"/>
      <c r="V21" s="313"/>
      <c r="W21" s="313"/>
      <c r="X21" s="313"/>
      <c r="Y21" s="313"/>
      <c r="Z21" s="313"/>
      <c r="AA21" s="313"/>
      <c r="AB21" s="313"/>
      <c r="AC21" s="313"/>
      <c r="AD21" s="313"/>
      <c r="AE21" s="313"/>
      <c r="AF21" s="309"/>
    </row>
    <row r="22" spans="1:32" ht="15" customHeight="1">
      <c r="A22" s="314">
        <v>51</v>
      </c>
      <c r="B22" s="283"/>
      <c r="C22" s="315"/>
      <c r="D22" s="2434" t="s">
        <v>766</v>
      </c>
      <c r="E22" s="2434"/>
      <c r="F22" s="2434"/>
      <c r="G22" s="2434"/>
      <c r="H22" s="2434"/>
      <c r="I22" s="2434"/>
      <c r="J22" s="316"/>
      <c r="K22" s="654" t="str">
        <f>LEFT(VLOOKUP(★入力画面!L330,★入力画面!$AG$633:$AH$635,2,FALSE),1)</f>
        <v xml:space="preserve"> </v>
      </c>
      <c r="L22" s="655" t="str">
        <f>RIGHT(VLOOKUP(★入力画面!L330,★入力画面!$AG$633:$AH$635,2,FALSE),1)</f>
        <v xml:space="preserve"> </v>
      </c>
      <c r="M22" s="283"/>
      <c r="N22" s="283"/>
      <c r="O22" s="283"/>
      <c r="Q22" s="2458" t="s">
        <v>1111</v>
      </c>
      <c r="R22" s="2459"/>
      <c r="S22" s="2460"/>
      <c r="T22" s="656" t="str">
        <f>IF(★入力画面!L331&amp;""="明治","M",IF(★入力画面!L331&amp;""="大正","T",IF(★入力画面!L331&amp;""="昭和","S",IF(★入力画面!L331&amp;""="平成","H",IF(★入力画面!L331&amp;""="令和","R","")))))</f>
        <v/>
      </c>
      <c r="U22" s="313"/>
      <c r="V22" s="657" t="str">
        <f>LEFT((RIGHT(★入力画面!O331&amp;"",2)),1)</f>
        <v/>
      </c>
      <c r="W22" s="658" t="str">
        <f>LEFT((RIGHT(★入力画面!O331&amp;"",1)),1)</f>
        <v/>
      </c>
      <c r="X22" s="313" t="s">
        <v>267</v>
      </c>
      <c r="Y22" s="657" t="str">
        <f>LEFT((RIGHT(★入力画面!R331&amp;"",2)),1)</f>
        <v/>
      </c>
      <c r="Z22" s="658" t="str">
        <f>LEFT((RIGHT(★入力画面!R331&amp;"",1)),1)</f>
        <v/>
      </c>
      <c r="AA22" s="313" t="s">
        <v>273</v>
      </c>
      <c r="AB22" s="657" t="str">
        <f>LEFT((RIGHT(★入力画面!U331&amp;"",2)),1)</f>
        <v/>
      </c>
      <c r="AC22" s="658" t="str">
        <f>LEFT((RIGHT(★入力画面!U331&amp;"",1)),1)</f>
        <v/>
      </c>
      <c r="AD22" s="313" t="s">
        <v>269</v>
      </c>
      <c r="AE22" s="313"/>
      <c r="AF22" s="309"/>
    </row>
    <row r="23" spans="1:32" ht="15" customHeight="1">
      <c r="A23" s="283"/>
      <c r="B23" s="283"/>
      <c r="C23" s="315"/>
      <c r="D23" s="2434" t="s">
        <v>264</v>
      </c>
      <c r="E23" s="2434"/>
      <c r="F23" s="2434"/>
      <c r="G23" s="2434"/>
      <c r="H23" s="2434"/>
      <c r="I23" s="2434"/>
      <c r="J23" s="316"/>
      <c r="K23" s="641" t="str">
        <f>MID(★入力画面!$L332&amp;"",1,1)</f>
        <v/>
      </c>
      <c r="L23" s="642" t="str">
        <f>MID(★入力画面!$L332&amp;"",2,1)</f>
        <v/>
      </c>
      <c r="M23" s="642" t="str">
        <f>MID(★入力画面!$L332&amp;"",3,1)</f>
        <v/>
      </c>
      <c r="N23" s="642" t="str">
        <f>MID(★入力画面!$L332&amp;"",4,1)</f>
        <v/>
      </c>
      <c r="O23" s="642" t="str">
        <f>MID(★入力画面!$L332&amp;"",5,1)</f>
        <v/>
      </c>
      <c r="P23" s="642" t="str">
        <f>MID(★入力画面!$L332&amp;"",6,1)</f>
        <v/>
      </c>
      <c r="Q23" s="642" t="str">
        <f>MID(★入力画面!$L332&amp;"",7,1)</f>
        <v/>
      </c>
      <c r="R23" s="642" t="str">
        <f>MID(★入力画面!$L332&amp;"",8,1)</f>
        <v/>
      </c>
      <c r="S23" s="642" t="str">
        <f>MID(★入力画面!$L332&amp;"",9,1)</f>
        <v/>
      </c>
      <c r="T23" s="642" t="str">
        <f>MID(★入力画面!$L332&amp;"",10,1)</f>
        <v/>
      </c>
      <c r="U23" s="642" t="str">
        <f>MID(★入力画面!$L332&amp;"",11,1)</f>
        <v/>
      </c>
      <c r="V23" s="642" t="str">
        <f>MID(★入力画面!$L332&amp;"",12,1)</f>
        <v/>
      </c>
      <c r="W23" s="642" t="str">
        <f>MID(★入力画面!$L332&amp;"",13,1)</f>
        <v/>
      </c>
      <c r="X23" s="642" t="str">
        <f>MID(★入力画面!$L332&amp;"",14,1)</f>
        <v/>
      </c>
      <c r="Y23" s="642" t="str">
        <f>MID(★入力画面!$L332&amp;"",15,1)</f>
        <v/>
      </c>
      <c r="Z23" s="642" t="str">
        <f>MID(★入力画面!$L332&amp;"",16,1)</f>
        <v/>
      </c>
      <c r="AA23" s="642" t="str">
        <f>MID(★入力画面!$L332&amp;"",17,1)</f>
        <v/>
      </c>
      <c r="AB23" s="642" t="str">
        <f>MID(★入力画面!$L332&amp;"",18,1)</f>
        <v/>
      </c>
      <c r="AC23" s="642" t="str">
        <f>MID(★入力画面!$L332&amp;"",19,1)</f>
        <v/>
      </c>
      <c r="AD23" s="645" t="str">
        <f>MID(★入力画面!$L332&amp;"",20,1)</f>
        <v/>
      </c>
      <c r="AE23" s="313"/>
      <c r="AF23" s="309"/>
    </row>
    <row r="24" spans="1:32" ht="15" customHeight="1">
      <c r="A24" s="283"/>
      <c r="B24" s="283"/>
      <c r="C24" s="323"/>
      <c r="D24" s="2434" t="s">
        <v>204</v>
      </c>
      <c r="E24" s="2434"/>
      <c r="F24" s="2434"/>
      <c r="G24" s="2434"/>
      <c r="H24" s="2434"/>
      <c r="I24" s="2434"/>
      <c r="J24" s="324"/>
      <c r="K24" s="641" t="str">
        <f>MID(★入力画面!$L334&amp;"",1,1)</f>
        <v/>
      </c>
      <c r="L24" s="642" t="str">
        <f>MID(★入力画面!$L334&amp;"",2,1)</f>
        <v/>
      </c>
      <c r="M24" s="642" t="str">
        <f>MID(★入力画面!$L334&amp;"",3,1)</f>
        <v/>
      </c>
      <c r="N24" s="642" t="str">
        <f>MID(★入力画面!$L334&amp;"",4,1)</f>
        <v/>
      </c>
      <c r="O24" s="642" t="str">
        <f>MID(★入力画面!$L334&amp;"",5,1)</f>
        <v/>
      </c>
      <c r="P24" s="642" t="str">
        <f>MID(★入力画面!$L334&amp;"",6,1)</f>
        <v/>
      </c>
      <c r="Q24" s="642" t="str">
        <f>MID(★入力画面!$L334&amp;"",7,1)</f>
        <v/>
      </c>
      <c r="R24" s="642" t="str">
        <f>MID(★入力画面!$L334&amp;"",8,1)</f>
        <v/>
      </c>
      <c r="S24" s="642" t="str">
        <f>MID(★入力画面!$L334&amp;"",9,1)</f>
        <v/>
      </c>
      <c r="T24" s="642" t="str">
        <f>MID(★入力画面!$L334&amp;"",10,1)</f>
        <v/>
      </c>
      <c r="U24" s="642" t="str">
        <f>MID(★入力画面!$L334&amp;"",11,1)</f>
        <v/>
      </c>
      <c r="V24" s="642" t="str">
        <f>MID(★入力画面!$L334&amp;"",12,1)</f>
        <v/>
      </c>
      <c r="W24" s="642" t="str">
        <f>MID(★入力画面!$L334&amp;"",13,1)</f>
        <v/>
      </c>
      <c r="X24" s="642" t="str">
        <f>MID(★入力画面!$L334&amp;"",14,1)</f>
        <v/>
      </c>
      <c r="Y24" s="642" t="str">
        <f>MID(★入力画面!$L334&amp;"",15,1)</f>
        <v/>
      </c>
      <c r="Z24" s="642" t="str">
        <f>MID(★入力画面!$L334&amp;"",16,1)</f>
        <v/>
      </c>
      <c r="AA24" s="642" t="str">
        <f>MID(★入力画面!$L334&amp;"",17,1)</f>
        <v/>
      </c>
      <c r="AB24" s="642" t="str">
        <f>MID(★入力画面!$L334&amp;"",18,1)</f>
        <v/>
      </c>
      <c r="AC24" s="642" t="str">
        <f>MID(★入力画面!$L334&amp;"",19,1)</f>
        <v/>
      </c>
      <c r="AD24" s="661" t="str">
        <f>MID(★入力画面!$L334&amp;"",20,1)</f>
        <v/>
      </c>
      <c r="AE24" s="283"/>
    </row>
    <row r="25" spans="1:32" ht="15" customHeight="1">
      <c r="A25" s="283"/>
      <c r="B25" s="283"/>
      <c r="C25" s="315"/>
      <c r="D25" s="2434" t="s">
        <v>209</v>
      </c>
      <c r="E25" s="2434"/>
      <c r="F25" s="2434"/>
      <c r="G25" s="2434"/>
      <c r="H25" s="2434"/>
      <c r="I25" s="2434"/>
      <c r="J25" s="316"/>
      <c r="K25" s="659" t="str">
        <f>IF(★入力画面!L336&amp;""="明治","M",IF(★入力画面!L336&amp;""="大正","T",IF(★入力画面!L336&amp;""="昭和","S",IF(★入力画面!L336&amp;""="平成","H",""))))</f>
        <v/>
      </c>
      <c r="L25" s="283"/>
      <c r="M25" s="635" t="str">
        <f>LEFT((RIGHT(★入力画面!O336&amp;"",2)),1)</f>
        <v/>
      </c>
      <c r="N25" s="636" t="str">
        <f>LEFT((RIGHT(★入力画面!O336&amp;"",1)),1)</f>
        <v/>
      </c>
      <c r="O25" s="283" t="s">
        <v>267</v>
      </c>
      <c r="P25" s="635" t="str">
        <f>LEFT((RIGHT(★入力画面!R336&amp;"",2)),1)</f>
        <v/>
      </c>
      <c r="Q25" s="636" t="str">
        <f>LEFT((RIGHT(★入力画面!R336&amp;"",1)),1)</f>
        <v/>
      </c>
      <c r="R25" s="283" t="s">
        <v>273</v>
      </c>
      <c r="S25" s="635" t="str">
        <f>LEFT((RIGHT(★入力画面!U336&amp;"",2)),1)</f>
        <v/>
      </c>
      <c r="T25" s="636" t="str">
        <f>LEFT((RIGHT(★入力画面!U336&amp;"",1)),1)</f>
        <v/>
      </c>
      <c r="U25" s="283" t="s">
        <v>269</v>
      </c>
      <c r="V25" s="283"/>
      <c r="W25" s="283"/>
      <c r="X25" s="283"/>
      <c r="Y25" s="283"/>
      <c r="Z25" s="283"/>
      <c r="AA25" s="283"/>
      <c r="AB25" s="283"/>
      <c r="AC25" s="283"/>
      <c r="AD25" s="283"/>
      <c r="AE25" s="283"/>
    </row>
    <row r="26" spans="1:32" ht="15" customHeight="1">
      <c r="A26" s="283"/>
      <c r="B26" s="283"/>
      <c r="C26" s="315"/>
      <c r="D26" s="2457" t="s">
        <v>1112</v>
      </c>
      <c r="E26" s="2457"/>
      <c r="F26" s="2457"/>
      <c r="G26" s="2457"/>
      <c r="H26" s="2457"/>
      <c r="I26" s="2457"/>
      <c r="J26" s="316"/>
      <c r="K26" s="635" t="str">
        <f>IF(U26="","",MID(VLOOKUP(U26,★入力画面!$AY$606:$AZ$2574,2,FALSE),1,1))</f>
        <v/>
      </c>
      <c r="L26" s="637" t="str">
        <f>IF(U26="","",MID(VLOOKUP(U26,★入力画面!$AY$606:$AZ$2574,2,FALSE),2,1))</f>
        <v/>
      </c>
      <c r="M26" s="637" t="str">
        <f>IF(U26="","",MID(VLOOKUP(U26,★入力画面!$AY$606:$AZ$2574,2,FALSE),3,1))</f>
        <v/>
      </c>
      <c r="N26" s="637" t="str">
        <f>IF(U26="","",MID(VLOOKUP(U26,★入力画面!$AY$606:$AZ$2574,2,FALSE),4,1))</f>
        <v/>
      </c>
      <c r="O26" s="636" t="str">
        <f>IF(U26="","",MID(VLOOKUP(U26,★入力画面!$AY$606:$AZ$2574,2,FALSE),5,1))</f>
        <v/>
      </c>
      <c r="P26" s="2461" t="str">
        <f>IF(★入力画面!L337="▼選択","",★入力画面!L337)</f>
        <v/>
      </c>
      <c r="Q26" s="2462"/>
      <c r="R26" s="2462"/>
      <c r="S26" s="283"/>
      <c r="T26" s="283"/>
      <c r="U26" s="2475" t="str">
        <f>IF(★入力画面!S337="","",★入力画面!S337)</f>
        <v/>
      </c>
      <c r="V26" s="2475"/>
      <c r="W26" s="2475"/>
      <c r="X26" s="2475"/>
      <c r="Y26" s="2475"/>
      <c r="Z26" s="2475"/>
      <c r="AA26" s="2475"/>
      <c r="AB26" s="2475"/>
      <c r="AC26" s="2475"/>
      <c r="AD26" s="2475"/>
      <c r="AE26" s="283"/>
    </row>
    <row r="27" spans="1:32" ht="15" customHeight="1">
      <c r="A27" s="283"/>
      <c r="B27" s="283"/>
      <c r="C27" s="335"/>
      <c r="D27" s="2446" t="s">
        <v>203</v>
      </c>
      <c r="E27" s="2446"/>
      <c r="F27" s="2446"/>
      <c r="G27" s="2446"/>
      <c r="H27" s="2446"/>
      <c r="I27" s="2446"/>
      <c r="J27" s="336"/>
      <c r="K27" s="646" t="str">
        <f>IF(★入力画面!$L340="","",MID(★入力画面!$L340&amp;"",1,1))</f>
        <v/>
      </c>
      <c r="L27" s="647" t="str">
        <f>IF(★入力画面!$L340="","",MID(★入力画面!$L340&amp;"",2,1))</f>
        <v/>
      </c>
      <c r="M27" s="647" t="str">
        <f>IF(★入力画面!$L340="","",MID(★入力画面!$L340&amp;"",3,1))</f>
        <v/>
      </c>
      <c r="N27" s="647" t="str">
        <f>IF(★入力画面!$L340="","",MID(★入力画面!$L340&amp;"",4,1))</f>
        <v/>
      </c>
      <c r="O27" s="647" t="str">
        <f>IF(★入力画面!$L340="","",MID(★入力画面!$L340&amp;"",5,1))</f>
        <v/>
      </c>
      <c r="P27" s="647" t="str">
        <f>IF(★入力画面!$L340="","",MID(★入力画面!$L340&amp;"",6,1))</f>
        <v/>
      </c>
      <c r="Q27" s="647" t="str">
        <f>IF(★入力画面!$L340="","",MID(★入力画面!$L340&amp;"",7,1))</f>
        <v/>
      </c>
      <c r="R27" s="647" t="str">
        <f>IF(★入力画面!$L340="","",MID(★入力画面!$L340&amp;"",8,1))</f>
        <v/>
      </c>
      <c r="S27" s="647" t="str">
        <f>IF(★入力画面!$L340="","",MID(★入力画面!$L340&amp;"",9,1))</f>
        <v/>
      </c>
      <c r="T27" s="647" t="str">
        <f>IF(★入力画面!$L340="","",MID(★入力画面!$L340&amp;"",10,1))</f>
        <v/>
      </c>
      <c r="U27" s="647" t="str">
        <f>IF(★入力画面!$L340="","",MID(★入力画面!$L340&amp;"",11,1))</f>
        <v/>
      </c>
      <c r="V27" s="647" t="str">
        <f>IF(★入力画面!$L340="","",MID(★入力画面!$L340&amp;"",12,1))</f>
        <v/>
      </c>
      <c r="W27" s="647" t="str">
        <f>IF(★入力画面!$L340="","",MID(★入力画面!$L340&amp;"",13,1))</f>
        <v/>
      </c>
      <c r="X27" s="647" t="str">
        <f>IF(★入力画面!$L340="","",MID(★入力画面!$L340&amp;"",14,1))</f>
        <v/>
      </c>
      <c r="Y27" s="647" t="str">
        <f>IF(★入力画面!$L340="","",MID(★入力画面!$L340&amp;"",15,1))</f>
        <v/>
      </c>
      <c r="Z27" s="647" t="str">
        <f>IF(★入力画面!$L340="","",MID(★入力画面!$L340&amp;"",16,1))</f>
        <v/>
      </c>
      <c r="AA27" s="647" t="str">
        <f>IF(★入力画面!$L340="","",MID(★入力画面!$L340&amp;"",17,1))</f>
        <v/>
      </c>
      <c r="AB27" s="647" t="str">
        <f>IF(★入力画面!$L340="","",MID(★入力画面!$L340&amp;"",18,1))</f>
        <v/>
      </c>
      <c r="AC27" s="647" t="str">
        <f>IF(★入力画面!$L340="","",MID(★入力画面!$L340&amp;"",19,1))</f>
        <v/>
      </c>
      <c r="AD27" s="660" t="str">
        <f>IF(★入力画面!$L340="","",MID(★入力画面!$L340&amp;"",20,1))</f>
        <v/>
      </c>
      <c r="AE27" s="302" t="s">
        <v>712</v>
      </c>
      <c r="AF27" s="325"/>
    </row>
    <row r="28" spans="1:32" ht="15" customHeight="1">
      <c r="A28" s="283"/>
      <c r="B28" s="283"/>
      <c r="C28" s="323"/>
      <c r="D28" s="2447"/>
      <c r="E28" s="2447"/>
      <c r="F28" s="2447"/>
      <c r="G28" s="2447"/>
      <c r="H28" s="2447"/>
      <c r="I28" s="2447"/>
      <c r="J28" s="324"/>
      <c r="K28" s="649" t="str">
        <f>IF(★入力画面!$L340="","",MID(★入力画面!$L340&amp;"",21,1))</f>
        <v/>
      </c>
      <c r="L28" s="650" t="str">
        <f>IF(★入力画面!$L340="","",MID(★入力画面!$L340&amp;"",22,1))</f>
        <v/>
      </c>
      <c r="M28" s="650" t="str">
        <f>IF(★入力画面!$L340="","",MID(★入力画面!$L340&amp;"",23,1))</f>
        <v/>
      </c>
      <c r="N28" s="650" t="str">
        <f>IF(★入力画面!$L340="","",MID(★入力画面!$L340&amp;"",24,1))</f>
        <v/>
      </c>
      <c r="O28" s="650" t="str">
        <f>IF(★入力画面!$L340="","",MID(★入力画面!$L340&amp;"",25,1))</f>
        <v/>
      </c>
      <c r="P28" s="650" t="str">
        <f>IF(★入力画面!$L340="","",MID(★入力画面!$L340&amp;"",26,1))</f>
        <v/>
      </c>
      <c r="Q28" s="650" t="str">
        <f>IF(★入力画面!$L340="","",MID(★入力画面!$L340&amp;"",27,1))</f>
        <v/>
      </c>
      <c r="R28" s="650" t="str">
        <f>IF(★入力画面!$L340="","",MID(★入力画面!$L340&amp;"",28,1))</f>
        <v/>
      </c>
      <c r="S28" s="650" t="str">
        <f>IF(★入力画面!$L340="","",MID(★入力画面!$L340&amp;"",29,1))</f>
        <v/>
      </c>
      <c r="T28" s="650" t="str">
        <f>IF(★入力画面!$L340="","",MID(★入力画面!$L340&amp;"",30,1))</f>
        <v/>
      </c>
      <c r="U28" s="650" t="str">
        <f>IF(★入力画面!$L340="","",MID(★入力画面!$L340&amp;"",31,1))</f>
        <v/>
      </c>
      <c r="V28" s="650" t="str">
        <f>IF(★入力画面!$L340="","",MID(★入力画面!$L340&amp;"",32,1))</f>
        <v/>
      </c>
      <c r="W28" s="650" t="str">
        <f>IF(★入力画面!$L340="","",MID(★入力画面!$L340&amp;"",33,1))</f>
        <v/>
      </c>
      <c r="X28" s="650" t="str">
        <f>IF(★入力画面!$L340="","",MID(★入力画面!$L340&amp;"",34,1))</f>
        <v/>
      </c>
      <c r="Y28" s="650" t="str">
        <f>IF(★入力画面!$L340="","",MID(★入力画面!$L340&amp;"",35,1))</f>
        <v/>
      </c>
      <c r="Z28" s="650" t="str">
        <f>IF(★入力画面!$L340="","",MID(★入力画面!$L340&amp;"",36,1))</f>
        <v/>
      </c>
      <c r="AA28" s="650" t="str">
        <f>IF(★入力画面!$L340="","",MID(★入力画面!$L340&amp;"",37,1))</f>
        <v/>
      </c>
      <c r="AB28" s="650" t="str">
        <f>IF(★入力画面!$L340="","",MID(★入力画面!$L340&amp;"",38,1))</f>
        <v/>
      </c>
      <c r="AC28" s="650" t="str">
        <f>IF(★入力画面!$L340="","",MID(★入力画面!$L340&amp;"",39,1))</f>
        <v/>
      </c>
      <c r="AD28" s="651" t="str">
        <f>IF(★入力画面!$L340="","",MID(★入力画面!$L340&amp;"",40,1))</f>
        <v/>
      </c>
      <c r="AE28" s="283"/>
      <c r="AF28" s="326"/>
    </row>
    <row r="29" spans="1:32" ht="15" customHeight="1">
      <c r="A29" s="283"/>
      <c r="B29" s="283"/>
      <c r="C29" s="283"/>
      <c r="D29" s="389"/>
      <c r="E29" s="389"/>
      <c r="F29" s="389"/>
      <c r="G29" s="389"/>
      <c r="H29" s="389"/>
      <c r="I29" s="389"/>
      <c r="J29" s="283"/>
      <c r="K29" s="283"/>
      <c r="L29" s="283"/>
      <c r="M29" s="283"/>
      <c r="N29" s="283"/>
      <c r="O29" s="283"/>
      <c r="P29" s="283"/>
      <c r="Q29" s="283"/>
      <c r="R29" s="283"/>
      <c r="S29" s="283"/>
      <c r="T29" s="283"/>
      <c r="U29" s="283"/>
      <c r="V29" s="283"/>
      <c r="W29" s="283"/>
      <c r="X29" s="283"/>
      <c r="Y29" s="283"/>
      <c r="Z29" s="283"/>
      <c r="AA29" s="283"/>
      <c r="AB29" s="283"/>
      <c r="AC29" s="283"/>
      <c r="AD29" s="283"/>
      <c r="AE29" s="283"/>
    </row>
    <row r="30" spans="1:32" ht="15" customHeight="1"/>
    <row r="31" spans="1:32" ht="15" customHeight="1">
      <c r="A31" s="283"/>
      <c r="B31" s="283"/>
      <c r="C31" s="283"/>
      <c r="D31" s="283"/>
      <c r="E31" s="283"/>
      <c r="F31" s="283"/>
      <c r="G31" s="283"/>
      <c r="H31" s="283"/>
      <c r="I31" s="283"/>
      <c r="J31" s="283"/>
      <c r="K31" s="283"/>
      <c r="L31" s="283"/>
      <c r="M31" s="283"/>
      <c r="N31" s="283"/>
      <c r="O31" s="283"/>
      <c r="P31" s="312"/>
      <c r="Q31" s="283"/>
      <c r="R31" s="283"/>
      <c r="S31" s="283"/>
      <c r="T31" s="313"/>
      <c r="U31" s="313"/>
      <c r="V31" s="313"/>
      <c r="W31" s="313"/>
      <c r="X31" s="313"/>
      <c r="Y31" s="313"/>
      <c r="Z31" s="313"/>
      <c r="AA31" s="313"/>
      <c r="AB31" s="313"/>
      <c r="AC31" s="313"/>
      <c r="AD31" s="313"/>
      <c r="AE31" s="313"/>
      <c r="AF31" s="309"/>
    </row>
    <row r="32" spans="1:32" ht="15" customHeight="1">
      <c r="A32" s="314">
        <v>51</v>
      </c>
      <c r="B32" s="283"/>
      <c r="C32" s="315"/>
      <c r="D32" s="2434" t="s">
        <v>766</v>
      </c>
      <c r="E32" s="2434"/>
      <c r="F32" s="2434"/>
      <c r="G32" s="2434"/>
      <c r="H32" s="2434"/>
      <c r="I32" s="2434"/>
      <c r="J32" s="316"/>
      <c r="K32" s="654" t="str">
        <f>LEFT(VLOOKUP(★入力画面!L343,★入力画面!$AG$633:$AH$635,2,FALSE),1)</f>
        <v xml:space="preserve"> </v>
      </c>
      <c r="L32" s="655" t="str">
        <f>RIGHT(VLOOKUP(★入力画面!L343,★入力画面!$AG$633:$AH$635,2,FALSE),1)</f>
        <v xml:space="preserve"> </v>
      </c>
      <c r="M32" s="283"/>
      <c r="N32" s="283"/>
      <c r="O32" s="283"/>
      <c r="Q32" s="2458" t="s">
        <v>1111</v>
      </c>
      <c r="R32" s="2459"/>
      <c r="S32" s="2460"/>
      <c r="T32" s="656" t="str">
        <f>IF(★入力画面!L344&amp;""="明治","M",IF(★入力画面!L344&amp;""="大正","T",IF(★入力画面!L344&amp;""="昭和","S",IF(★入力画面!L344&amp;""="平成","H",IF(★入力画面!L344&amp;""="令和","R","")))))</f>
        <v/>
      </c>
      <c r="U32" s="313"/>
      <c r="V32" s="657" t="str">
        <f>LEFT((RIGHT(★入力画面!O344&amp;"",2)),1)</f>
        <v/>
      </c>
      <c r="W32" s="658" t="str">
        <f>LEFT((RIGHT(★入力画面!O344&amp;"",1)),1)</f>
        <v/>
      </c>
      <c r="X32" s="313" t="s">
        <v>267</v>
      </c>
      <c r="Y32" s="657" t="str">
        <f>LEFT((RIGHT(★入力画面!R344&amp;"",2)),1)</f>
        <v/>
      </c>
      <c r="Z32" s="658" t="str">
        <f>LEFT((RIGHT(★入力画面!R344&amp;"",1)),1)</f>
        <v/>
      </c>
      <c r="AA32" s="313" t="s">
        <v>273</v>
      </c>
      <c r="AB32" s="657" t="str">
        <f>LEFT((RIGHT(★入力画面!U344&amp;"",2)),1)</f>
        <v/>
      </c>
      <c r="AC32" s="658" t="str">
        <f>LEFT((RIGHT(★入力画面!U344&amp;"",1)),1)</f>
        <v/>
      </c>
      <c r="AD32" s="313" t="s">
        <v>269</v>
      </c>
      <c r="AE32" s="313"/>
      <c r="AF32" s="309"/>
    </row>
    <row r="33" spans="1:32" ht="15" customHeight="1">
      <c r="A33" s="283"/>
      <c r="B33" s="283"/>
      <c r="C33" s="315"/>
      <c r="D33" s="2434" t="s">
        <v>264</v>
      </c>
      <c r="E33" s="2434"/>
      <c r="F33" s="2434"/>
      <c r="G33" s="2434"/>
      <c r="H33" s="2434"/>
      <c r="I33" s="2434"/>
      <c r="J33" s="316"/>
      <c r="K33" s="641" t="str">
        <f>MID(★入力画面!$L345&amp;"",1,1)</f>
        <v/>
      </c>
      <c r="L33" s="642" t="str">
        <f>MID(★入力画面!$L345&amp;"",2,1)</f>
        <v/>
      </c>
      <c r="M33" s="642" t="str">
        <f>MID(★入力画面!$L345&amp;"",3,1)</f>
        <v/>
      </c>
      <c r="N33" s="642" t="str">
        <f>MID(★入力画面!$L345&amp;"",4,1)</f>
        <v/>
      </c>
      <c r="O33" s="642" t="str">
        <f>MID(★入力画面!$L345&amp;"",5,1)</f>
        <v/>
      </c>
      <c r="P33" s="642" t="str">
        <f>MID(★入力画面!$L345&amp;"",6,1)</f>
        <v/>
      </c>
      <c r="Q33" s="642" t="str">
        <f>MID(★入力画面!$L345&amp;"",7,1)</f>
        <v/>
      </c>
      <c r="R33" s="642" t="str">
        <f>MID(★入力画面!$L345&amp;"",8,1)</f>
        <v/>
      </c>
      <c r="S33" s="642" t="str">
        <f>MID(★入力画面!$L345&amp;"",9,1)</f>
        <v/>
      </c>
      <c r="T33" s="642" t="str">
        <f>MID(★入力画面!$L345&amp;"",10,1)</f>
        <v/>
      </c>
      <c r="U33" s="642" t="str">
        <f>MID(★入力画面!$L345&amp;"",11,1)</f>
        <v/>
      </c>
      <c r="V33" s="642" t="str">
        <f>MID(★入力画面!$L345&amp;"",12,1)</f>
        <v/>
      </c>
      <c r="W33" s="642" t="str">
        <f>MID(★入力画面!$L345&amp;"",13,1)</f>
        <v/>
      </c>
      <c r="X33" s="642" t="str">
        <f>MID(★入力画面!$L345&amp;"",14,1)</f>
        <v/>
      </c>
      <c r="Y33" s="642" t="str">
        <f>MID(★入力画面!$L345&amp;"",15,1)</f>
        <v/>
      </c>
      <c r="Z33" s="642" t="str">
        <f>MID(★入力画面!$L345&amp;"",16,1)</f>
        <v/>
      </c>
      <c r="AA33" s="642" t="str">
        <f>MID(★入力画面!$L345&amp;"",17,1)</f>
        <v/>
      </c>
      <c r="AB33" s="642" t="str">
        <f>MID(★入力画面!$L345&amp;"",18,1)</f>
        <v/>
      </c>
      <c r="AC33" s="642" t="str">
        <f>MID(★入力画面!$L345&amp;"",19,1)</f>
        <v/>
      </c>
      <c r="AD33" s="645" t="str">
        <f>MID(★入力画面!$L345&amp;"",20,1)</f>
        <v/>
      </c>
      <c r="AE33" s="313"/>
      <c r="AF33" s="309"/>
    </row>
    <row r="34" spans="1:32" ht="15" customHeight="1">
      <c r="A34" s="283"/>
      <c r="B34" s="283"/>
      <c r="C34" s="323"/>
      <c r="D34" s="2434" t="s">
        <v>204</v>
      </c>
      <c r="E34" s="2434"/>
      <c r="F34" s="2434"/>
      <c r="G34" s="2434"/>
      <c r="H34" s="2434"/>
      <c r="I34" s="2434"/>
      <c r="J34" s="324"/>
      <c r="K34" s="641" t="str">
        <f>MID(★入力画面!$L347&amp;"",1,1)</f>
        <v/>
      </c>
      <c r="L34" s="642" t="str">
        <f>MID(★入力画面!$L347&amp;"",2,1)</f>
        <v/>
      </c>
      <c r="M34" s="642" t="str">
        <f>MID(★入力画面!$L347&amp;"",3,1)</f>
        <v/>
      </c>
      <c r="N34" s="642" t="str">
        <f>MID(★入力画面!$L347&amp;"",4,1)</f>
        <v/>
      </c>
      <c r="O34" s="642" t="str">
        <f>MID(★入力画面!$L347&amp;"",5,1)</f>
        <v/>
      </c>
      <c r="P34" s="642" t="str">
        <f>MID(★入力画面!$L347&amp;"",6,1)</f>
        <v/>
      </c>
      <c r="Q34" s="642" t="str">
        <f>MID(★入力画面!$L347&amp;"",7,1)</f>
        <v/>
      </c>
      <c r="R34" s="642" t="str">
        <f>MID(★入力画面!$L347&amp;"",8,1)</f>
        <v/>
      </c>
      <c r="S34" s="642" t="str">
        <f>MID(★入力画面!$L347&amp;"",9,1)</f>
        <v/>
      </c>
      <c r="T34" s="642" t="str">
        <f>MID(★入力画面!$L347&amp;"",10,1)</f>
        <v/>
      </c>
      <c r="U34" s="642" t="str">
        <f>MID(★入力画面!$L347&amp;"",11,1)</f>
        <v/>
      </c>
      <c r="V34" s="642" t="str">
        <f>MID(★入力画面!$L347&amp;"",12,1)</f>
        <v/>
      </c>
      <c r="W34" s="642" t="str">
        <f>MID(★入力画面!$L347&amp;"",13,1)</f>
        <v/>
      </c>
      <c r="X34" s="642" t="str">
        <f>MID(★入力画面!$L347&amp;"",14,1)</f>
        <v/>
      </c>
      <c r="Y34" s="642" t="str">
        <f>MID(★入力画面!$L347&amp;"",15,1)</f>
        <v/>
      </c>
      <c r="Z34" s="642" t="str">
        <f>MID(★入力画面!$L347&amp;"",16,1)</f>
        <v/>
      </c>
      <c r="AA34" s="642" t="str">
        <f>MID(★入力画面!$L347&amp;"",17,1)</f>
        <v/>
      </c>
      <c r="AB34" s="642" t="str">
        <f>MID(★入力画面!$L347&amp;"",18,1)</f>
        <v/>
      </c>
      <c r="AC34" s="642" t="str">
        <f>MID(★入力画面!$L347&amp;"",19,1)</f>
        <v/>
      </c>
      <c r="AD34" s="661" t="str">
        <f>MID(★入力画面!$L347&amp;"",20,1)</f>
        <v/>
      </c>
      <c r="AE34" s="283"/>
    </row>
    <row r="35" spans="1:32" ht="15" customHeight="1">
      <c r="A35" s="283"/>
      <c r="B35" s="283"/>
      <c r="C35" s="315"/>
      <c r="D35" s="2434" t="s">
        <v>209</v>
      </c>
      <c r="E35" s="2434"/>
      <c r="F35" s="2434"/>
      <c r="G35" s="2434"/>
      <c r="H35" s="2434"/>
      <c r="I35" s="2434"/>
      <c r="J35" s="316"/>
      <c r="K35" s="659" t="str">
        <f>IF(★入力画面!L349&amp;""="明治","M",IF(★入力画面!L349&amp;""="大正","T",IF(★入力画面!L349&amp;""="昭和","S",IF(★入力画面!L349&amp;""="平成","H",""))))</f>
        <v/>
      </c>
      <c r="L35" s="283"/>
      <c r="M35" s="635" t="str">
        <f>LEFT((RIGHT(★入力画面!O349&amp;"",2)),1)</f>
        <v/>
      </c>
      <c r="N35" s="636" t="str">
        <f>LEFT((RIGHT(★入力画面!O349&amp;"",1)),1)</f>
        <v/>
      </c>
      <c r="O35" s="283" t="s">
        <v>267</v>
      </c>
      <c r="P35" s="635" t="str">
        <f>LEFT((RIGHT(★入力画面!R349&amp;"",2)),1)</f>
        <v/>
      </c>
      <c r="Q35" s="636" t="str">
        <f>LEFT((RIGHT(★入力画面!R349&amp;"",1)),1)</f>
        <v/>
      </c>
      <c r="R35" s="283" t="s">
        <v>273</v>
      </c>
      <c r="S35" s="635" t="str">
        <f>LEFT((RIGHT(★入力画面!U349&amp;"",2)),1)</f>
        <v/>
      </c>
      <c r="T35" s="636" t="str">
        <f>LEFT((RIGHT(★入力画面!U349&amp;"",1)),1)</f>
        <v/>
      </c>
      <c r="U35" s="283" t="s">
        <v>269</v>
      </c>
      <c r="V35" s="283"/>
      <c r="W35" s="283"/>
      <c r="X35" s="283"/>
      <c r="Y35" s="283"/>
      <c r="Z35" s="283"/>
      <c r="AA35" s="283"/>
      <c r="AB35" s="283"/>
      <c r="AC35" s="283"/>
      <c r="AD35" s="283"/>
      <c r="AE35" s="283"/>
    </row>
    <row r="36" spans="1:32" ht="15" customHeight="1">
      <c r="A36" s="283"/>
      <c r="B36" s="283"/>
      <c r="C36" s="315"/>
      <c r="D36" s="2457" t="s">
        <v>1112</v>
      </c>
      <c r="E36" s="2457"/>
      <c r="F36" s="2457"/>
      <c r="G36" s="2457"/>
      <c r="H36" s="2457"/>
      <c r="I36" s="2457"/>
      <c r="J36" s="316"/>
      <c r="K36" s="641" t="str">
        <f>IF(U36="","",MID(VLOOKUP(U36,★入力画面!$AY$606:$AZ$2574,2,FALSE),1,1))</f>
        <v/>
      </c>
      <c r="L36" s="642" t="str">
        <f>IF(U36="","",MID(VLOOKUP(U36,★入力画面!$AY$606:$AZ$2574,2,FALSE),2,1))</f>
        <v/>
      </c>
      <c r="M36" s="642" t="str">
        <f>IF(U36="","",MID(VLOOKUP(U36,★入力画面!$AY$606:$AZ$2574,2,FALSE),3,1))</f>
        <v/>
      </c>
      <c r="N36" s="642" t="str">
        <f>IF(U36="","",MID(VLOOKUP(U36,★入力画面!$AY$606:$AZ$2574,2,FALSE),4,1))</f>
        <v/>
      </c>
      <c r="O36" s="661" t="str">
        <f>IF(U36="","",MID(VLOOKUP(U36,★入力画面!$AY$606:$AZ$2574,2,FALSE),5,1))</f>
        <v/>
      </c>
      <c r="P36" s="2461" t="str">
        <f>IF(★入力画面!L350="▼選択","",★入力画面!L350)</f>
        <v/>
      </c>
      <c r="Q36" s="2462"/>
      <c r="R36" s="2462"/>
      <c r="S36" s="283"/>
      <c r="T36" s="283"/>
      <c r="U36" s="2475" t="str">
        <f>IF(★入力画面!S350="","",★入力画面!S350)</f>
        <v/>
      </c>
      <c r="V36" s="2475"/>
      <c r="W36" s="2475"/>
      <c r="X36" s="2475"/>
      <c r="Y36" s="2475"/>
      <c r="Z36" s="2475"/>
      <c r="AA36" s="2475"/>
      <c r="AB36" s="2475"/>
      <c r="AC36" s="2475"/>
      <c r="AD36" s="2475"/>
      <c r="AE36" s="283"/>
    </row>
    <row r="37" spans="1:32" ht="15" customHeight="1">
      <c r="A37" s="283"/>
      <c r="B37" s="283"/>
      <c r="C37" s="335"/>
      <c r="D37" s="2446" t="s">
        <v>203</v>
      </c>
      <c r="E37" s="2446"/>
      <c r="F37" s="2446"/>
      <c r="G37" s="2446"/>
      <c r="H37" s="2446"/>
      <c r="I37" s="2446"/>
      <c r="J37" s="336"/>
      <c r="K37" s="646" t="str">
        <f>IF(★入力画面!$L353="","",MID(★入力画面!$L353&amp;"",1,1))</f>
        <v/>
      </c>
      <c r="L37" s="663" t="str">
        <f>IF(★入力画面!$L353="","",MID(★入力画面!$L353&amp;"",2,1))</f>
        <v/>
      </c>
      <c r="M37" s="663" t="str">
        <f>IF(★入力画面!$L353="","",MID(★入力画面!$L353&amp;"",3,1))</f>
        <v/>
      </c>
      <c r="N37" s="663" t="str">
        <f>IF(★入力画面!$L353="","",MID(★入力画面!$L353&amp;"",4,1))</f>
        <v/>
      </c>
      <c r="O37" s="663" t="str">
        <f>IF(★入力画面!$L353="","",MID(★入力画面!$L353&amp;"",5,1))</f>
        <v/>
      </c>
      <c r="P37" s="663" t="str">
        <f>IF(★入力画面!$L353="","",MID(★入力画面!$L353&amp;"",6,1))</f>
        <v/>
      </c>
      <c r="Q37" s="663" t="str">
        <f>IF(★入力画面!$L353="","",MID(★入力画面!$L353&amp;"",7,1))</f>
        <v/>
      </c>
      <c r="R37" s="663" t="str">
        <f>IF(★入力画面!$L353="","",MID(★入力画面!$L353&amp;"",8,1))</f>
        <v/>
      </c>
      <c r="S37" s="663" t="str">
        <f>IF(★入力画面!$L353="","",MID(★入力画面!$L353&amp;"",9,1))</f>
        <v/>
      </c>
      <c r="T37" s="663" t="str">
        <f>IF(★入力画面!$L353="","",MID(★入力画面!$L353&amp;"",10,1))</f>
        <v/>
      </c>
      <c r="U37" s="663" t="str">
        <f>IF(★入力画面!$L353="","",MID(★入力画面!$L353&amp;"",11,1))</f>
        <v/>
      </c>
      <c r="V37" s="663" t="str">
        <f>IF(★入力画面!$L353="","",MID(★入力画面!$L353&amp;"",12,1))</f>
        <v/>
      </c>
      <c r="W37" s="663" t="str">
        <f>IF(★入力画面!$L353="","",MID(★入力画面!$L353&amp;"",13,1))</f>
        <v/>
      </c>
      <c r="X37" s="663" t="str">
        <f>IF(★入力画面!$L353="","",MID(★入力画面!$L353&amp;"",14,1))</f>
        <v/>
      </c>
      <c r="Y37" s="663" t="str">
        <f>IF(★入力画面!$L353="","",MID(★入力画面!$L353&amp;"",15,1))</f>
        <v/>
      </c>
      <c r="Z37" s="663" t="str">
        <f>IF(★入力画面!$L353="","",MID(★入力画面!$L353&amp;"",16,1))</f>
        <v/>
      </c>
      <c r="AA37" s="663" t="str">
        <f>IF(★入力画面!$L353="","",MID(★入力画面!$L353&amp;"",17,1))</f>
        <v/>
      </c>
      <c r="AB37" s="663" t="str">
        <f>IF(★入力画面!$L353="","",MID(★入力画面!$L353&amp;"",18,1))</f>
        <v/>
      </c>
      <c r="AC37" s="663" t="str">
        <f>IF(★入力画面!$L353="","",MID(★入力画面!$L353&amp;"",19,1))</f>
        <v/>
      </c>
      <c r="AD37" s="664" t="str">
        <f>IF(★入力画面!$L353="","",MID(★入力画面!$L353&amp;"",20,1))</f>
        <v/>
      </c>
      <c r="AE37" s="302" t="s">
        <v>712</v>
      </c>
      <c r="AF37" s="325"/>
    </row>
    <row r="38" spans="1:32" ht="15" customHeight="1">
      <c r="A38" s="283"/>
      <c r="B38" s="283"/>
      <c r="C38" s="323"/>
      <c r="D38" s="2447"/>
      <c r="E38" s="2447"/>
      <c r="F38" s="2447"/>
      <c r="G38" s="2447"/>
      <c r="H38" s="2447"/>
      <c r="I38" s="2447"/>
      <c r="J38" s="324"/>
      <c r="K38" s="649" t="str">
        <f>IF(★入力画面!$L353="","",MID(★入力画面!$L353&amp;"",21,1))</f>
        <v/>
      </c>
      <c r="L38" s="665" t="str">
        <f>IF(★入力画面!$L353="","",MID(★入力画面!$L353&amp;"",22,1))</f>
        <v/>
      </c>
      <c r="M38" s="665" t="str">
        <f>IF(★入力画面!$L353="","",MID(★入力画面!$L353&amp;"",23,1))</f>
        <v/>
      </c>
      <c r="N38" s="665" t="str">
        <f>IF(★入力画面!$L353="","",MID(★入力画面!$L353&amp;"",24,1))</f>
        <v/>
      </c>
      <c r="O38" s="665" t="str">
        <f>IF(★入力画面!$L353="","",MID(★入力画面!$L353&amp;"",25,1))</f>
        <v/>
      </c>
      <c r="P38" s="665" t="str">
        <f>IF(★入力画面!$L353="","",MID(★入力画面!$L353&amp;"",26,1))</f>
        <v/>
      </c>
      <c r="Q38" s="665" t="str">
        <f>IF(★入力画面!$L353="","",MID(★入力画面!$L353&amp;"",27,1))</f>
        <v/>
      </c>
      <c r="R38" s="665" t="str">
        <f>IF(★入力画面!$L353="","",MID(★入力画面!$L353&amp;"",28,1))</f>
        <v/>
      </c>
      <c r="S38" s="665" t="str">
        <f>IF(★入力画面!$L353="","",MID(★入力画面!$L353&amp;"",29,1))</f>
        <v/>
      </c>
      <c r="T38" s="665" t="str">
        <f>IF(★入力画面!$L353="","",MID(★入力画面!$L353&amp;"",30,1))</f>
        <v/>
      </c>
      <c r="U38" s="665" t="str">
        <f>IF(★入力画面!$L353="","",MID(★入力画面!$L353&amp;"",31,1))</f>
        <v/>
      </c>
      <c r="V38" s="665" t="str">
        <f>IF(★入力画面!$L353="","",MID(★入力画面!$L353&amp;"",32,1))</f>
        <v/>
      </c>
      <c r="W38" s="665" t="str">
        <f>IF(★入力画面!$L353="","",MID(★入力画面!$L353&amp;"",33,1))</f>
        <v/>
      </c>
      <c r="X38" s="665" t="str">
        <f>IF(★入力画面!$L353="","",MID(★入力画面!$L353&amp;"",34,1))</f>
        <v/>
      </c>
      <c r="Y38" s="665" t="str">
        <f>IF(★入力画面!$L353="","",MID(★入力画面!$L353&amp;"",35,1))</f>
        <v/>
      </c>
      <c r="Z38" s="665" t="str">
        <f>IF(★入力画面!$L353="","",MID(★入力画面!$L353&amp;"",36,1))</f>
        <v/>
      </c>
      <c r="AA38" s="665" t="str">
        <f>IF(★入力画面!$L353="","",MID(★入力画面!$L353&amp;"",37,1))</f>
        <v/>
      </c>
      <c r="AB38" s="665" t="str">
        <f>IF(★入力画面!$L353="","",MID(★入力画面!$L353&amp;"",38,1))</f>
        <v/>
      </c>
      <c r="AC38" s="665" t="str">
        <f>IF(★入力画面!$L353="","",MID(★入力画面!$L353&amp;"",39,1))</f>
        <v/>
      </c>
      <c r="AD38" s="666" t="str">
        <f>IF(★入力画面!$L353="","",MID(★入力画面!$L353&amp;"",40,1))</f>
        <v/>
      </c>
      <c r="AE38" s="283"/>
      <c r="AF38" s="326"/>
    </row>
    <row r="39" spans="1:32" ht="15" customHeight="1">
      <c r="A39" s="283"/>
      <c r="B39" s="283"/>
      <c r="C39" s="283"/>
      <c r="D39" s="389"/>
      <c r="E39" s="389"/>
      <c r="F39" s="389"/>
      <c r="G39" s="389"/>
      <c r="H39" s="389"/>
      <c r="I39" s="389"/>
      <c r="J39" s="283"/>
      <c r="K39" s="283"/>
      <c r="L39" s="283"/>
      <c r="M39" s="283"/>
      <c r="N39" s="283"/>
      <c r="O39" s="283"/>
      <c r="P39" s="283"/>
      <c r="Q39" s="283"/>
      <c r="R39" s="283"/>
      <c r="S39" s="283"/>
      <c r="T39" s="283"/>
      <c r="U39" s="283"/>
      <c r="V39" s="283"/>
      <c r="W39" s="283"/>
      <c r="X39" s="283"/>
      <c r="Y39" s="283"/>
      <c r="Z39" s="283"/>
      <c r="AA39" s="283"/>
      <c r="AB39" s="283"/>
      <c r="AC39" s="283"/>
      <c r="AD39" s="283"/>
      <c r="AE39" s="283"/>
    </row>
    <row r="40" spans="1:32" ht="15" customHeight="1"/>
    <row r="41" spans="1:32" ht="15" customHeight="1">
      <c r="A41" s="283"/>
      <c r="B41" s="283"/>
      <c r="C41" s="283"/>
      <c r="D41" s="283"/>
      <c r="E41" s="283"/>
      <c r="F41" s="283"/>
      <c r="G41" s="283"/>
      <c r="H41" s="283"/>
      <c r="I41" s="283"/>
      <c r="J41" s="283"/>
      <c r="K41" s="283"/>
      <c r="L41" s="283"/>
      <c r="M41" s="283"/>
      <c r="N41" s="283"/>
      <c r="O41" s="283"/>
      <c r="P41" s="312"/>
      <c r="Q41" s="283"/>
      <c r="R41" s="283"/>
      <c r="S41" s="283"/>
      <c r="T41" s="313"/>
      <c r="U41" s="313"/>
      <c r="V41" s="313"/>
      <c r="W41" s="313"/>
      <c r="X41" s="313"/>
      <c r="Y41" s="313"/>
      <c r="Z41" s="313"/>
      <c r="AA41" s="313"/>
      <c r="AB41" s="313"/>
      <c r="AC41" s="313"/>
      <c r="AD41" s="313"/>
      <c r="AE41" s="313"/>
      <c r="AF41" s="309"/>
    </row>
    <row r="42" spans="1:32" ht="15" customHeight="1">
      <c r="A42" s="314">
        <v>51</v>
      </c>
      <c r="B42" s="283"/>
      <c r="C42" s="315"/>
      <c r="D42" s="2434" t="s">
        <v>766</v>
      </c>
      <c r="E42" s="2434"/>
      <c r="F42" s="2434"/>
      <c r="G42" s="2434"/>
      <c r="H42" s="2434"/>
      <c r="I42" s="2434"/>
      <c r="J42" s="316"/>
      <c r="K42" s="654" t="str">
        <f>LEFT(VLOOKUP(★入力画面!L356,★入力画面!$AG$633:$AH$635,2,FALSE),1)</f>
        <v xml:space="preserve"> </v>
      </c>
      <c r="L42" s="655" t="str">
        <f>RIGHT(VLOOKUP(★入力画面!L356,★入力画面!$AG$633:$AH$635,2,FALSE),1)</f>
        <v xml:space="preserve"> </v>
      </c>
      <c r="M42" s="283"/>
      <c r="N42" s="283"/>
      <c r="O42" s="283"/>
      <c r="Q42" s="2458" t="s">
        <v>1111</v>
      </c>
      <c r="R42" s="2459"/>
      <c r="S42" s="2460"/>
      <c r="T42" s="656" t="str">
        <f>IF(★入力画面!L357&amp;""="明治","M",IF(★入力画面!L357&amp;""="大正","T",IF(★入力画面!L357&amp;""="昭和","S",IF(★入力画面!L357&amp;""="平成","H",IF(★入力画面!L357&amp;""="令和","R","")))))</f>
        <v/>
      </c>
      <c r="U42" s="313"/>
      <c r="V42" s="657" t="str">
        <f>LEFT((RIGHT(★入力画面!O357&amp;"",2)),1)</f>
        <v/>
      </c>
      <c r="W42" s="658" t="str">
        <f>LEFT((RIGHT(★入力画面!O357&amp;"",1)),1)</f>
        <v/>
      </c>
      <c r="X42" s="313" t="s">
        <v>267</v>
      </c>
      <c r="Y42" s="657" t="str">
        <f>LEFT((RIGHT(★入力画面!R357&amp;"",2)),1)</f>
        <v/>
      </c>
      <c r="Z42" s="658" t="str">
        <f>LEFT((RIGHT(★入力画面!R357&amp;"",1)),1)</f>
        <v/>
      </c>
      <c r="AA42" s="313" t="s">
        <v>273</v>
      </c>
      <c r="AB42" s="657" t="str">
        <f>LEFT((RIGHT(★入力画面!U357&amp;"",2)),1)</f>
        <v/>
      </c>
      <c r="AC42" s="658" t="str">
        <f>LEFT((RIGHT(★入力画面!U357&amp;"",1)),1)</f>
        <v/>
      </c>
      <c r="AD42" s="313" t="s">
        <v>269</v>
      </c>
      <c r="AE42" s="313"/>
      <c r="AF42" s="309"/>
    </row>
    <row r="43" spans="1:32" ht="15" customHeight="1">
      <c r="A43" s="283"/>
      <c r="B43" s="283"/>
      <c r="C43" s="315"/>
      <c r="D43" s="2434" t="s">
        <v>264</v>
      </c>
      <c r="E43" s="2434"/>
      <c r="F43" s="2434"/>
      <c r="G43" s="2434"/>
      <c r="H43" s="2434"/>
      <c r="I43" s="2434"/>
      <c r="J43" s="316"/>
      <c r="K43" s="641" t="str">
        <f>MID(★入力画面!$L358&amp;"",1,1)</f>
        <v/>
      </c>
      <c r="L43" s="642" t="str">
        <f>MID(★入力画面!$L358&amp;"",2,1)</f>
        <v/>
      </c>
      <c r="M43" s="642" t="str">
        <f>MID(★入力画面!$L358&amp;"",3,1)</f>
        <v/>
      </c>
      <c r="N43" s="642" t="str">
        <f>MID(★入力画面!$L358&amp;"",4,1)</f>
        <v/>
      </c>
      <c r="O43" s="642" t="str">
        <f>MID(★入力画面!$L358&amp;"",5,1)</f>
        <v/>
      </c>
      <c r="P43" s="642" t="str">
        <f>MID(★入力画面!$L358&amp;"",6,1)</f>
        <v/>
      </c>
      <c r="Q43" s="642" t="str">
        <f>MID(★入力画面!$L358&amp;"",7,1)</f>
        <v/>
      </c>
      <c r="R43" s="642" t="str">
        <f>MID(★入力画面!$L358&amp;"",8,1)</f>
        <v/>
      </c>
      <c r="S43" s="642" t="str">
        <f>MID(★入力画面!$L358&amp;"",9,1)</f>
        <v/>
      </c>
      <c r="T43" s="642" t="str">
        <f>MID(★入力画面!$L358&amp;"",10,1)</f>
        <v/>
      </c>
      <c r="U43" s="642" t="str">
        <f>MID(★入力画面!$L358&amp;"",11,1)</f>
        <v/>
      </c>
      <c r="V43" s="642" t="str">
        <f>MID(★入力画面!$L358&amp;"",12,1)</f>
        <v/>
      </c>
      <c r="W43" s="642" t="str">
        <f>MID(★入力画面!$L358&amp;"",13,1)</f>
        <v/>
      </c>
      <c r="X43" s="642" t="str">
        <f>MID(★入力画面!$L358&amp;"",14,1)</f>
        <v/>
      </c>
      <c r="Y43" s="642" t="str">
        <f>MID(★入力画面!$L358&amp;"",15,1)</f>
        <v/>
      </c>
      <c r="Z43" s="642" t="str">
        <f>MID(★入力画面!$L358&amp;"",16,1)</f>
        <v/>
      </c>
      <c r="AA43" s="642" t="str">
        <f>MID(★入力画面!$L358&amp;"",17,1)</f>
        <v/>
      </c>
      <c r="AB43" s="642" t="str">
        <f>MID(★入力画面!$L358&amp;"",18,1)</f>
        <v/>
      </c>
      <c r="AC43" s="642" t="str">
        <f>MID(★入力画面!$L358&amp;"",19,1)</f>
        <v/>
      </c>
      <c r="AD43" s="645" t="str">
        <f>MID(★入力画面!$L358&amp;"",20,1)</f>
        <v/>
      </c>
      <c r="AE43" s="313"/>
      <c r="AF43" s="309"/>
    </row>
    <row r="44" spans="1:32" ht="15" customHeight="1">
      <c r="A44" s="283"/>
      <c r="B44" s="283"/>
      <c r="C44" s="323"/>
      <c r="D44" s="2434" t="s">
        <v>204</v>
      </c>
      <c r="E44" s="2434"/>
      <c r="F44" s="2434"/>
      <c r="G44" s="2434"/>
      <c r="H44" s="2434"/>
      <c r="I44" s="2434"/>
      <c r="J44" s="324"/>
      <c r="K44" s="641" t="str">
        <f>MID(★入力画面!$L360&amp;"",1,1)</f>
        <v/>
      </c>
      <c r="L44" s="642" t="str">
        <f>MID(★入力画面!$L360&amp;"",2,1)</f>
        <v/>
      </c>
      <c r="M44" s="642" t="str">
        <f>MID(★入力画面!$L360&amp;"",3,1)</f>
        <v/>
      </c>
      <c r="N44" s="642" t="str">
        <f>MID(★入力画面!$L360&amp;"",4,1)</f>
        <v/>
      </c>
      <c r="O44" s="642" t="str">
        <f>MID(★入力画面!$L360&amp;"",5,1)</f>
        <v/>
      </c>
      <c r="P44" s="642" t="str">
        <f>MID(★入力画面!$L360&amp;"",6,1)</f>
        <v/>
      </c>
      <c r="Q44" s="642" t="str">
        <f>MID(★入力画面!$L360&amp;"",7,1)</f>
        <v/>
      </c>
      <c r="R44" s="642" t="str">
        <f>MID(★入力画面!$L360&amp;"",8,1)</f>
        <v/>
      </c>
      <c r="S44" s="642" t="str">
        <f>MID(★入力画面!$L360&amp;"",9,1)</f>
        <v/>
      </c>
      <c r="T44" s="642" t="str">
        <f>MID(★入力画面!$L360&amp;"",10,1)</f>
        <v/>
      </c>
      <c r="U44" s="642" t="str">
        <f>MID(★入力画面!$L360&amp;"",11,1)</f>
        <v/>
      </c>
      <c r="V44" s="642" t="str">
        <f>MID(★入力画面!$L360&amp;"",12,1)</f>
        <v/>
      </c>
      <c r="W44" s="642" t="str">
        <f>MID(★入力画面!$L360&amp;"",13,1)</f>
        <v/>
      </c>
      <c r="X44" s="642" t="str">
        <f>MID(★入力画面!$L360&amp;"",14,1)</f>
        <v/>
      </c>
      <c r="Y44" s="642" t="str">
        <f>MID(★入力画面!$L360&amp;"",15,1)</f>
        <v/>
      </c>
      <c r="Z44" s="642" t="str">
        <f>MID(★入力画面!$L360&amp;"",16,1)</f>
        <v/>
      </c>
      <c r="AA44" s="642" t="str">
        <f>MID(★入力画面!$L360&amp;"",17,1)</f>
        <v/>
      </c>
      <c r="AB44" s="642" t="str">
        <f>MID(★入力画面!$L360&amp;"",18,1)</f>
        <v/>
      </c>
      <c r="AC44" s="642" t="str">
        <f>MID(★入力画面!$L360&amp;"",19,1)</f>
        <v/>
      </c>
      <c r="AD44" s="661" t="str">
        <f>MID(★入力画面!$L360&amp;"",20,1)</f>
        <v/>
      </c>
      <c r="AE44" s="283"/>
    </row>
    <row r="45" spans="1:32" ht="15" customHeight="1">
      <c r="A45" s="283"/>
      <c r="B45" s="283"/>
      <c r="C45" s="315"/>
      <c r="D45" s="2434" t="s">
        <v>209</v>
      </c>
      <c r="E45" s="2434"/>
      <c r="F45" s="2434"/>
      <c r="G45" s="2434"/>
      <c r="H45" s="2434"/>
      <c r="I45" s="2434"/>
      <c r="J45" s="316"/>
      <c r="K45" s="659" t="str">
        <f>IF(★入力画面!L362&amp;""="明治","M",IF(★入力画面!L362&amp;""="大正","T",IF(★入力画面!L362&amp;""="昭和","S",IF(★入力画面!L362&amp;""="平成","H",""))))</f>
        <v/>
      </c>
      <c r="L45" s="283"/>
      <c r="M45" s="635" t="str">
        <f>LEFT((RIGHT(★入力画面!O362&amp;"",2)),1)</f>
        <v/>
      </c>
      <c r="N45" s="636" t="str">
        <f>LEFT((RIGHT(★入力画面!O362&amp;"",1)),1)</f>
        <v/>
      </c>
      <c r="O45" s="283" t="s">
        <v>267</v>
      </c>
      <c r="P45" s="635" t="str">
        <f>LEFT((RIGHT(★入力画面!R362&amp;"",2)),1)</f>
        <v/>
      </c>
      <c r="Q45" s="636" t="str">
        <f>LEFT((RIGHT(★入力画面!R362&amp;"",1)),1)</f>
        <v/>
      </c>
      <c r="R45" s="283" t="s">
        <v>273</v>
      </c>
      <c r="S45" s="635" t="str">
        <f>LEFT((RIGHT(★入力画面!U362&amp;"",2)),1)</f>
        <v/>
      </c>
      <c r="T45" s="636" t="str">
        <f>LEFT((RIGHT(★入力画面!U362&amp;"",1)),1)</f>
        <v/>
      </c>
      <c r="U45" s="283" t="s">
        <v>269</v>
      </c>
      <c r="V45" s="283"/>
      <c r="W45" s="283"/>
      <c r="X45" s="283"/>
      <c r="Y45" s="283"/>
      <c r="Z45" s="283"/>
      <c r="AA45" s="283"/>
      <c r="AB45" s="283"/>
      <c r="AC45" s="283"/>
      <c r="AD45" s="283"/>
      <c r="AE45" s="283"/>
    </row>
    <row r="46" spans="1:32" ht="15" customHeight="1">
      <c r="A46" s="283"/>
      <c r="B46" s="283"/>
      <c r="C46" s="315"/>
      <c r="D46" s="2457" t="s">
        <v>1112</v>
      </c>
      <c r="E46" s="2457"/>
      <c r="F46" s="2457"/>
      <c r="G46" s="2457"/>
      <c r="H46" s="2457"/>
      <c r="I46" s="2457"/>
      <c r="J46" s="316"/>
      <c r="K46" s="641" t="str">
        <f>IF(U46="","",MID(VLOOKUP(U46,★入力画面!$AY$606:$AZ$2574,2,FALSE),1,1))</f>
        <v/>
      </c>
      <c r="L46" s="642" t="str">
        <f>IF(U46="","",MID(VLOOKUP(U46,★入力画面!$AY$606:$AZ$2574,2,FALSE),2,1))</f>
        <v/>
      </c>
      <c r="M46" s="642" t="str">
        <f>IF(U46="","",MID(VLOOKUP(U46,★入力画面!$AY$606:$AZ$2574,2,FALSE),3,1))</f>
        <v/>
      </c>
      <c r="N46" s="642" t="str">
        <f>IF(U46="","",MID(VLOOKUP(U46,★入力画面!$AY$606:$AZ$2574,2,FALSE),4,1))</f>
        <v/>
      </c>
      <c r="O46" s="661" t="str">
        <f>IF(U46="","",MID(VLOOKUP(U46,★入力画面!$AY$606:$AZ$2574,2,FALSE),5,1))</f>
        <v/>
      </c>
      <c r="P46" s="2461" t="str">
        <f>IF(★入力画面!L363="▼選択","",★入力画面!L363)</f>
        <v/>
      </c>
      <c r="Q46" s="2462"/>
      <c r="R46" s="2462"/>
      <c r="S46" s="283"/>
      <c r="T46" s="283"/>
      <c r="U46" s="2475" t="str">
        <f>IF(★入力画面!S363="","",★入力画面!S363)</f>
        <v/>
      </c>
      <c r="V46" s="2475"/>
      <c r="W46" s="2475"/>
      <c r="X46" s="2475"/>
      <c r="Y46" s="2475"/>
      <c r="Z46" s="2475"/>
      <c r="AA46" s="2475"/>
      <c r="AB46" s="2475"/>
      <c r="AC46" s="2475"/>
      <c r="AD46" s="2475"/>
      <c r="AE46" s="283"/>
    </row>
    <row r="47" spans="1:32" ht="15" customHeight="1">
      <c r="A47" s="283"/>
      <c r="B47" s="283"/>
      <c r="C47" s="335"/>
      <c r="D47" s="2446" t="s">
        <v>203</v>
      </c>
      <c r="E47" s="2446"/>
      <c r="F47" s="2446"/>
      <c r="G47" s="2446"/>
      <c r="H47" s="2446"/>
      <c r="I47" s="2446"/>
      <c r="J47" s="336"/>
      <c r="K47" s="646" t="str">
        <f>IF(★入力画面!$L366="","",MID(★入力画面!$L366&amp;"",1,1))</f>
        <v/>
      </c>
      <c r="L47" s="663" t="str">
        <f>IF(★入力画面!$L366="","",MID(★入力画面!$L366&amp;"",2,1))</f>
        <v/>
      </c>
      <c r="M47" s="663" t="str">
        <f>IF(★入力画面!$L366="","",MID(★入力画面!$L366&amp;"",3,1))</f>
        <v/>
      </c>
      <c r="N47" s="663" t="str">
        <f>IF(★入力画面!$L366="","",MID(★入力画面!$L366&amp;"",4,1))</f>
        <v/>
      </c>
      <c r="O47" s="663" t="str">
        <f>IF(★入力画面!$L366="","",MID(★入力画面!$L366&amp;"",5,1))</f>
        <v/>
      </c>
      <c r="P47" s="663" t="str">
        <f>IF(★入力画面!$L366="","",MID(★入力画面!$L366&amp;"",6,1))</f>
        <v/>
      </c>
      <c r="Q47" s="663" t="str">
        <f>IF(★入力画面!$L366="","",MID(★入力画面!$L366&amp;"",7,1))</f>
        <v/>
      </c>
      <c r="R47" s="663" t="str">
        <f>IF(★入力画面!$L366="","",MID(★入力画面!$L366&amp;"",8,1))</f>
        <v/>
      </c>
      <c r="S47" s="663" t="str">
        <f>IF(★入力画面!$L366="","",MID(★入力画面!$L366&amp;"",9,1))</f>
        <v/>
      </c>
      <c r="T47" s="663" t="str">
        <f>IF(★入力画面!$L366="","",MID(★入力画面!$L366&amp;"",10,1))</f>
        <v/>
      </c>
      <c r="U47" s="663" t="str">
        <f>IF(★入力画面!$L366="","",MID(★入力画面!$L366&amp;"",11,1))</f>
        <v/>
      </c>
      <c r="V47" s="663" t="str">
        <f>IF(★入力画面!$L366="","",MID(★入力画面!$L366&amp;"",12,1))</f>
        <v/>
      </c>
      <c r="W47" s="663" t="str">
        <f>IF(★入力画面!$L366="","",MID(★入力画面!$L366&amp;"",13,1))</f>
        <v/>
      </c>
      <c r="X47" s="663" t="str">
        <f>IF(★入力画面!$L366="","",MID(★入力画面!$L366&amp;"",14,1))</f>
        <v/>
      </c>
      <c r="Y47" s="663" t="str">
        <f>IF(★入力画面!$L366="","",MID(★入力画面!$L366&amp;"",15,1))</f>
        <v/>
      </c>
      <c r="Z47" s="663" t="str">
        <f>IF(★入力画面!$L366="","",MID(★入力画面!$L366&amp;"",16,1))</f>
        <v/>
      </c>
      <c r="AA47" s="663" t="str">
        <f>IF(★入力画面!$L366="","",MID(★入力画面!$L366&amp;"",17,1))</f>
        <v/>
      </c>
      <c r="AB47" s="663" t="str">
        <f>IF(★入力画面!$L366="","",MID(★入力画面!$L366&amp;"",18,1))</f>
        <v/>
      </c>
      <c r="AC47" s="663" t="str">
        <f>IF(★入力画面!$L366="","",MID(★入力画面!$L366&amp;"",19,1))</f>
        <v/>
      </c>
      <c r="AD47" s="664" t="str">
        <f>IF(★入力画面!$L366="","",MID(★入力画面!$L366&amp;"",20,1))</f>
        <v/>
      </c>
      <c r="AE47" s="687" t="s">
        <v>712</v>
      </c>
      <c r="AF47" s="325"/>
    </row>
    <row r="48" spans="1:32" ht="15" customHeight="1">
      <c r="A48" s="283"/>
      <c r="B48" s="283"/>
      <c r="C48" s="323"/>
      <c r="D48" s="2447"/>
      <c r="E48" s="2447"/>
      <c r="F48" s="2447"/>
      <c r="G48" s="2447"/>
      <c r="H48" s="2447"/>
      <c r="I48" s="2447"/>
      <c r="J48" s="324"/>
      <c r="K48" s="667" t="str">
        <f>IF(★入力画面!$L366="","",MID(★入力画面!$L366&amp;"",21,1))</f>
        <v/>
      </c>
      <c r="L48" s="665" t="str">
        <f>IF(★入力画面!$L366="","",MID(★入力画面!$L366&amp;"",22,1))</f>
        <v/>
      </c>
      <c r="M48" s="665" t="str">
        <f>IF(★入力画面!$L366="","",MID(★入力画面!$L366&amp;"",23,1))</f>
        <v/>
      </c>
      <c r="N48" s="665" t="str">
        <f>IF(★入力画面!$L366="","",MID(★入力画面!$L366&amp;"",24,1))</f>
        <v/>
      </c>
      <c r="O48" s="665" t="str">
        <f>IF(★入力画面!$L366="","",MID(★入力画面!$L366&amp;"",25,1))</f>
        <v/>
      </c>
      <c r="P48" s="665" t="str">
        <f>IF(★入力画面!$L366="","",MID(★入力画面!$L366&amp;"",26,1))</f>
        <v/>
      </c>
      <c r="Q48" s="665" t="str">
        <f>IF(★入力画面!$L366="","",MID(★入力画面!$L366&amp;"",27,1))</f>
        <v/>
      </c>
      <c r="R48" s="665" t="str">
        <f>IF(★入力画面!$L366="","",MID(★入力画面!$L366&amp;"",28,1))</f>
        <v/>
      </c>
      <c r="S48" s="665" t="str">
        <f>IF(★入力画面!$L366="","",MID(★入力画面!$L366&amp;"",29,1))</f>
        <v/>
      </c>
      <c r="T48" s="665" t="str">
        <f>IF(★入力画面!$L366="","",MID(★入力画面!$L366&amp;"",30,1))</f>
        <v/>
      </c>
      <c r="U48" s="665" t="str">
        <f>IF(★入力画面!$L366="","",MID(★入力画面!$L366&amp;"",31,1))</f>
        <v/>
      </c>
      <c r="V48" s="665" t="str">
        <f>IF(★入力画面!$L366="","",MID(★入力画面!$L366&amp;"",32,1))</f>
        <v/>
      </c>
      <c r="W48" s="665" t="str">
        <f>IF(★入力画面!$L366="","",MID(★入力画面!$L366&amp;"",33,1))</f>
        <v/>
      </c>
      <c r="X48" s="665" t="str">
        <f>IF(★入力画面!$L366="","",MID(★入力画面!$L366&amp;"",34,1))</f>
        <v/>
      </c>
      <c r="Y48" s="665" t="str">
        <f>IF(★入力画面!$L366="","",MID(★入力画面!$L366&amp;"",35,1))</f>
        <v/>
      </c>
      <c r="Z48" s="665" t="str">
        <f>IF(★入力画面!$L366="","",MID(★入力画面!$L366&amp;"",36,1))</f>
        <v/>
      </c>
      <c r="AA48" s="665" t="str">
        <f>IF(★入力画面!$L366="","",MID(★入力画面!$L366&amp;"",37,1))</f>
        <v/>
      </c>
      <c r="AB48" s="665" t="str">
        <f>IF(★入力画面!$L366="","",MID(★入力画面!$L366&amp;"",38,1))</f>
        <v/>
      </c>
      <c r="AC48" s="665" t="str">
        <f>IF(★入力画面!$L366="","",MID(★入力画面!$L366&amp;"",39,1))</f>
        <v/>
      </c>
      <c r="AD48" s="666" t="str">
        <f>IF(★入力画面!$L366="","",MID(★入力画面!$L366&amp;"",40,1))</f>
        <v/>
      </c>
      <c r="AE48" s="556"/>
      <c r="AF48" s="326"/>
    </row>
    <row r="49" spans="1:32" ht="14.25" customHeight="1"/>
    <row r="50" spans="1:32" hidden="1"/>
    <row r="51" spans="1:32">
      <c r="A51" s="283"/>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row>
    <row r="52" spans="1:32">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row>
    <row r="53" spans="1:32">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row>
    <row r="54" spans="1:32">
      <c r="A54" s="283"/>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row>
    <row r="55" spans="1:32">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row>
    <row r="56" spans="1:32">
      <c r="A56" s="283"/>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row>
    <row r="57" spans="1:32">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row>
    <row r="58" spans="1:32">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row>
    <row r="59" spans="1:32">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row>
    <row r="60" spans="1:32">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row>
    <row r="61" spans="1:32">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row>
    <row r="62" spans="1:32">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row>
    <row r="63" spans="1:3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row>
    <row r="64" spans="1:32">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row>
    <row r="65" spans="1:32">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row>
    <row r="66" spans="1:32">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row>
    <row r="67" spans="1:32">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row>
    <row r="68" spans="1:32">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row>
    <row r="69" spans="1:32">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row>
    <row r="70" spans="1:32">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row>
    <row r="71" spans="1:32">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row>
    <row r="72" spans="1:32">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row>
    <row r="73" spans="1:32">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row>
    <row r="74" spans="1:32">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row>
    <row r="75" spans="1:32">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row>
    <row r="76" spans="1:32">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row>
    <row r="77" spans="1:32">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row>
    <row r="78" spans="1:32">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row>
    <row r="79" spans="1:32">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row>
    <row r="80" spans="1:32">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row>
    <row r="81" spans="1:32">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row>
    <row r="82" spans="1:32">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row>
    <row r="83" spans="1:32">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row>
    <row r="84" spans="1:32">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row>
    <row r="85" spans="1:32">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row>
    <row r="86" spans="1:32">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row>
    <row r="87" spans="1:32">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row>
    <row r="88" spans="1:32">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row>
    <row r="89" spans="1:32">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row>
    <row r="90" spans="1:32">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row>
    <row r="91" spans="1:32">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row>
    <row r="92" spans="1:32">
      <c r="A92" s="283"/>
      <c r="B92" s="283"/>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row>
    <row r="93" spans="1:32">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row>
    <row r="94" spans="1:32">
      <c r="A94" s="283"/>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row>
    <row r="95" spans="1:32">
      <c r="A95" s="283"/>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row>
    <row r="96" spans="1:32">
      <c r="A96" s="283"/>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row>
    <row r="97" spans="1:32">
      <c r="A97" s="283"/>
      <c r="B97" s="283"/>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row>
    <row r="98" spans="1:32">
      <c r="A98" s="283"/>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row>
    <row r="99" spans="1:32">
      <c r="A99" s="283"/>
      <c r="B99" s="283"/>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row>
    <row r="100" spans="1:32">
      <c r="A100" s="283"/>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row>
    <row r="101" spans="1:32">
      <c r="A101" s="283"/>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row>
    <row r="102" spans="1:32">
      <c r="A102" s="283"/>
      <c r="B102" s="283"/>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row>
    <row r="103" spans="1:32">
      <c r="A103" s="283"/>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row>
    <row r="104" spans="1:32">
      <c r="A104" s="283"/>
      <c r="B104" s="283"/>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row>
    <row r="105" spans="1:32">
      <c r="A105" s="283"/>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row>
    <row r="106" spans="1:32">
      <c r="A106" s="283"/>
      <c r="B106" s="283"/>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row>
    <row r="107" spans="1:32">
      <c r="A107" s="283"/>
      <c r="B107" s="283"/>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row>
    <row r="108" spans="1:32">
      <c r="A108" s="283"/>
      <c r="B108" s="283"/>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row>
    <row r="109" spans="1:32">
      <c r="A109" s="283"/>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row>
    <row r="110" spans="1:32">
      <c r="A110" s="283"/>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row>
    <row r="111" spans="1:32">
      <c r="A111" s="283"/>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row>
    <row r="112" spans="1:32">
      <c r="A112" s="283"/>
      <c r="B112" s="283"/>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row>
    <row r="113" spans="1:32">
      <c r="A113" s="283"/>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row>
    <row r="114" spans="1:32">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row>
    <row r="115" spans="1:32">
      <c r="A115" s="283"/>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row>
    <row r="116" spans="1:32">
      <c r="A116" s="283"/>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row>
    <row r="117" spans="1:32">
      <c r="A117" s="283"/>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row>
    <row r="118" spans="1:32">
      <c r="A118" s="283"/>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row>
    <row r="119" spans="1:32">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row>
    <row r="120" spans="1:32">
      <c r="A120" s="283"/>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row>
    <row r="121" spans="1:32">
      <c r="A121" s="283"/>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row>
    <row r="122" spans="1:32">
      <c r="A122" s="283"/>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row>
    <row r="123" spans="1:32">
      <c r="A123" s="283"/>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row>
    <row r="124" spans="1:32">
      <c r="A124" s="283"/>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row>
    <row r="125" spans="1:32">
      <c r="A125" s="283"/>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row>
    <row r="126" spans="1:32">
      <c r="A126" s="283"/>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row>
    <row r="127" spans="1:32">
      <c r="A127" s="283"/>
      <c r="B127" s="283"/>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row>
    <row r="128" spans="1:32">
      <c r="A128" s="283"/>
      <c r="B128" s="283"/>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row>
    <row r="129" spans="1:32">
      <c r="A129" s="283"/>
      <c r="B129" s="283"/>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row>
    <row r="130" spans="1:32">
      <c r="A130" s="283"/>
      <c r="B130" s="283"/>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row>
    <row r="131" spans="1:32">
      <c r="A131" s="283"/>
      <c r="B131" s="283"/>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row>
    <row r="132" spans="1:32">
      <c r="A132" s="283"/>
      <c r="B132" s="283"/>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row>
    <row r="133" spans="1:32">
      <c r="A133" s="283"/>
      <c r="B133" s="283"/>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row>
    <row r="134" spans="1:32">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row>
    <row r="135" spans="1:32">
      <c r="A135" s="283"/>
      <c r="B135" s="283"/>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row>
    <row r="136" spans="1:32">
      <c r="A136" s="283"/>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row>
    <row r="137" spans="1:32">
      <c r="A137" s="283"/>
      <c r="B137" s="283"/>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row>
    <row r="138" spans="1:32">
      <c r="A138" s="283"/>
      <c r="B138" s="283"/>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row>
    <row r="139" spans="1:32">
      <c r="A139" s="283"/>
      <c r="B139" s="283"/>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row>
    <row r="140" spans="1:32">
      <c r="A140" s="283"/>
      <c r="B140" s="283"/>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row>
    <row r="141" spans="1:32">
      <c r="A141" s="283"/>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row>
    <row r="142" spans="1:32">
      <c r="A142" s="283"/>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row>
    <row r="143" spans="1:32">
      <c r="A143" s="283"/>
      <c r="B143" s="283"/>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row>
    <row r="144" spans="1:32">
      <c r="A144" s="283"/>
      <c r="B144" s="283"/>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row>
    <row r="145" spans="1:32">
      <c r="A145" s="283"/>
      <c r="B145" s="283"/>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row>
    <row r="146" spans="1:32">
      <c r="A146" s="283"/>
      <c r="B146" s="283"/>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row>
    <row r="147" spans="1:32">
      <c r="A147" s="283"/>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row>
    <row r="148" spans="1:32">
      <c r="A148" s="283"/>
      <c r="B148" s="283"/>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row>
    <row r="149" spans="1:32">
      <c r="A149" s="283"/>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row>
    <row r="150" spans="1:32">
      <c r="A150" s="283"/>
      <c r="B150" s="283"/>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row>
  </sheetData>
  <sheetProtection algorithmName="SHA-512" hashValue="R4noeXGUcXfKZFzSDZtmFV/VsGk7gM0IkGWu3NSCb8vd/NqqO2EtYyEybUMXqghfngbg8sGblbJmyJIyPwS8zg==" saltValue="xwZlDToesXYuwLv8doeUNA==" spinCount="100000" sheet="1" objects="1" scenarios="1"/>
  <mergeCells count="42">
    <mergeCell ref="U46:AD46"/>
    <mergeCell ref="P16:R16"/>
    <mergeCell ref="U16:AD16"/>
    <mergeCell ref="P26:R26"/>
    <mergeCell ref="U26:AD26"/>
    <mergeCell ref="P36:R36"/>
    <mergeCell ref="U36:AD36"/>
    <mergeCell ref="N3:T3"/>
    <mergeCell ref="V3:W3"/>
    <mergeCell ref="O4:S4"/>
    <mergeCell ref="M5:W5"/>
    <mergeCell ref="D12:I12"/>
    <mergeCell ref="Q12:S12"/>
    <mergeCell ref="M8:N8"/>
    <mergeCell ref="V8:AC10"/>
    <mergeCell ref="D13:I13"/>
    <mergeCell ref="D14:I14"/>
    <mergeCell ref="D15:I15"/>
    <mergeCell ref="D16:I16"/>
    <mergeCell ref="D17:I18"/>
    <mergeCell ref="D36:I36"/>
    <mergeCell ref="Q22:S22"/>
    <mergeCell ref="D23:I23"/>
    <mergeCell ref="D24:I24"/>
    <mergeCell ref="D25:I25"/>
    <mergeCell ref="D26:I26"/>
    <mergeCell ref="D27:I28"/>
    <mergeCell ref="D22:I22"/>
    <mergeCell ref="D32:I32"/>
    <mergeCell ref="Q32:S32"/>
    <mergeCell ref="D33:I33"/>
    <mergeCell ref="D34:I34"/>
    <mergeCell ref="D35:I35"/>
    <mergeCell ref="D46:I46"/>
    <mergeCell ref="D47:I48"/>
    <mergeCell ref="D37:I38"/>
    <mergeCell ref="D42:I42"/>
    <mergeCell ref="Q42:S42"/>
    <mergeCell ref="D43:I43"/>
    <mergeCell ref="D44:I44"/>
    <mergeCell ref="D45:I45"/>
    <mergeCell ref="P46:R46"/>
  </mergeCells>
  <phoneticPr fontId="116"/>
  <pageMargins left="0.59055118110236227" right="0.59055118110236227" top="0.59055118110236227" bottom="0.59055118110236227" header="0.51181102362204722" footer="0.51181102362204722"/>
  <pageSetup paperSize="9" scale="97" orientation="portrait" blackAndWhite="1"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78884-396E-4334-9657-4BC7D3325603}">
  <sheetPr codeName="Sheet21">
    <tabColor rgb="FF00B0F0"/>
    <pageSetUpPr fitToPage="1"/>
  </sheetPr>
  <dimension ref="A1:AF255"/>
  <sheetViews>
    <sheetView zoomScaleNormal="100" workbookViewId="0">
      <selection sqref="A1:BB1"/>
    </sheetView>
  </sheetViews>
  <sheetFormatPr defaultRowHeight="13.5"/>
  <cols>
    <col min="1" max="79" width="2.875" style="275" customWidth="1"/>
    <col min="80" max="256" width="9" style="275"/>
    <col min="257" max="335" width="2.875" style="275" customWidth="1"/>
    <col min="336" max="512" width="9" style="275"/>
    <col min="513" max="591" width="2.875" style="275" customWidth="1"/>
    <col min="592" max="768" width="9" style="275"/>
    <col min="769" max="847" width="2.875" style="275" customWidth="1"/>
    <col min="848" max="1024" width="9" style="275"/>
    <col min="1025" max="1103" width="2.875" style="275" customWidth="1"/>
    <col min="1104" max="1280" width="9" style="275"/>
    <col min="1281" max="1359" width="2.875" style="275" customWidth="1"/>
    <col min="1360" max="1536" width="9" style="275"/>
    <col min="1537" max="1615" width="2.875" style="275" customWidth="1"/>
    <col min="1616" max="1792" width="9" style="275"/>
    <col min="1793" max="1871" width="2.875" style="275" customWidth="1"/>
    <col min="1872" max="2048" width="9" style="275"/>
    <col min="2049" max="2127" width="2.875" style="275" customWidth="1"/>
    <col min="2128" max="2304" width="9" style="275"/>
    <col min="2305" max="2383" width="2.875" style="275" customWidth="1"/>
    <col min="2384" max="2560" width="9" style="275"/>
    <col min="2561" max="2639" width="2.875" style="275" customWidth="1"/>
    <col min="2640" max="2816" width="9" style="275"/>
    <col min="2817" max="2895" width="2.875" style="275" customWidth="1"/>
    <col min="2896" max="3072" width="9" style="275"/>
    <col min="3073" max="3151" width="2.875" style="275" customWidth="1"/>
    <col min="3152" max="3328" width="9" style="275"/>
    <col min="3329" max="3407" width="2.875" style="275" customWidth="1"/>
    <col min="3408" max="3584" width="9" style="275"/>
    <col min="3585" max="3663" width="2.875" style="275" customWidth="1"/>
    <col min="3664" max="3840" width="9" style="275"/>
    <col min="3841" max="3919" width="2.875" style="275" customWidth="1"/>
    <col min="3920" max="4096" width="9" style="275"/>
    <col min="4097" max="4175" width="2.875" style="275" customWidth="1"/>
    <col min="4176" max="4352" width="9" style="275"/>
    <col min="4353" max="4431" width="2.875" style="275" customWidth="1"/>
    <col min="4432" max="4608" width="9" style="275"/>
    <col min="4609" max="4687" width="2.875" style="275" customWidth="1"/>
    <col min="4688" max="4864" width="9" style="275"/>
    <col min="4865" max="4943" width="2.875" style="275" customWidth="1"/>
    <col min="4944" max="5120" width="9" style="275"/>
    <col min="5121" max="5199" width="2.875" style="275" customWidth="1"/>
    <col min="5200" max="5376" width="9" style="275"/>
    <col min="5377" max="5455" width="2.875" style="275" customWidth="1"/>
    <col min="5456" max="5632" width="9" style="275"/>
    <col min="5633" max="5711" width="2.875" style="275" customWidth="1"/>
    <col min="5712" max="5888" width="9" style="275"/>
    <col min="5889" max="5967" width="2.875" style="275" customWidth="1"/>
    <col min="5968" max="6144" width="9" style="275"/>
    <col min="6145" max="6223" width="2.875" style="275" customWidth="1"/>
    <col min="6224" max="6400" width="9" style="275"/>
    <col min="6401" max="6479" width="2.875" style="275" customWidth="1"/>
    <col min="6480" max="6656" width="9" style="275"/>
    <col min="6657" max="6735" width="2.875" style="275" customWidth="1"/>
    <col min="6736" max="6912" width="9" style="275"/>
    <col min="6913" max="6991" width="2.875" style="275" customWidth="1"/>
    <col min="6992" max="7168" width="9" style="275"/>
    <col min="7169" max="7247" width="2.875" style="275" customWidth="1"/>
    <col min="7248" max="7424" width="9" style="275"/>
    <col min="7425" max="7503" width="2.875" style="275" customWidth="1"/>
    <col min="7504" max="7680" width="9" style="275"/>
    <col min="7681" max="7759" width="2.875" style="275" customWidth="1"/>
    <col min="7760" max="7936" width="9" style="275"/>
    <col min="7937" max="8015" width="2.875" style="275" customWidth="1"/>
    <col min="8016" max="8192" width="9" style="275"/>
    <col min="8193" max="8271" width="2.875" style="275" customWidth="1"/>
    <col min="8272" max="8448" width="9" style="275"/>
    <col min="8449" max="8527" width="2.875" style="275" customWidth="1"/>
    <col min="8528" max="8704" width="9" style="275"/>
    <col min="8705" max="8783" width="2.875" style="275" customWidth="1"/>
    <col min="8784" max="8960" width="9" style="275"/>
    <col min="8961" max="9039" width="2.875" style="275" customWidth="1"/>
    <col min="9040" max="9216" width="9" style="275"/>
    <col min="9217" max="9295" width="2.875" style="275" customWidth="1"/>
    <col min="9296" max="9472" width="9" style="275"/>
    <col min="9473" max="9551" width="2.875" style="275" customWidth="1"/>
    <col min="9552" max="9728" width="9" style="275"/>
    <col min="9729" max="9807" width="2.875" style="275" customWidth="1"/>
    <col min="9808" max="9984" width="9" style="275"/>
    <col min="9985" max="10063" width="2.875" style="275" customWidth="1"/>
    <col min="10064" max="10240" width="9" style="275"/>
    <col min="10241" max="10319" width="2.875" style="275" customWidth="1"/>
    <col min="10320" max="10496" width="9" style="275"/>
    <col min="10497" max="10575" width="2.875" style="275" customWidth="1"/>
    <col min="10576" max="10752" width="9" style="275"/>
    <col min="10753" max="10831" width="2.875" style="275" customWidth="1"/>
    <col min="10832" max="11008" width="9" style="275"/>
    <col min="11009" max="11087" width="2.875" style="275" customWidth="1"/>
    <col min="11088" max="11264" width="9" style="275"/>
    <col min="11265" max="11343" width="2.875" style="275" customWidth="1"/>
    <col min="11344" max="11520" width="9" style="275"/>
    <col min="11521" max="11599" width="2.875" style="275" customWidth="1"/>
    <col min="11600" max="11776" width="9" style="275"/>
    <col min="11777" max="11855" width="2.875" style="275" customWidth="1"/>
    <col min="11856" max="12032" width="9" style="275"/>
    <col min="12033" max="12111" width="2.875" style="275" customWidth="1"/>
    <col min="12112" max="12288" width="9" style="275"/>
    <col min="12289" max="12367" width="2.875" style="275" customWidth="1"/>
    <col min="12368" max="12544" width="9" style="275"/>
    <col min="12545" max="12623" width="2.875" style="275" customWidth="1"/>
    <col min="12624" max="12800" width="9" style="275"/>
    <col min="12801" max="12879" width="2.875" style="275" customWidth="1"/>
    <col min="12880" max="13056" width="9" style="275"/>
    <col min="13057" max="13135" width="2.875" style="275" customWidth="1"/>
    <col min="13136" max="13312" width="9" style="275"/>
    <col min="13313" max="13391" width="2.875" style="275" customWidth="1"/>
    <col min="13392" max="13568" width="9" style="275"/>
    <col min="13569" max="13647" width="2.875" style="275" customWidth="1"/>
    <col min="13648" max="13824" width="9" style="275"/>
    <col min="13825" max="13903" width="2.875" style="275" customWidth="1"/>
    <col min="13904" max="14080" width="9" style="275"/>
    <col min="14081" max="14159" width="2.875" style="275" customWidth="1"/>
    <col min="14160" max="14336" width="9" style="275"/>
    <col min="14337" max="14415" width="2.875" style="275" customWidth="1"/>
    <col min="14416" max="14592" width="9" style="275"/>
    <col min="14593" max="14671" width="2.875" style="275" customWidth="1"/>
    <col min="14672" max="14848" width="9" style="275"/>
    <col min="14849" max="14927" width="2.875" style="275" customWidth="1"/>
    <col min="14928" max="15104" width="9" style="275"/>
    <col min="15105" max="15183" width="2.875" style="275" customWidth="1"/>
    <col min="15184" max="15360" width="9" style="275"/>
    <col min="15361" max="15439" width="2.875" style="275" customWidth="1"/>
    <col min="15440" max="15616" width="9" style="275"/>
    <col min="15617" max="15695" width="2.875" style="275" customWidth="1"/>
    <col min="15696" max="15872" width="9" style="275"/>
    <col min="15873" max="15951" width="2.875" style="275" customWidth="1"/>
    <col min="15952" max="16128" width="9" style="275"/>
    <col min="16129" max="16207" width="2.875" style="275" customWidth="1"/>
    <col min="16208" max="16384" width="9" style="275"/>
  </cols>
  <sheetData>
    <row r="1" spans="1:32" ht="17.100000000000001" customHeight="1">
      <c r="A1" s="283"/>
      <c r="B1" s="283"/>
      <c r="C1" s="283"/>
      <c r="D1" s="283"/>
      <c r="E1" s="283"/>
      <c r="F1" s="283"/>
      <c r="G1" s="283"/>
      <c r="H1" s="283"/>
      <c r="I1" s="283"/>
      <c r="J1" s="283"/>
      <c r="K1" s="283"/>
      <c r="L1" s="283"/>
      <c r="M1" s="283"/>
      <c r="N1" s="283"/>
      <c r="V1" s="283"/>
      <c r="W1" s="283"/>
      <c r="X1" s="283"/>
      <c r="Y1" s="343"/>
      <c r="Z1" s="343"/>
      <c r="AA1" s="343"/>
      <c r="AB1" s="343"/>
      <c r="AC1" s="283"/>
      <c r="AD1" s="283"/>
      <c r="AE1" s="283"/>
    </row>
    <row r="2" spans="1:32" ht="17.100000000000001" customHeight="1">
      <c r="A2" s="351"/>
      <c r="B2" s="351"/>
      <c r="C2" s="351"/>
      <c r="D2" s="351"/>
      <c r="E2" s="351"/>
      <c r="F2" s="351"/>
      <c r="G2" s="351"/>
      <c r="H2" s="351"/>
      <c r="I2" s="351"/>
      <c r="J2" s="358"/>
      <c r="O2" s="2488" t="s">
        <v>1113</v>
      </c>
      <c r="P2" s="2488"/>
      <c r="Q2" s="2488"/>
      <c r="R2" s="2488"/>
      <c r="T2" s="351"/>
      <c r="U2" s="351"/>
      <c r="V2" s="351"/>
      <c r="W2" s="351"/>
      <c r="X2" s="351"/>
      <c r="Y2" s="351"/>
      <c r="Z2" s="351"/>
      <c r="AA2" s="351"/>
      <c r="AB2" s="351"/>
      <c r="AC2" s="283"/>
      <c r="AD2" s="386">
        <v>1</v>
      </c>
      <c r="AE2" s="304">
        <v>6</v>
      </c>
      <c r="AF2" s="387">
        <v>0</v>
      </c>
    </row>
    <row r="3" spans="1:32" ht="17.100000000000001" customHeight="1">
      <c r="A3" s="351"/>
      <c r="B3" s="351"/>
      <c r="C3" s="351"/>
      <c r="D3" s="351"/>
      <c r="E3" s="351"/>
      <c r="F3" s="351"/>
      <c r="G3" s="351"/>
      <c r="H3" s="351"/>
      <c r="I3" s="351"/>
      <c r="J3" s="358"/>
      <c r="N3" s="358"/>
      <c r="O3" s="358"/>
      <c r="P3" s="358"/>
      <c r="Q3" s="358"/>
      <c r="T3" s="351"/>
      <c r="U3" s="351"/>
      <c r="V3" s="351"/>
      <c r="W3" s="351"/>
      <c r="X3" s="351"/>
      <c r="Y3" s="351"/>
      <c r="Z3" s="351"/>
      <c r="AA3" s="351"/>
      <c r="AB3" s="351"/>
      <c r="AC3" s="283"/>
      <c r="AD3" s="390"/>
      <c r="AE3" s="390"/>
      <c r="AF3" s="283"/>
    </row>
    <row r="4" spans="1:32" ht="17.100000000000001" customHeight="1">
      <c r="A4" s="283"/>
      <c r="E4" s="2489" t="s">
        <v>1114</v>
      </c>
      <c r="F4" s="2490"/>
      <c r="G4" s="2490"/>
      <c r="H4" s="2490"/>
      <c r="I4" s="2490"/>
      <c r="J4" s="2490"/>
      <c r="K4" s="2490"/>
      <c r="L4" s="2490"/>
      <c r="M4" s="2490"/>
      <c r="N4" s="2490"/>
      <c r="O4" s="2490"/>
      <c r="P4" s="2490"/>
      <c r="Q4" s="2490"/>
      <c r="R4" s="2490"/>
      <c r="S4" s="2490"/>
      <c r="T4" s="2490"/>
      <c r="U4" s="2490"/>
      <c r="V4" s="2490"/>
      <c r="W4" s="2490"/>
      <c r="X4" s="2490"/>
      <c r="Y4" s="2490"/>
      <c r="Z4" s="2490"/>
      <c r="AA4" s="2490"/>
      <c r="AB4" s="2490"/>
      <c r="AC4" s="2490"/>
      <c r="AD4" s="2490"/>
      <c r="AE4" s="2491"/>
    </row>
    <row r="5" spans="1:32" ht="17.100000000000001" customHeight="1">
      <c r="A5" s="283"/>
      <c r="B5" s="367"/>
      <c r="C5" s="368"/>
    </row>
    <row r="6" spans="1:32" ht="17.100000000000001" customHeight="1">
      <c r="A6" s="283"/>
      <c r="D6" s="283"/>
      <c r="E6" s="302" t="s">
        <v>401</v>
      </c>
      <c r="F6" s="283"/>
      <c r="G6" s="283"/>
      <c r="H6" s="283"/>
      <c r="I6" s="283"/>
      <c r="J6" s="283"/>
      <c r="K6" s="283"/>
      <c r="L6" s="302" t="s">
        <v>764</v>
      </c>
      <c r="M6" s="283"/>
      <c r="N6" s="283"/>
      <c r="O6" s="283"/>
      <c r="P6" s="283"/>
      <c r="Q6" s="283"/>
      <c r="R6" s="283"/>
      <c r="V6" s="283"/>
      <c r="W6" s="283"/>
      <c r="X6" s="283"/>
      <c r="Y6" s="283"/>
      <c r="Z6" s="283"/>
      <c r="AA6" s="283"/>
      <c r="AB6" s="283"/>
      <c r="AC6" s="283"/>
      <c r="AD6" s="283"/>
      <c r="AE6" s="283"/>
    </row>
    <row r="7" spans="1:32" ht="17.100000000000001" customHeight="1">
      <c r="A7" s="283"/>
      <c r="D7" s="306"/>
      <c r="E7" s="307"/>
      <c r="F7" s="307"/>
      <c r="G7" s="307"/>
      <c r="H7" s="307"/>
      <c r="I7" s="308"/>
      <c r="K7" s="476" t="str">
        <f>IF(★入力画面!$L$130="▼選択","",LEFT(VLOOKUP(★入力画面!$L$130,★入力画面!$C$605:$D$653,2,FALSE),1))</f>
        <v/>
      </c>
      <c r="L7" s="477" t="str">
        <f>IF(★入力画面!$L$130="▼選択","",RIGHT(VLOOKUP(★入力画面!$L$130,★入力画面!$C$605:$D$653,2,FALSE),1))</f>
        <v/>
      </c>
      <c r="M7" s="2439" t="str">
        <f>IF(★入力画面!$R$130="","",★入力画面!$R$130)</f>
        <v>(   )</v>
      </c>
      <c r="N7" s="2440"/>
      <c r="O7" s="476" t="str">
        <f>LEFT((RIGHT("     "&amp;★入力画面!$V$130,6)),1)</f>
        <v xml:space="preserve"> </v>
      </c>
      <c r="P7" s="478" t="str">
        <f>LEFT((RIGHT("     "&amp;★入力画面!$V$130,5)),1)</f>
        <v xml:space="preserve"> </v>
      </c>
      <c r="Q7" s="480" t="str">
        <f>LEFT((RIGHT("     "&amp;★入力画面!$V$130,4)),1)</f>
        <v xml:space="preserve"> </v>
      </c>
      <c r="R7" s="478" t="str">
        <f>LEFT((RIGHT("     "&amp;★入力画面!$V$130,3)),1)</f>
        <v xml:space="preserve"> </v>
      </c>
      <c r="S7" s="478" t="str">
        <f>LEFT((RIGHT("     "&amp;★入力画面!$V$130,2)),1)</f>
        <v xml:space="preserve"> </v>
      </c>
      <c r="T7" s="477" t="str">
        <f>LEFT((RIGHT("     "&amp;★入力画面!$V$130,1)),1)</f>
        <v xml:space="preserve"> </v>
      </c>
      <c r="U7" s="309"/>
      <c r="V7" s="283"/>
      <c r="W7" s="283"/>
      <c r="X7" s="283"/>
      <c r="Y7" s="283"/>
      <c r="Z7" s="283"/>
      <c r="AA7" s="283"/>
      <c r="AB7" s="283"/>
      <c r="AC7" s="283"/>
      <c r="AD7" s="283"/>
      <c r="AE7" s="283"/>
    </row>
    <row r="8" spans="1:32" ht="17.100000000000001" customHeight="1">
      <c r="A8" s="283"/>
      <c r="M8" s="325"/>
      <c r="N8" s="325"/>
      <c r="Q8" s="311"/>
      <c r="U8" s="309"/>
      <c r="V8" s="283"/>
      <c r="W8" s="283"/>
      <c r="X8" s="283"/>
      <c r="Y8" s="283"/>
      <c r="Z8" s="283"/>
      <c r="AA8" s="283"/>
      <c r="AB8" s="283"/>
      <c r="AC8" s="283"/>
      <c r="AD8" s="283"/>
      <c r="AE8" s="283"/>
    </row>
    <row r="9" spans="1:32" ht="17.100000000000001" customHeight="1">
      <c r="Q9" s="311"/>
      <c r="U9" s="309"/>
      <c r="V9" s="283"/>
      <c r="W9" s="283"/>
      <c r="X9" s="283"/>
      <c r="Y9" s="283"/>
      <c r="Z9" s="283"/>
      <c r="AA9" s="283"/>
      <c r="AB9" s="283"/>
      <c r="AC9" s="283"/>
      <c r="AD9" s="283"/>
      <c r="AE9" s="283"/>
    </row>
    <row r="10" spans="1:32" ht="13.5" customHeight="1">
      <c r="A10" s="283" t="s">
        <v>705</v>
      </c>
      <c r="Q10" s="311"/>
      <c r="U10" s="309"/>
      <c r="V10" s="313"/>
      <c r="W10" s="313"/>
      <c r="X10" s="313"/>
      <c r="Y10" s="313"/>
      <c r="Z10" s="313"/>
      <c r="AA10" s="313"/>
      <c r="AB10" s="313"/>
      <c r="AC10" s="313"/>
      <c r="AD10" s="313"/>
      <c r="AE10" s="313"/>
      <c r="AF10" s="309"/>
    </row>
    <row r="11" spans="1:32" ht="13.5" customHeight="1">
      <c r="A11" s="314">
        <v>52</v>
      </c>
      <c r="B11" s="283"/>
      <c r="C11" s="315"/>
      <c r="D11" s="2434" t="s">
        <v>264</v>
      </c>
      <c r="E11" s="2434"/>
      <c r="F11" s="2434"/>
      <c r="G11" s="2434"/>
      <c r="H11" s="2434"/>
      <c r="I11" s="2434"/>
      <c r="J11" s="316"/>
      <c r="K11" s="641" t="str">
        <f>MID(★入力画面!$L116&amp;"",1,1)</f>
        <v/>
      </c>
      <c r="L11" s="642" t="str">
        <f>MID(★入力画面!$L116&amp;"",2,1)</f>
        <v/>
      </c>
      <c r="M11" s="642" t="str">
        <f>MID(★入力画面!$L116&amp;"",3,1)</f>
        <v/>
      </c>
      <c r="N11" s="642" t="str">
        <f>MID(★入力画面!$L116&amp;"",4,1)</f>
        <v/>
      </c>
      <c r="O11" s="642" t="str">
        <f>MID(★入力画面!$L116&amp;"",5,1)</f>
        <v/>
      </c>
      <c r="P11" s="642" t="str">
        <f>MID(★入力画面!$L116&amp;"",6,1)</f>
        <v/>
      </c>
      <c r="Q11" s="642" t="str">
        <f>MID(★入力画面!$L116&amp;"",7,1)</f>
        <v/>
      </c>
      <c r="R11" s="642" t="str">
        <f>MID(★入力画面!$L116&amp;"",8,1)</f>
        <v/>
      </c>
      <c r="S11" s="642" t="str">
        <f>MID(★入力画面!$L116&amp;"",9,1)</f>
        <v/>
      </c>
      <c r="T11" s="642" t="str">
        <f>MID(★入力画面!$L116&amp;"",10,1)</f>
        <v/>
      </c>
      <c r="U11" s="642" t="str">
        <f>MID(★入力画面!$L116&amp;"",11,1)</f>
        <v/>
      </c>
      <c r="V11" s="642" t="str">
        <f>MID(★入力画面!$L116&amp;"",12,1)</f>
        <v/>
      </c>
      <c r="W11" s="642" t="str">
        <f>MID(★入力画面!$L116&amp;"",13,1)</f>
        <v/>
      </c>
      <c r="X11" s="642" t="str">
        <f>MID(★入力画面!$L116&amp;"",14,1)</f>
        <v/>
      </c>
      <c r="Y11" s="642" t="str">
        <f>MID(★入力画面!$L116&amp;"",15,1)</f>
        <v/>
      </c>
      <c r="Z11" s="642" t="str">
        <f>MID(★入力画面!$L116&amp;"",16,1)</f>
        <v/>
      </c>
      <c r="AA11" s="642" t="str">
        <f>MID(★入力画面!$L116&amp;"",17,1)</f>
        <v/>
      </c>
      <c r="AB11" s="642" t="str">
        <f>MID(★入力画面!$L116&amp;"",18,1)</f>
        <v/>
      </c>
      <c r="AC11" s="642" t="str">
        <f>MID(★入力画面!$L116&amp;"",19,1)</f>
        <v/>
      </c>
      <c r="AD11" s="645" t="str">
        <f>MID(★入力画面!$L116&amp;"",20,1)</f>
        <v/>
      </c>
      <c r="AE11" s="313"/>
      <c r="AF11" s="309"/>
    </row>
    <row r="12" spans="1:32" ht="13.5" customHeight="1">
      <c r="A12" s="283"/>
      <c r="B12" s="283"/>
      <c r="C12" s="323"/>
      <c r="D12" s="2434" t="s">
        <v>1115</v>
      </c>
      <c r="E12" s="2434"/>
      <c r="F12" s="2434"/>
      <c r="G12" s="2434"/>
      <c r="H12" s="2434"/>
      <c r="I12" s="2434"/>
      <c r="J12" s="324"/>
      <c r="K12" s="641" t="str">
        <f>MID(★入力画面!$L118&amp;"",1,1)</f>
        <v/>
      </c>
      <c r="L12" s="642" t="str">
        <f>MID(★入力画面!$L118&amp;"",2,1)</f>
        <v/>
      </c>
      <c r="M12" s="642" t="str">
        <f>MID(★入力画面!$L118&amp;"",3,1)</f>
        <v/>
      </c>
      <c r="N12" s="642" t="str">
        <f>MID(★入力画面!$L118&amp;"",4,1)</f>
        <v/>
      </c>
      <c r="O12" s="642" t="str">
        <f>MID(★入力画面!$L118&amp;"",5,1)</f>
        <v/>
      </c>
      <c r="P12" s="642" t="str">
        <f>MID(★入力画面!$L118&amp;"",6,1)</f>
        <v/>
      </c>
      <c r="Q12" s="642" t="str">
        <f>MID(★入力画面!$L118&amp;"",7,1)</f>
        <v/>
      </c>
      <c r="R12" s="642" t="str">
        <f>MID(★入力画面!$L118&amp;"",8,1)</f>
        <v/>
      </c>
      <c r="S12" s="642" t="str">
        <f>MID(★入力画面!$L118&amp;"",9,1)</f>
        <v/>
      </c>
      <c r="T12" s="642" t="str">
        <f>MID(★入力画面!$L118&amp;"",10,1)</f>
        <v/>
      </c>
      <c r="U12" s="642" t="str">
        <f>MID(★入力画面!$L118&amp;"",11,1)</f>
        <v/>
      </c>
      <c r="V12" s="642" t="str">
        <f>MID(★入力画面!$L118&amp;"",12,1)</f>
        <v/>
      </c>
      <c r="W12" s="642" t="str">
        <f>MID(★入力画面!$L118&amp;"",13,1)</f>
        <v/>
      </c>
      <c r="X12" s="642" t="str">
        <f>MID(★入力画面!$L118&amp;"",14,1)</f>
        <v/>
      </c>
      <c r="Y12" s="642" t="str">
        <f>MID(★入力画面!$L118&amp;"",15,1)</f>
        <v/>
      </c>
      <c r="Z12" s="642" t="str">
        <f>MID(★入力画面!$L118&amp;"",16,1)</f>
        <v/>
      </c>
      <c r="AA12" s="642" t="str">
        <f>MID(★入力画面!$L118&amp;"",17,1)</f>
        <v/>
      </c>
      <c r="AB12" s="642" t="str">
        <f>MID(★入力画面!$L118&amp;"",18,1)</f>
        <v/>
      </c>
      <c r="AC12" s="642" t="str">
        <f>MID(★入力画面!$L118&amp;"",19,1)</f>
        <v/>
      </c>
      <c r="AD12" s="661" t="str">
        <f>MID(★入力画面!$L118&amp;"",20,1)</f>
        <v/>
      </c>
      <c r="AE12" s="283"/>
    </row>
    <row r="13" spans="1:32" ht="13.5" customHeight="1">
      <c r="A13" s="283"/>
      <c r="B13" s="283"/>
      <c r="C13" s="335"/>
      <c r="D13" s="2434" t="s">
        <v>209</v>
      </c>
      <c r="E13" s="2434"/>
      <c r="F13" s="2434"/>
      <c r="G13" s="2434"/>
      <c r="H13" s="2434"/>
      <c r="I13" s="2434"/>
      <c r="J13" s="336"/>
      <c r="K13" s="659" t="str">
        <f>IF(★入力画面!L120&amp;""="明治","M",IF(★入力画面!L120&amp;""="大正","T",IF(★入力画面!L120&amp;""="昭和","S",IF(★入力画面!L120&amp;""="平成","H",""))))</f>
        <v/>
      </c>
      <c r="L13" s="283"/>
      <c r="M13" s="635" t="str">
        <f>LEFT((RIGHT(★入力画面!O120&amp;"",2)),1)</f>
        <v/>
      </c>
      <c r="N13" s="636" t="str">
        <f>LEFT((RIGHT(★入力画面!O120&amp;"",1)),1)</f>
        <v/>
      </c>
      <c r="O13" s="283" t="s">
        <v>267</v>
      </c>
      <c r="P13" s="635" t="str">
        <f>LEFT((RIGHT(★入力画面!R120&amp;"",2)),1)</f>
        <v/>
      </c>
      <c r="Q13" s="636" t="str">
        <f>LEFT((RIGHT(★入力画面!R120&amp;"",1)),1)</f>
        <v/>
      </c>
      <c r="R13" s="283" t="s">
        <v>273</v>
      </c>
      <c r="S13" s="635" t="str">
        <f>LEFT((RIGHT(★入力画面!U120&amp;"",2)),1)</f>
        <v/>
      </c>
      <c r="T13" s="636" t="str">
        <f>LEFT((RIGHT(★入力画面!U120&amp;"",1)),1)</f>
        <v/>
      </c>
      <c r="U13" s="283" t="s">
        <v>269</v>
      </c>
      <c r="V13" s="283"/>
      <c r="W13" s="283"/>
      <c r="X13" s="283"/>
      <c r="Y13" s="283"/>
      <c r="Z13" s="283"/>
      <c r="AA13" s="283"/>
      <c r="AB13" s="283"/>
      <c r="AC13" s="283"/>
      <c r="AD13" s="283"/>
      <c r="AE13" s="283"/>
    </row>
    <row r="14" spans="1:32" ht="13.5" customHeight="1">
      <c r="A14" s="283"/>
      <c r="B14" s="283"/>
      <c r="C14" s="335"/>
      <c r="D14" s="2476" t="s">
        <v>1116</v>
      </c>
      <c r="E14" s="2476"/>
      <c r="F14" s="2476"/>
      <c r="G14" s="2476"/>
      <c r="H14" s="2476"/>
      <c r="I14" s="2476"/>
      <c r="J14" s="348"/>
      <c r="K14" s="2492" t="str">
        <f>IF(★入力画面!L121="","",★入力画面!L121)</f>
        <v/>
      </c>
      <c r="L14" s="2485"/>
      <c r="M14" s="2486" t="s">
        <v>1117</v>
      </c>
      <c r="N14" s="2487"/>
      <c r="O14" s="2478" t="s">
        <v>1118</v>
      </c>
      <c r="P14" s="2479"/>
      <c r="Q14" s="2480"/>
      <c r="R14" s="2497" t="str">
        <f>IF(★入力画面!AE121="","",★入力画面!AE121)</f>
        <v/>
      </c>
      <c r="S14" s="2498"/>
      <c r="T14" s="391"/>
      <c r="U14" s="283"/>
      <c r="V14" s="283"/>
      <c r="W14" s="283"/>
      <c r="X14" s="283"/>
      <c r="Y14" s="283"/>
      <c r="Z14" s="283"/>
      <c r="AA14" s="283"/>
      <c r="AB14" s="283"/>
      <c r="AC14" s="283"/>
      <c r="AD14" s="283"/>
      <c r="AE14" s="283"/>
    </row>
    <row r="15" spans="1:32" ht="13.5" customHeight="1">
      <c r="A15" s="283"/>
      <c r="B15" s="283"/>
      <c r="C15" s="323"/>
      <c r="D15" s="2477" t="s">
        <v>1119</v>
      </c>
      <c r="E15" s="2477"/>
      <c r="F15" s="2477"/>
      <c r="G15" s="2477"/>
      <c r="H15" s="2477"/>
      <c r="I15" s="2477"/>
      <c r="J15" s="360"/>
      <c r="K15" s="2493" t="str">
        <f>IF(★入力画面!V121="","",★入力画面!V121)</f>
        <v/>
      </c>
      <c r="L15" s="2494"/>
      <c r="M15" s="2495" t="s">
        <v>1120</v>
      </c>
      <c r="N15" s="2496"/>
      <c r="O15" s="2481"/>
      <c r="P15" s="2482"/>
      <c r="Q15" s="2483"/>
      <c r="R15" s="2499"/>
      <c r="S15" s="2500"/>
      <c r="T15" s="393" t="s">
        <v>1121</v>
      </c>
      <c r="U15" s="283"/>
      <c r="V15" s="283"/>
      <c r="W15" s="283"/>
      <c r="X15" s="283"/>
      <c r="Y15" s="283"/>
      <c r="Z15" s="283"/>
      <c r="AA15" s="283"/>
      <c r="AB15" s="283"/>
      <c r="AC15" s="283"/>
      <c r="AD15" s="283"/>
      <c r="AE15" s="283"/>
    </row>
    <row r="16" spans="1:32" ht="13.5" customHeight="1">
      <c r="A16" s="283"/>
      <c r="B16" s="283"/>
      <c r="C16" s="323"/>
      <c r="D16" s="2457" t="s">
        <v>1122</v>
      </c>
      <c r="E16" s="2457"/>
      <c r="F16" s="2457"/>
      <c r="G16" s="2457"/>
      <c r="H16" s="2457"/>
      <c r="I16" s="2457"/>
      <c r="J16" s="324"/>
      <c r="K16" s="635" t="str">
        <f>IF(U16="","",MID(VLOOKUP(U16,★入力画面!$AY$606:$AZ$2574,2,FALSE),1,1))</f>
        <v/>
      </c>
      <c r="L16" s="637" t="str">
        <f>IF(U16="","",MID(VLOOKUP(U16,★入力画面!$AY$606:$AZ$2574,2,FALSE),2,1))</f>
        <v/>
      </c>
      <c r="M16" s="637" t="str">
        <f>IF(U16="","",MID(VLOOKUP(U16,★入力画面!$AY$606:$AZ$2574,2,FALSE),3,1))</f>
        <v/>
      </c>
      <c r="N16" s="637" t="str">
        <f>IF(U16="","",MID(VLOOKUP(U16,★入力画面!$AY$606:$AZ$2574,2,FALSE),4,1))</f>
        <v/>
      </c>
      <c r="O16" s="636" t="str">
        <f>IF(U16="","",MID(VLOOKUP(U16,★入力画面!$AY$606:$AZ$2574,2,FALSE),5,1))</f>
        <v/>
      </c>
      <c r="P16" s="2461" t="str">
        <f>IF(★入力画面!L122="▼選択","",★入力画面!L122)</f>
        <v/>
      </c>
      <c r="Q16" s="2462"/>
      <c r="R16" s="2462"/>
      <c r="S16" s="283"/>
      <c r="T16" s="283"/>
      <c r="U16" s="2475" t="str">
        <f>IF(★入力画面!S122="","",★入力画面!S122)</f>
        <v/>
      </c>
      <c r="V16" s="2475"/>
      <c r="W16" s="2475"/>
      <c r="X16" s="2475"/>
      <c r="Y16" s="2475"/>
      <c r="Z16" s="2475"/>
      <c r="AA16" s="2475"/>
      <c r="AB16" s="2475"/>
      <c r="AC16" s="2475"/>
      <c r="AD16" s="2475"/>
      <c r="AE16" s="283"/>
    </row>
    <row r="17" spans="1:32" ht="13.5" customHeight="1">
      <c r="A17" s="283"/>
      <c r="B17" s="283"/>
      <c r="C17" s="335"/>
      <c r="D17" s="2446" t="s">
        <v>1123</v>
      </c>
      <c r="E17" s="2446"/>
      <c r="F17" s="2446"/>
      <c r="G17" s="2446"/>
      <c r="H17" s="2446"/>
      <c r="I17" s="2446"/>
      <c r="J17" s="336"/>
      <c r="K17" s="646" t="str">
        <f>IF(★入力画面!$L125="","",MID(★入力画面!$L125&amp;"",1,1))</f>
        <v/>
      </c>
      <c r="L17" s="663" t="str">
        <f>IF(★入力画面!$L125="","",MID(★入力画面!$L125&amp;"",2,1))</f>
        <v/>
      </c>
      <c r="M17" s="663" t="str">
        <f>IF(★入力画面!$L125="","",MID(★入力画面!$L125&amp;"",3,1))</f>
        <v/>
      </c>
      <c r="N17" s="663" t="str">
        <f>IF(★入力画面!$L125="","",MID(★入力画面!$L125&amp;"",4,1))</f>
        <v/>
      </c>
      <c r="O17" s="663" t="str">
        <f>IF(★入力画面!$L125="","",MID(★入力画面!$L125&amp;"",5,1))</f>
        <v/>
      </c>
      <c r="P17" s="663" t="str">
        <f>IF(★入力画面!$L125="","",MID(★入力画面!$L125&amp;"",6,1))</f>
        <v/>
      </c>
      <c r="Q17" s="663" t="str">
        <f>IF(★入力画面!$L125="","",MID(★入力画面!$L125&amp;"",7,1))</f>
        <v/>
      </c>
      <c r="R17" s="663" t="str">
        <f>IF(★入力画面!$L125="","",MID(★入力画面!$L125&amp;"",8,1))</f>
        <v/>
      </c>
      <c r="S17" s="663" t="str">
        <f>IF(★入力画面!$L125="","",MID(★入力画面!$L125&amp;"",9,1))</f>
        <v/>
      </c>
      <c r="T17" s="663" t="str">
        <f>IF(★入力画面!$L125="","",MID(★入力画面!$L125&amp;"",10,1))</f>
        <v/>
      </c>
      <c r="U17" s="663" t="str">
        <f>IF(★入力画面!$L125="","",MID(★入力画面!$L125&amp;"",11,1))</f>
        <v/>
      </c>
      <c r="V17" s="663" t="str">
        <f>IF(★入力画面!$L125="","",MID(★入力画面!$L125&amp;"",12,1))</f>
        <v/>
      </c>
      <c r="W17" s="663" t="str">
        <f>IF(★入力画面!$L125="","",MID(★入力画面!$L125&amp;"",13,1))</f>
        <v/>
      </c>
      <c r="X17" s="663" t="str">
        <f>IF(★入力画面!$L125="","",MID(★入力画面!$L125&amp;"",14,1))</f>
        <v/>
      </c>
      <c r="Y17" s="663" t="str">
        <f>IF(★入力画面!$L125="","",MID(★入力画面!$L125&amp;"",15,1))</f>
        <v/>
      </c>
      <c r="Z17" s="663" t="str">
        <f>IF(★入力画面!$L125="","",MID(★入力画面!$L125&amp;"",16,1))</f>
        <v/>
      </c>
      <c r="AA17" s="663" t="str">
        <f>IF(★入力画面!$L125="","",MID(★入力画面!$L125&amp;"",17,1))</f>
        <v/>
      </c>
      <c r="AB17" s="663" t="str">
        <f>IF(★入力画面!$L125="","",MID(★入力画面!$L125&amp;"",18,1))</f>
        <v/>
      </c>
      <c r="AC17" s="663" t="str">
        <f>IF(★入力画面!$L125="","",MID(★入力画面!$L125&amp;"",19,1))</f>
        <v/>
      </c>
      <c r="AD17" s="664" t="str">
        <f>IF(★入力画面!$L125="","",MID(★入力画面!$L125&amp;"",20,1))</f>
        <v/>
      </c>
      <c r="AE17" s="302" t="s">
        <v>712</v>
      </c>
      <c r="AF17" s="325"/>
    </row>
    <row r="18" spans="1:32">
      <c r="A18" s="283"/>
      <c r="B18" s="283"/>
      <c r="C18" s="323"/>
      <c r="D18" s="2447"/>
      <c r="E18" s="2447"/>
      <c r="F18" s="2447"/>
      <c r="G18" s="2447"/>
      <c r="H18" s="2447"/>
      <c r="I18" s="2447"/>
      <c r="J18" s="324"/>
      <c r="K18" s="667" t="str">
        <f>IF(★入力画面!$L125="","",MID(★入力画面!$L125&amp;"",21,1))</f>
        <v/>
      </c>
      <c r="L18" s="665" t="str">
        <f>IF(★入力画面!$L125="","",MID(★入力画面!$L125&amp;"",22,1))</f>
        <v/>
      </c>
      <c r="M18" s="665" t="str">
        <f>IF(★入力画面!$L125="","",MID(★入力画面!$L125&amp;"",23,1))</f>
        <v/>
      </c>
      <c r="N18" s="665" t="str">
        <f>IF(★入力画面!$L125="","",MID(★入力画面!$L125&amp;"",24,1))</f>
        <v/>
      </c>
      <c r="O18" s="665" t="str">
        <f>IF(★入力画面!$L125="","",MID(★入力画面!$L125&amp;"",25,1))</f>
        <v/>
      </c>
      <c r="P18" s="665" t="str">
        <f>IF(★入力画面!$L125="","",MID(★入力画面!$L125&amp;"",26,1))</f>
        <v/>
      </c>
      <c r="Q18" s="665" t="str">
        <f>IF(★入力画面!$L125="","",MID(★入力画面!$L125&amp;"",27,1))</f>
        <v/>
      </c>
      <c r="R18" s="665" t="str">
        <f>IF(★入力画面!$L125="","",MID(★入力画面!$L125&amp;"",28,1))</f>
        <v/>
      </c>
      <c r="S18" s="665" t="str">
        <f>IF(★入力画面!$L125="","",MID(★入力画面!$L125&amp;"",29,1))</f>
        <v/>
      </c>
      <c r="T18" s="665" t="str">
        <f>IF(★入力画面!$L125="","",MID(★入力画面!$L125&amp;"",30,1))</f>
        <v/>
      </c>
      <c r="U18" s="665" t="str">
        <f>IF(★入力画面!$L125="","",MID(★入力画面!$L125&amp;"",31,1))</f>
        <v/>
      </c>
      <c r="V18" s="665" t="str">
        <f>IF(★入力画面!$L125="","",MID(★入力画面!$L125&amp;"",32,1))</f>
        <v/>
      </c>
      <c r="W18" s="665" t="str">
        <f>IF(★入力画面!$L125="","",MID(★入力画面!$L125&amp;"",33,1))</f>
        <v/>
      </c>
      <c r="X18" s="665" t="str">
        <f>IF(★入力画面!$L125="","",MID(★入力画面!$L125&amp;"",34,1))</f>
        <v/>
      </c>
      <c r="Y18" s="665" t="str">
        <f>IF(★入力画面!$L125="","",MID(★入力画面!$L125&amp;"",35,1))</f>
        <v/>
      </c>
      <c r="Z18" s="665" t="str">
        <f>IF(★入力画面!$L125="","",MID(★入力画面!$L125&amp;"",36,1))</f>
        <v/>
      </c>
      <c r="AA18" s="665" t="str">
        <f>IF(★入力画面!$L125="","",MID(★入力画面!$L125&amp;"",37,1))</f>
        <v/>
      </c>
      <c r="AB18" s="665" t="str">
        <f>IF(★入力画面!$L125="","",MID(★入力画面!$L125&amp;"",38,1))</f>
        <v/>
      </c>
      <c r="AC18" s="665" t="str">
        <f>IF(★入力画面!$L125="","",MID(★入力画面!$L125&amp;"",39,1))</f>
        <v/>
      </c>
      <c r="AD18" s="666" t="str">
        <f>IF(★入力画面!$L125="","",MID(★入力画面!$L125&amp;"",40,1))</f>
        <v/>
      </c>
      <c r="AE18" s="283"/>
      <c r="AF18" s="326"/>
    </row>
    <row r="19" spans="1:32">
      <c r="A19" s="283"/>
      <c r="B19" s="283"/>
      <c r="C19" s="283"/>
      <c r="D19" s="389"/>
      <c r="E19" s="389"/>
      <c r="F19" s="389"/>
      <c r="G19" s="389"/>
      <c r="H19" s="389"/>
      <c r="I19" s="389"/>
      <c r="J19" s="283"/>
      <c r="K19" s="283"/>
      <c r="L19" s="283"/>
      <c r="M19" s="283"/>
      <c r="N19" s="283"/>
      <c r="O19" s="283"/>
      <c r="P19" s="283"/>
      <c r="Q19" s="283"/>
      <c r="R19" s="283"/>
      <c r="S19" s="283"/>
      <c r="T19" s="283"/>
      <c r="U19" s="283"/>
      <c r="V19" s="283"/>
      <c r="W19" s="283"/>
      <c r="X19" s="283"/>
      <c r="Y19" s="283"/>
      <c r="Z19" s="283"/>
      <c r="AA19" s="283"/>
      <c r="AB19" s="283"/>
      <c r="AC19" s="283"/>
      <c r="AD19" s="283"/>
      <c r="AE19" s="283"/>
    </row>
    <row r="20" spans="1:32">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row>
    <row r="21" spans="1:32">
      <c r="A21" s="283"/>
      <c r="Q21" s="311"/>
      <c r="U21" s="309"/>
      <c r="V21" s="283"/>
      <c r="W21" s="283"/>
      <c r="X21" s="283"/>
      <c r="Y21" s="283"/>
      <c r="Z21" s="283"/>
      <c r="AA21" s="283"/>
      <c r="AB21" s="283"/>
      <c r="AC21" s="283"/>
      <c r="AD21" s="283"/>
      <c r="AE21" s="283"/>
    </row>
    <row r="22" spans="1:32">
      <c r="Q22" s="311"/>
      <c r="U22" s="309"/>
      <c r="V22" s="313"/>
      <c r="W22" s="313"/>
      <c r="X22" s="313"/>
      <c r="Y22" s="313"/>
      <c r="Z22" s="313"/>
      <c r="AA22" s="313"/>
      <c r="AB22" s="313"/>
      <c r="AC22" s="313"/>
      <c r="AD22" s="313"/>
      <c r="AE22" s="313"/>
      <c r="AF22" s="309"/>
    </row>
    <row r="23" spans="1:32" ht="13.5" customHeight="1">
      <c r="A23" s="314">
        <v>52</v>
      </c>
      <c r="B23" s="283"/>
      <c r="C23" s="315"/>
      <c r="D23" s="2434" t="s">
        <v>264</v>
      </c>
      <c r="E23" s="2434"/>
      <c r="F23" s="2434"/>
      <c r="G23" s="2434"/>
      <c r="H23" s="2434"/>
      <c r="I23" s="2434"/>
      <c r="J23" s="316"/>
      <c r="K23" s="641" t="str">
        <f>MID(★入力画面!$L370&amp;"",1,1)</f>
        <v/>
      </c>
      <c r="L23" s="642" t="str">
        <f>MID(★入力画面!$L370&amp;"",2,1)</f>
        <v/>
      </c>
      <c r="M23" s="642" t="str">
        <f>MID(★入力画面!$L370&amp;"",3,1)</f>
        <v/>
      </c>
      <c r="N23" s="642" t="str">
        <f>MID(★入力画面!$L370&amp;"",4,1)</f>
        <v/>
      </c>
      <c r="O23" s="642" t="str">
        <f>MID(★入力画面!$L370&amp;"",5,1)</f>
        <v/>
      </c>
      <c r="P23" s="642" t="str">
        <f>MID(★入力画面!$L370&amp;"",6,1)</f>
        <v/>
      </c>
      <c r="Q23" s="642" t="str">
        <f>MID(★入力画面!$L370&amp;"",7,1)</f>
        <v/>
      </c>
      <c r="R23" s="642" t="str">
        <f>MID(★入力画面!$L370&amp;"",8,1)</f>
        <v/>
      </c>
      <c r="S23" s="642" t="str">
        <f>MID(★入力画面!$L370&amp;"",9,1)</f>
        <v/>
      </c>
      <c r="T23" s="642" t="str">
        <f>MID(★入力画面!$L370&amp;"",10,1)</f>
        <v/>
      </c>
      <c r="U23" s="642" t="str">
        <f>MID(★入力画面!$L370&amp;"",11,1)</f>
        <v/>
      </c>
      <c r="V23" s="642" t="str">
        <f>MID(★入力画面!$L370&amp;"",12,1)</f>
        <v/>
      </c>
      <c r="W23" s="642" t="str">
        <f>MID(★入力画面!$L370&amp;"",13,1)</f>
        <v/>
      </c>
      <c r="X23" s="642" t="str">
        <f>MID(★入力画面!$L370&amp;"",14,1)</f>
        <v/>
      </c>
      <c r="Y23" s="642" t="str">
        <f>MID(★入力画面!$L370&amp;"",15,1)</f>
        <v/>
      </c>
      <c r="Z23" s="642" t="str">
        <f>MID(★入力画面!$L370&amp;"",16,1)</f>
        <v/>
      </c>
      <c r="AA23" s="642" t="str">
        <f>MID(★入力画面!$L370&amp;"",17,1)</f>
        <v/>
      </c>
      <c r="AB23" s="642" t="str">
        <f>MID(★入力画面!$L370&amp;"",18,1)</f>
        <v/>
      </c>
      <c r="AC23" s="642" t="str">
        <f>MID(★入力画面!$L370&amp;"",19,1)</f>
        <v/>
      </c>
      <c r="AD23" s="645" t="str">
        <f>MID(★入力画面!$L370&amp;"",20,1)</f>
        <v/>
      </c>
      <c r="AE23" s="313"/>
      <c r="AF23" s="309"/>
    </row>
    <row r="24" spans="1:32" ht="13.5" customHeight="1">
      <c r="A24" s="283"/>
      <c r="B24" s="283"/>
      <c r="C24" s="323"/>
      <c r="D24" s="2434" t="s">
        <v>1115</v>
      </c>
      <c r="E24" s="2434"/>
      <c r="F24" s="2434"/>
      <c r="G24" s="2434"/>
      <c r="H24" s="2434"/>
      <c r="I24" s="2434"/>
      <c r="J24" s="324"/>
      <c r="K24" s="641" t="str">
        <f>MID(★入力画面!$L372&amp;"",1,1)</f>
        <v/>
      </c>
      <c r="L24" s="642" t="str">
        <f>MID(★入力画面!$L372&amp;"",2,1)</f>
        <v/>
      </c>
      <c r="M24" s="642" t="str">
        <f>MID(★入力画面!$L372&amp;"",3,1)</f>
        <v/>
      </c>
      <c r="N24" s="642" t="str">
        <f>MID(★入力画面!$L372&amp;"",4,1)</f>
        <v/>
      </c>
      <c r="O24" s="642" t="str">
        <f>MID(★入力画面!$L372&amp;"",5,1)</f>
        <v/>
      </c>
      <c r="P24" s="642" t="str">
        <f>MID(★入力画面!$L372&amp;"",6,1)</f>
        <v/>
      </c>
      <c r="Q24" s="642" t="str">
        <f>MID(★入力画面!$L372&amp;"",7,1)</f>
        <v/>
      </c>
      <c r="R24" s="642" t="str">
        <f>MID(★入力画面!$L372&amp;"",8,1)</f>
        <v/>
      </c>
      <c r="S24" s="642" t="str">
        <f>MID(★入力画面!$L372&amp;"",9,1)</f>
        <v/>
      </c>
      <c r="T24" s="642" t="str">
        <f>MID(★入力画面!$L372&amp;"",10,1)</f>
        <v/>
      </c>
      <c r="U24" s="642" t="str">
        <f>MID(★入力画面!$L372&amp;"",11,1)</f>
        <v/>
      </c>
      <c r="V24" s="642" t="str">
        <f>MID(★入力画面!$L372&amp;"",12,1)</f>
        <v/>
      </c>
      <c r="W24" s="642" t="str">
        <f>MID(★入力画面!$L372&amp;"",13,1)</f>
        <v/>
      </c>
      <c r="X24" s="642" t="str">
        <f>MID(★入力画面!$L372&amp;"",14,1)</f>
        <v/>
      </c>
      <c r="Y24" s="642" t="str">
        <f>MID(★入力画面!$L372&amp;"",15,1)</f>
        <v/>
      </c>
      <c r="Z24" s="642" t="str">
        <f>MID(★入力画面!$L372&amp;"",16,1)</f>
        <v/>
      </c>
      <c r="AA24" s="642" t="str">
        <f>MID(★入力画面!$L372&amp;"",17,1)</f>
        <v/>
      </c>
      <c r="AB24" s="642" t="str">
        <f>MID(★入力画面!$L372&amp;"",18,1)</f>
        <v/>
      </c>
      <c r="AC24" s="642" t="str">
        <f>MID(★入力画面!$L372&amp;"",19,1)</f>
        <v/>
      </c>
      <c r="AD24" s="661" t="str">
        <f>MID(★入力画面!$L372&amp;"",20,1)</f>
        <v/>
      </c>
      <c r="AE24" s="283"/>
    </row>
    <row r="25" spans="1:32" ht="13.5" customHeight="1">
      <c r="A25" s="283"/>
      <c r="B25" s="283"/>
      <c r="C25" s="335"/>
      <c r="D25" s="2434" t="s">
        <v>209</v>
      </c>
      <c r="E25" s="2434"/>
      <c r="F25" s="2434"/>
      <c r="G25" s="2434"/>
      <c r="H25" s="2434"/>
      <c r="I25" s="2434"/>
      <c r="J25" s="336"/>
      <c r="K25" s="659" t="str">
        <f>IF(★入力画面!L374&amp;""="明治","M",IF(★入力画面!L374&amp;""="大正","T",IF(★入力画面!L374&amp;""="昭和","S",IF(★入力画面!L374&amp;""="平成","H",""))))</f>
        <v/>
      </c>
      <c r="L25" s="283"/>
      <c r="M25" s="635" t="str">
        <f>LEFT((RIGHT(★入力画面!O374&amp;"",2)),1)</f>
        <v/>
      </c>
      <c r="N25" s="636" t="str">
        <f>LEFT((RIGHT(★入力画面!O374&amp;"",1)),1)</f>
        <v/>
      </c>
      <c r="O25" s="283" t="s">
        <v>267</v>
      </c>
      <c r="P25" s="635" t="str">
        <f>LEFT((RIGHT(★入力画面!R374&amp;"",2)),1)</f>
        <v/>
      </c>
      <c r="Q25" s="636" t="str">
        <f>LEFT((RIGHT(★入力画面!R374&amp;"",1)),1)</f>
        <v/>
      </c>
      <c r="R25" s="283" t="s">
        <v>273</v>
      </c>
      <c r="S25" s="635" t="str">
        <f>LEFT((RIGHT(★入力画面!U374&amp;"",2)),1)</f>
        <v/>
      </c>
      <c r="T25" s="636" t="str">
        <f>LEFT((RIGHT(★入力画面!U374&amp;"",1)),1)</f>
        <v/>
      </c>
      <c r="U25" s="283" t="s">
        <v>269</v>
      </c>
      <c r="V25" s="283"/>
      <c r="W25" s="283"/>
      <c r="X25" s="283"/>
      <c r="Y25" s="283"/>
      <c r="Z25" s="283"/>
      <c r="AA25" s="283"/>
      <c r="AB25" s="283"/>
      <c r="AC25" s="283"/>
      <c r="AD25" s="283"/>
      <c r="AE25" s="283"/>
    </row>
    <row r="26" spans="1:32" ht="13.5" customHeight="1">
      <c r="A26" s="283"/>
      <c r="B26" s="283"/>
      <c r="C26" s="335"/>
      <c r="D26" s="2476" t="s">
        <v>1116</v>
      </c>
      <c r="E26" s="2476"/>
      <c r="F26" s="2476"/>
      <c r="G26" s="2476"/>
      <c r="H26" s="2476"/>
      <c r="I26" s="2476"/>
      <c r="J26" s="348"/>
      <c r="K26" s="2484" t="str">
        <f>IF(★入力画面!L375="","",★入力画面!L375)</f>
        <v/>
      </c>
      <c r="L26" s="2485"/>
      <c r="M26" s="2486" t="s">
        <v>1117</v>
      </c>
      <c r="N26" s="2487"/>
      <c r="O26" s="2478" t="s">
        <v>1118</v>
      </c>
      <c r="P26" s="2479"/>
      <c r="Q26" s="2480"/>
      <c r="R26" s="2497" t="str">
        <f>IF(★入力画面!AE375="","",★入力画面!AE375)</f>
        <v/>
      </c>
      <c r="S26" s="2498"/>
      <c r="T26" s="391"/>
      <c r="U26" s="283"/>
      <c r="V26" s="283"/>
      <c r="W26" s="283"/>
      <c r="X26" s="283"/>
      <c r="Y26" s="283"/>
      <c r="Z26" s="283"/>
      <c r="AA26" s="283"/>
      <c r="AB26" s="283"/>
      <c r="AC26" s="283"/>
      <c r="AD26" s="283"/>
      <c r="AE26" s="283"/>
    </row>
    <row r="27" spans="1:32" ht="13.5" customHeight="1">
      <c r="A27" s="283"/>
      <c r="B27" s="283"/>
      <c r="C27" s="323"/>
      <c r="D27" s="2477" t="s">
        <v>1119</v>
      </c>
      <c r="E27" s="2477"/>
      <c r="F27" s="2477"/>
      <c r="G27" s="2477"/>
      <c r="H27" s="2477"/>
      <c r="I27" s="2477"/>
      <c r="J27" s="360"/>
      <c r="K27" s="2493" t="str">
        <f>IF(★入力画面!V375="","",★入力画面!V375)</f>
        <v/>
      </c>
      <c r="L27" s="2494"/>
      <c r="M27" s="2495" t="s">
        <v>1120</v>
      </c>
      <c r="N27" s="2496"/>
      <c r="O27" s="2481"/>
      <c r="P27" s="2482"/>
      <c r="Q27" s="2483"/>
      <c r="R27" s="2499"/>
      <c r="S27" s="2500"/>
      <c r="T27" s="393" t="s">
        <v>1121</v>
      </c>
      <c r="U27" s="283"/>
      <c r="V27" s="283"/>
      <c r="W27" s="283"/>
      <c r="X27" s="283"/>
      <c r="Y27" s="283"/>
      <c r="Z27" s="283"/>
      <c r="AA27" s="283"/>
      <c r="AB27" s="283"/>
      <c r="AC27" s="283"/>
      <c r="AD27" s="283"/>
      <c r="AE27" s="283"/>
    </row>
    <row r="28" spans="1:32" ht="13.5" customHeight="1">
      <c r="A28" s="283"/>
      <c r="B28" s="283"/>
      <c r="C28" s="323"/>
      <c r="D28" s="2457" t="s">
        <v>1122</v>
      </c>
      <c r="E28" s="2457"/>
      <c r="F28" s="2457"/>
      <c r="G28" s="2457"/>
      <c r="H28" s="2457"/>
      <c r="I28" s="2457"/>
      <c r="J28" s="324"/>
      <c r="K28" s="635" t="str">
        <f>IF(U28="","",MID(VLOOKUP(U28,★入力画面!$AY$606:$AZ$2574,2,FALSE),1,1))</f>
        <v/>
      </c>
      <c r="L28" s="637" t="str">
        <f>IF(U28="","",MID(VLOOKUP(U28,★入力画面!$AY$606:$AZ$2574,2,FALSE),2,1))</f>
        <v/>
      </c>
      <c r="M28" s="637" t="str">
        <f>IF(U28="","",MID(VLOOKUP(U28,★入力画面!$AY$606:$AZ$2574,2,FALSE),3,1))</f>
        <v/>
      </c>
      <c r="N28" s="637" t="str">
        <f>IF(U28="","",MID(VLOOKUP(U28,★入力画面!$AY$606:$AZ$2574,2,FALSE),4,1))</f>
        <v/>
      </c>
      <c r="O28" s="636" t="str">
        <f>IF(U28="","",MID(VLOOKUP(U28,★入力画面!$AY$606:$AZ$2574,2,FALSE),5,1))</f>
        <v/>
      </c>
      <c r="P28" s="2461" t="str">
        <f>IF(★入力画面!L376="▼選択","",★入力画面!L376)</f>
        <v/>
      </c>
      <c r="Q28" s="2462"/>
      <c r="R28" s="2462"/>
      <c r="S28" s="283"/>
      <c r="T28" s="283"/>
      <c r="U28" s="2475" t="str">
        <f>IF(★入力画面!S376="","",★入力画面!S376)</f>
        <v/>
      </c>
      <c r="V28" s="2475"/>
      <c r="W28" s="2475"/>
      <c r="X28" s="2475"/>
      <c r="Y28" s="2475"/>
      <c r="Z28" s="2475"/>
      <c r="AA28" s="2475"/>
      <c r="AB28" s="2475"/>
      <c r="AC28" s="2475"/>
      <c r="AD28" s="2475"/>
      <c r="AE28" s="283"/>
    </row>
    <row r="29" spans="1:32" ht="13.5" customHeight="1">
      <c r="A29" s="283"/>
      <c r="B29" s="283"/>
      <c r="C29" s="335"/>
      <c r="D29" s="2446" t="s">
        <v>1123</v>
      </c>
      <c r="E29" s="2446"/>
      <c r="F29" s="2446"/>
      <c r="G29" s="2446"/>
      <c r="H29" s="2446"/>
      <c r="I29" s="2446"/>
      <c r="J29" s="336"/>
      <c r="K29" s="668" t="str">
        <f>IF(★入力画面!$L379="","",MID(★入力画面!$L379&amp;"",1,1))</f>
        <v/>
      </c>
      <c r="L29" s="663" t="str">
        <f>IF(★入力画面!$L379="","",MID(★入力画面!$L379&amp;"",2,1))</f>
        <v/>
      </c>
      <c r="M29" s="663" t="str">
        <f>IF(★入力画面!$L379="","",MID(★入力画面!$L379&amp;"",3,1))</f>
        <v/>
      </c>
      <c r="N29" s="663" t="str">
        <f>IF(★入力画面!$L379="","",MID(★入力画面!$L379&amp;"",4,1))</f>
        <v/>
      </c>
      <c r="O29" s="663" t="str">
        <f>IF(★入力画面!$L379="","",MID(★入力画面!$L379&amp;"",5,1))</f>
        <v/>
      </c>
      <c r="P29" s="663" t="str">
        <f>IF(★入力画面!$L379="","",MID(★入力画面!$L379&amp;"",6,1))</f>
        <v/>
      </c>
      <c r="Q29" s="663" t="str">
        <f>IF(★入力画面!$L379="","",MID(★入力画面!$L379&amp;"",7,1))</f>
        <v/>
      </c>
      <c r="R29" s="663" t="str">
        <f>IF(★入力画面!$L379="","",MID(★入力画面!$L379&amp;"",8,1))</f>
        <v/>
      </c>
      <c r="S29" s="663" t="str">
        <f>IF(★入力画面!$L379="","",MID(★入力画面!$L379&amp;"",9,1))</f>
        <v/>
      </c>
      <c r="T29" s="663" t="str">
        <f>IF(★入力画面!$L379="","",MID(★入力画面!$L379&amp;"",10,1))</f>
        <v/>
      </c>
      <c r="U29" s="663" t="str">
        <f>IF(★入力画面!$L379="","",MID(★入力画面!$L379&amp;"",11,1))</f>
        <v/>
      </c>
      <c r="V29" s="663" t="str">
        <f>IF(★入力画面!$L379="","",MID(★入力画面!$L379&amp;"",12,1))</f>
        <v/>
      </c>
      <c r="W29" s="663" t="str">
        <f>IF(★入力画面!$L379="","",MID(★入力画面!$L379&amp;"",13,1))</f>
        <v/>
      </c>
      <c r="X29" s="663" t="str">
        <f>IF(★入力画面!$L379="","",MID(★入力画面!$L379&amp;"",14,1))</f>
        <v/>
      </c>
      <c r="Y29" s="663" t="str">
        <f>IF(★入力画面!$L379="","",MID(★入力画面!$L379&amp;"",15,1))</f>
        <v/>
      </c>
      <c r="Z29" s="663" t="str">
        <f>IF(★入力画面!$L379="","",MID(★入力画面!$L379&amp;"",16,1))</f>
        <v/>
      </c>
      <c r="AA29" s="663" t="str">
        <f>IF(★入力画面!$L379="","",MID(★入力画面!$L379&amp;"",17,1))</f>
        <v/>
      </c>
      <c r="AB29" s="663" t="str">
        <f>IF(★入力画面!$L379="","",MID(★入力画面!$L379&amp;"",18,1))</f>
        <v/>
      </c>
      <c r="AC29" s="663" t="str">
        <f>IF(★入力画面!$L379="","",MID(★入力画面!$L379&amp;"",19,1))</f>
        <v/>
      </c>
      <c r="AD29" s="664" t="str">
        <f>IF(★入力画面!$L379="","",MID(★入力画面!$L379&amp;"",20,1))</f>
        <v/>
      </c>
      <c r="AE29" s="302" t="s">
        <v>712</v>
      </c>
      <c r="AF29" s="325"/>
    </row>
    <row r="30" spans="1:32">
      <c r="A30" s="283"/>
      <c r="B30" s="283"/>
      <c r="C30" s="323"/>
      <c r="D30" s="2447"/>
      <c r="E30" s="2447"/>
      <c r="F30" s="2447"/>
      <c r="G30" s="2447"/>
      <c r="H30" s="2447"/>
      <c r="I30" s="2447"/>
      <c r="J30" s="324"/>
      <c r="K30" s="667" t="str">
        <f>IF(★入力画面!$L379="","",MID(★入力画面!$L379&amp;"",21,1))</f>
        <v/>
      </c>
      <c r="L30" s="665" t="str">
        <f>IF(★入力画面!$L379="","",MID(★入力画面!$L379&amp;"",22,1))</f>
        <v/>
      </c>
      <c r="M30" s="665" t="str">
        <f>IF(★入力画面!$L379="","",MID(★入力画面!$L379&amp;"",23,1))</f>
        <v/>
      </c>
      <c r="N30" s="665" t="str">
        <f>IF(★入力画面!$L379="","",MID(★入力画面!$L379&amp;"",24,1))</f>
        <v/>
      </c>
      <c r="O30" s="665" t="str">
        <f>IF(★入力画面!$L379="","",MID(★入力画面!$L379&amp;"",25,1))</f>
        <v/>
      </c>
      <c r="P30" s="665" t="str">
        <f>IF(★入力画面!$L379="","",MID(★入力画面!$L379&amp;"",26,1))</f>
        <v/>
      </c>
      <c r="Q30" s="665" t="str">
        <f>IF(★入力画面!$L379="","",MID(★入力画面!$L379&amp;"",27,1))</f>
        <v/>
      </c>
      <c r="R30" s="665" t="str">
        <f>IF(★入力画面!$L379="","",MID(★入力画面!$L379&amp;"",28,1))</f>
        <v/>
      </c>
      <c r="S30" s="665" t="str">
        <f>IF(★入力画面!$L379="","",MID(★入力画面!$L379&amp;"",29,1))</f>
        <v/>
      </c>
      <c r="T30" s="665" t="str">
        <f>IF(★入力画面!$L379="","",MID(★入力画面!$L379&amp;"",30,1))</f>
        <v/>
      </c>
      <c r="U30" s="665" t="str">
        <f>IF(★入力画面!$L379="","",MID(★入力画面!$L379&amp;"",31,1))</f>
        <v/>
      </c>
      <c r="V30" s="665" t="str">
        <f>IF(★入力画面!$L379="","",MID(★入力画面!$L379&amp;"",32,1))</f>
        <v/>
      </c>
      <c r="W30" s="665" t="str">
        <f>IF(★入力画面!$L379="","",MID(★入力画面!$L379&amp;"",33,1))</f>
        <v/>
      </c>
      <c r="X30" s="665" t="str">
        <f>IF(★入力画面!$L379="","",MID(★入力画面!$L379&amp;"",34,1))</f>
        <v/>
      </c>
      <c r="Y30" s="665" t="str">
        <f>IF(★入力画面!$L379="","",MID(★入力画面!$L379&amp;"",35,1))</f>
        <v/>
      </c>
      <c r="Z30" s="665" t="str">
        <f>IF(★入力画面!$L379="","",MID(★入力画面!$L379&amp;"",36,1))</f>
        <v/>
      </c>
      <c r="AA30" s="665" t="str">
        <f>IF(★入力画面!$L379="","",MID(★入力画面!$L379&amp;"",37,1))</f>
        <v/>
      </c>
      <c r="AB30" s="665" t="str">
        <f>IF(★入力画面!$L379="","",MID(★入力画面!$L379&amp;"",38,1))</f>
        <v/>
      </c>
      <c r="AC30" s="665" t="str">
        <f>IF(★入力画面!$L379="","",MID(★入力画面!$L379&amp;"",39,1))</f>
        <v/>
      </c>
      <c r="AD30" s="666" t="str">
        <f>IF(★入力画面!$L379="","",MID(★入力画面!$L379&amp;"",40,1))</f>
        <v/>
      </c>
      <c r="AE30" s="283"/>
      <c r="AF30" s="326"/>
    </row>
    <row r="31" spans="1:32">
      <c r="A31" s="283"/>
      <c r="B31" s="283"/>
      <c r="C31" s="283"/>
      <c r="D31" s="389"/>
      <c r="E31" s="389"/>
      <c r="F31" s="389"/>
      <c r="G31" s="389"/>
      <c r="H31" s="389"/>
      <c r="I31" s="389"/>
      <c r="J31" s="283"/>
      <c r="K31" s="283"/>
      <c r="L31" s="283"/>
      <c r="M31" s="283"/>
      <c r="N31" s="283"/>
      <c r="O31" s="283"/>
      <c r="P31" s="283"/>
      <c r="Q31" s="283"/>
      <c r="R31" s="283"/>
      <c r="S31" s="283"/>
      <c r="T31" s="283"/>
      <c r="U31" s="283"/>
      <c r="V31" s="283"/>
      <c r="W31" s="283"/>
      <c r="X31" s="283"/>
      <c r="Y31" s="283"/>
      <c r="Z31" s="283"/>
      <c r="AA31" s="283"/>
      <c r="AB31" s="283"/>
      <c r="AC31" s="283"/>
      <c r="AD31" s="283"/>
      <c r="AE31" s="283"/>
    </row>
    <row r="33" spans="1:32">
      <c r="A33" s="283"/>
      <c r="Q33" s="311"/>
      <c r="U33" s="309"/>
      <c r="V33" s="283"/>
      <c r="W33" s="283"/>
      <c r="X33" s="283"/>
      <c r="Y33" s="283"/>
      <c r="Z33" s="283"/>
      <c r="AA33" s="283"/>
      <c r="AB33" s="283"/>
      <c r="AC33" s="283"/>
      <c r="AD33" s="283"/>
      <c r="AE33" s="283"/>
    </row>
    <row r="34" spans="1:32">
      <c r="Q34" s="311"/>
      <c r="U34" s="309"/>
      <c r="V34" s="313"/>
      <c r="W34" s="313"/>
      <c r="X34" s="313"/>
      <c r="Y34" s="313"/>
      <c r="Z34" s="313"/>
      <c r="AA34" s="313"/>
      <c r="AB34" s="313"/>
      <c r="AC34" s="313"/>
      <c r="AD34" s="313"/>
      <c r="AE34" s="313"/>
      <c r="AF34" s="309"/>
    </row>
    <row r="35" spans="1:32" ht="13.5" customHeight="1">
      <c r="A35" s="314">
        <v>52</v>
      </c>
      <c r="B35" s="283"/>
      <c r="C35" s="315"/>
      <c r="D35" s="2434" t="s">
        <v>264</v>
      </c>
      <c r="E35" s="2434"/>
      <c r="F35" s="2434"/>
      <c r="G35" s="2434"/>
      <c r="H35" s="2434"/>
      <c r="I35" s="2434"/>
      <c r="J35" s="316"/>
      <c r="K35" s="641" t="str">
        <f>MID(★入力画面!$L382&amp;"",1,1)</f>
        <v/>
      </c>
      <c r="L35" s="642" t="str">
        <f>MID(★入力画面!$L382&amp;"",2,1)</f>
        <v/>
      </c>
      <c r="M35" s="642" t="str">
        <f>MID(★入力画面!$L382&amp;"",3,1)</f>
        <v/>
      </c>
      <c r="N35" s="642" t="str">
        <f>MID(★入力画面!$L382&amp;"",4,1)</f>
        <v/>
      </c>
      <c r="O35" s="642" t="str">
        <f>MID(★入力画面!$L382&amp;"",5,1)</f>
        <v/>
      </c>
      <c r="P35" s="642" t="str">
        <f>MID(★入力画面!$L382&amp;"",6,1)</f>
        <v/>
      </c>
      <c r="Q35" s="642" t="str">
        <f>MID(★入力画面!$L382&amp;"",7,1)</f>
        <v/>
      </c>
      <c r="R35" s="642" t="str">
        <f>MID(★入力画面!$L382&amp;"",8,1)</f>
        <v/>
      </c>
      <c r="S35" s="642" t="str">
        <f>MID(★入力画面!$L382&amp;"",9,1)</f>
        <v/>
      </c>
      <c r="T35" s="642" t="str">
        <f>MID(★入力画面!$L382&amp;"",10,1)</f>
        <v/>
      </c>
      <c r="U35" s="642" t="str">
        <f>MID(★入力画面!$L382&amp;"",11,1)</f>
        <v/>
      </c>
      <c r="V35" s="642" t="str">
        <f>MID(★入力画面!$L382&amp;"",12,1)</f>
        <v/>
      </c>
      <c r="W35" s="642" t="str">
        <f>MID(★入力画面!$L382&amp;"",13,1)</f>
        <v/>
      </c>
      <c r="X35" s="642" t="str">
        <f>MID(★入力画面!$L382&amp;"",14,1)</f>
        <v/>
      </c>
      <c r="Y35" s="642" t="str">
        <f>MID(★入力画面!$L382&amp;"",15,1)</f>
        <v/>
      </c>
      <c r="Z35" s="642" t="str">
        <f>MID(★入力画面!$L382&amp;"",16,1)</f>
        <v/>
      </c>
      <c r="AA35" s="642" t="str">
        <f>MID(★入力画面!$L382&amp;"",17,1)</f>
        <v/>
      </c>
      <c r="AB35" s="642" t="str">
        <f>MID(★入力画面!$L382&amp;"",18,1)</f>
        <v/>
      </c>
      <c r="AC35" s="642" t="str">
        <f>MID(★入力画面!$L382&amp;"",19,1)</f>
        <v/>
      </c>
      <c r="AD35" s="645" t="str">
        <f>MID(★入力画面!$L382&amp;"",20,1)</f>
        <v/>
      </c>
      <c r="AE35" s="313"/>
      <c r="AF35" s="309"/>
    </row>
    <row r="36" spans="1:32" ht="13.5" customHeight="1">
      <c r="A36" s="283"/>
      <c r="B36" s="283"/>
      <c r="C36" s="323"/>
      <c r="D36" s="2434" t="s">
        <v>1115</v>
      </c>
      <c r="E36" s="2434"/>
      <c r="F36" s="2434"/>
      <c r="G36" s="2434"/>
      <c r="H36" s="2434"/>
      <c r="I36" s="2434"/>
      <c r="J36" s="324"/>
      <c r="K36" s="641" t="str">
        <f>MID(★入力画面!$L384&amp;"",1,1)</f>
        <v/>
      </c>
      <c r="L36" s="642" t="str">
        <f>MID(★入力画面!$L384&amp;"",2,1)</f>
        <v/>
      </c>
      <c r="M36" s="642" t="str">
        <f>MID(★入力画面!$L384&amp;"",3,1)</f>
        <v/>
      </c>
      <c r="N36" s="642" t="str">
        <f>MID(★入力画面!$L384&amp;"",4,1)</f>
        <v/>
      </c>
      <c r="O36" s="642" t="str">
        <f>MID(★入力画面!$L384&amp;"",5,1)</f>
        <v/>
      </c>
      <c r="P36" s="642" t="str">
        <f>MID(★入力画面!$L384&amp;"",6,1)</f>
        <v/>
      </c>
      <c r="Q36" s="642" t="str">
        <f>MID(★入力画面!$L384&amp;"",7,1)</f>
        <v/>
      </c>
      <c r="R36" s="642" t="str">
        <f>MID(★入力画面!$L384&amp;"",8,1)</f>
        <v/>
      </c>
      <c r="S36" s="642" t="str">
        <f>MID(★入力画面!$L384&amp;"",9,1)</f>
        <v/>
      </c>
      <c r="T36" s="642" t="str">
        <f>MID(★入力画面!$L384&amp;"",10,1)</f>
        <v/>
      </c>
      <c r="U36" s="642" t="str">
        <f>MID(★入力画面!$L384&amp;"",11,1)</f>
        <v/>
      </c>
      <c r="V36" s="642" t="str">
        <f>MID(★入力画面!$L384&amp;"",12,1)</f>
        <v/>
      </c>
      <c r="W36" s="642" t="str">
        <f>MID(★入力画面!$L384&amp;"",13,1)</f>
        <v/>
      </c>
      <c r="X36" s="642" t="str">
        <f>MID(★入力画面!$L384&amp;"",14,1)</f>
        <v/>
      </c>
      <c r="Y36" s="642" t="str">
        <f>MID(★入力画面!$L384&amp;"",15,1)</f>
        <v/>
      </c>
      <c r="Z36" s="642" t="str">
        <f>MID(★入力画面!$L384&amp;"",16,1)</f>
        <v/>
      </c>
      <c r="AA36" s="642" t="str">
        <f>MID(★入力画面!$L384&amp;"",17,1)</f>
        <v/>
      </c>
      <c r="AB36" s="642" t="str">
        <f>MID(★入力画面!$L384&amp;"",18,1)</f>
        <v/>
      </c>
      <c r="AC36" s="642" t="str">
        <f>MID(★入力画面!$L384&amp;"",19,1)</f>
        <v/>
      </c>
      <c r="AD36" s="661" t="str">
        <f>MID(★入力画面!$L384&amp;"",20,1)</f>
        <v/>
      </c>
      <c r="AE36" s="283"/>
    </row>
    <row r="37" spans="1:32" ht="13.5" customHeight="1">
      <c r="A37" s="283"/>
      <c r="B37" s="283"/>
      <c r="C37" s="335"/>
      <c r="D37" s="2434" t="s">
        <v>209</v>
      </c>
      <c r="E37" s="2434"/>
      <c r="F37" s="2434"/>
      <c r="G37" s="2434"/>
      <c r="H37" s="2434"/>
      <c r="I37" s="2434"/>
      <c r="J37" s="336"/>
      <c r="K37" s="659" t="str">
        <f>IF(★入力画面!L386&amp;""="明治","M",IF(★入力画面!L386&amp;""="大正","T",IF(★入力画面!L386&amp;""="昭和","S",IF(★入力画面!L386&amp;""="平成","H",""))))</f>
        <v/>
      </c>
      <c r="L37" s="283"/>
      <c r="M37" s="635" t="str">
        <f>LEFT((RIGHT(★入力画面!O386&amp;"",2)),1)</f>
        <v/>
      </c>
      <c r="N37" s="636" t="str">
        <f>LEFT((RIGHT(★入力画面!O386&amp;"",1)),1)</f>
        <v/>
      </c>
      <c r="O37" s="283" t="s">
        <v>267</v>
      </c>
      <c r="P37" s="635" t="str">
        <f>LEFT((RIGHT(★入力画面!R386&amp;"",2)),1)</f>
        <v/>
      </c>
      <c r="Q37" s="636" t="str">
        <f>LEFT((RIGHT(★入力画面!R386&amp;"",1)),1)</f>
        <v/>
      </c>
      <c r="R37" s="283" t="s">
        <v>273</v>
      </c>
      <c r="S37" s="635" t="str">
        <f>LEFT((RIGHT(★入力画面!U386&amp;"",2)),1)</f>
        <v/>
      </c>
      <c r="T37" s="636" t="str">
        <f>LEFT((RIGHT(★入力画面!U386&amp;"",1)),1)</f>
        <v/>
      </c>
      <c r="U37" s="283" t="s">
        <v>269</v>
      </c>
      <c r="V37" s="283"/>
      <c r="W37" s="283"/>
      <c r="X37" s="283"/>
      <c r="Y37" s="283"/>
      <c r="Z37" s="283"/>
      <c r="AA37" s="283"/>
      <c r="AB37" s="283"/>
      <c r="AC37" s="283"/>
      <c r="AD37" s="283"/>
      <c r="AE37" s="283"/>
    </row>
    <row r="38" spans="1:32" ht="13.5" customHeight="1">
      <c r="A38" s="283"/>
      <c r="B38" s="283"/>
      <c r="C38" s="335"/>
      <c r="D38" s="2476" t="s">
        <v>1116</v>
      </c>
      <c r="E38" s="2476"/>
      <c r="F38" s="2476"/>
      <c r="G38" s="2476"/>
      <c r="H38" s="2476"/>
      <c r="I38" s="2476"/>
      <c r="J38" s="348"/>
      <c r="K38" s="2484" t="str">
        <f>IF(★入力画面!L387="","",★入力画面!L387)</f>
        <v/>
      </c>
      <c r="L38" s="2485"/>
      <c r="M38" s="2486" t="s">
        <v>1117</v>
      </c>
      <c r="N38" s="2487"/>
      <c r="O38" s="2478" t="s">
        <v>1118</v>
      </c>
      <c r="P38" s="2479"/>
      <c r="Q38" s="2480"/>
      <c r="R38" s="2497" t="str">
        <f>IF(★入力画面!AE387="","",★入力画面!AE387)</f>
        <v/>
      </c>
      <c r="S38" s="2498"/>
      <c r="T38" s="391"/>
      <c r="U38" s="283"/>
      <c r="V38" s="283"/>
      <c r="W38" s="283"/>
      <c r="X38" s="283"/>
      <c r="Y38" s="283"/>
      <c r="Z38" s="283"/>
      <c r="AA38" s="283"/>
      <c r="AB38" s="283"/>
      <c r="AC38" s="283"/>
      <c r="AD38" s="283"/>
      <c r="AE38" s="283"/>
    </row>
    <row r="39" spans="1:32" ht="13.5" customHeight="1">
      <c r="A39" s="283"/>
      <c r="B39" s="283"/>
      <c r="C39" s="323"/>
      <c r="D39" s="2477" t="s">
        <v>1119</v>
      </c>
      <c r="E39" s="2477"/>
      <c r="F39" s="2477"/>
      <c r="G39" s="2477"/>
      <c r="H39" s="2477"/>
      <c r="I39" s="2477"/>
      <c r="J39" s="360"/>
      <c r="K39" s="2493" t="str">
        <f>IF(★入力画面!V387="","",★入力画面!V387)</f>
        <v/>
      </c>
      <c r="L39" s="2494"/>
      <c r="M39" s="2495" t="s">
        <v>1120</v>
      </c>
      <c r="N39" s="2496"/>
      <c r="O39" s="2481"/>
      <c r="P39" s="2482"/>
      <c r="Q39" s="2483"/>
      <c r="R39" s="2499"/>
      <c r="S39" s="2500"/>
      <c r="T39" s="393" t="s">
        <v>1121</v>
      </c>
      <c r="U39" s="283"/>
      <c r="V39" s="283"/>
      <c r="W39" s="283"/>
      <c r="X39" s="283"/>
      <c r="Y39" s="283"/>
      <c r="Z39" s="283"/>
      <c r="AA39" s="283"/>
      <c r="AB39" s="283"/>
      <c r="AC39" s="283"/>
      <c r="AD39" s="283"/>
      <c r="AE39" s="283"/>
    </row>
    <row r="40" spans="1:32" ht="13.5" customHeight="1">
      <c r="A40" s="283"/>
      <c r="B40" s="283"/>
      <c r="C40" s="323"/>
      <c r="D40" s="2457" t="s">
        <v>1122</v>
      </c>
      <c r="E40" s="2457"/>
      <c r="F40" s="2457"/>
      <c r="G40" s="2457"/>
      <c r="H40" s="2457"/>
      <c r="I40" s="2457"/>
      <c r="J40" s="324"/>
      <c r="K40" s="635" t="str">
        <f>IF(U40="","",MID(VLOOKUP(U40,★入力画面!$AY$606:$AZ$2574,2,FALSE),1,1))</f>
        <v/>
      </c>
      <c r="L40" s="637" t="str">
        <f>IF(U40="","",MID(VLOOKUP(U40,★入力画面!$AY$606:$AZ$2574,2,FALSE),2,1))</f>
        <v/>
      </c>
      <c r="M40" s="637" t="str">
        <f>IF(U40="","",MID(VLOOKUP(U40,★入力画面!$AY$606:$AZ$2574,2,FALSE),3,1))</f>
        <v/>
      </c>
      <c r="N40" s="637" t="str">
        <f>IF(U40="","",MID(VLOOKUP(U40,★入力画面!$AY$606:$AZ$2574,2,FALSE),4,1))</f>
        <v/>
      </c>
      <c r="O40" s="636" t="str">
        <f>IF(U40="","",MID(VLOOKUP(U40,★入力画面!$AY$606:$AZ$2574,2,FALSE),5,1))</f>
        <v/>
      </c>
      <c r="P40" s="2461" t="str">
        <f>IF(★入力画面!L388="▼選択","",★入力画面!L388)</f>
        <v/>
      </c>
      <c r="Q40" s="2462"/>
      <c r="R40" s="2462"/>
      <c r="S40" s="283"/>
      <c r="T40" s="283"/>
      <c r="U40" s="2475" t="str">
        <f>IF(★入力画面!S388="","",★入力画面!S388)</f>
        <v/>
      </c>
      <c r="V40" s="2475"/>
      <c r="W40" s="2475"/>
      <c r="X40" s="2475"/>
      <c r="Y40" s="2475"/>
      <c r="Z40" s="2475"/>
      <c r="AA40" s="2475"/>
      <c r="AB40" s="2475"/>
      <c r="AC40" s="2475"/>
      <c r="AD40" s="2475"/>
      <c r="AE40" s="283"/>
    </row>
    <row r="41" spans="1:32" ht="13.5" customHeight="1">
      <c r="A41" s="283"/>
      <c r="B41" s="283"/>
      <c r="C41" s="335"/>
      <c r="D41" s="2446" t="s">
        <v>1123</v>
      </c>
      <c r="E41" s="2446"/>
      <c r="F41" s="2446"/>
      <c r="G41" s="2446"/>
      <c r="H41" s="2446"/>
      <c r="I41" s="2446"/>
      <c r="J41" s="336"/>
      <c r="K41" s="668" t="str">
        <f>IF(★入力画面!$L391="","",MID(★入力画面!$L391&amp;"",1,1))</f>
        <v/>
      </c>
      <c r="L41" s="663" t="str">
        <f>IF(★入力画面!$L391="","",MID(★入力画面!$L391&amp;"",2,1))</f>
        <v/>
      </c>
      <c r="M41" s="663" t="str">
        <f>IF(★入力画面!$L391="","",MID(★入力画面!$L391&amp;"",3,1))</f>
        <v/>
      </c>
      <c r="N41" s="663" t="str">
        <f>IF(★入力画面!$L391="","",MID(★入力画面!$L391&amp;"",4,1))</f>
        <v/>
      </c>
      <c r="O41" s="663" t="str">
        <f>IF(★入力画面!$L391="","",MID(★入力画面!$L391&amp;"",5,1))</f>
        <v/>
      </c>
      <c r="P41" s="663" t="str">
        <f>IF(★入力画面!$L391="","",MID(★入力画面!$L391&amp;"",6,1))</f>
        <v/>
      </c>
      <c r="Q41" s="663" t="str">
        <f>IF(★入力画面!$L391="","",MID(★入力画面!$L391&amp;"",7,1))</f>
        <v/>
      </c>
      <c r="R41" s="663" t="str">
        <f>IF(★入力画面!$L391="","",MID(★入力画面!$L391&amp;"",8,1))</f>
        <v/>
      </c>
      <c r="S41" s="663" t="str">
        <f>IF(★入力画面!$L391="","",MID(★入力画面!$L391&amp;"",9,1))</f>
        <v/>
      </c>
      <c r="T41" s="663" t="str">
        <f>IF(★入力画面!$L391="","",MID(★入力画面!$L391&amp;"",10,1))</f>
        <v/>
      </c>
      <c r="U41" s="663" t="str">
        <f>IF(★入力画面!$L391="","",MID(★入力画面!$L391&amp;"",11,1))</f>
        <v/>
      </c>
      <c r="V41" s="663" t="str">
        <f>IF(★入力画面!$L391="","",MID(★入力画面!$L391&amp;"",12,1))</f>
        <v/>
      </c>
      <c r="W41" s="663" t="str">
        <f>IF(★入力画面!$L391="","",MID(★入力画面!$L391&amp;"",13,1))</f>
        <v/>
      </c>
      <c r="X41" s="663" t="str">
        <f>IF(★入力画面!$L391="","",MID(★入力画面!$L391&amp;"",14,1))</f>
        <v/>
      </c>
      <c r="Y41" s="663" t="str">
        <f>IF(★入力画面!$L391="","",MID(★入力画面!$L391&amp;"",15,1))</f>
        <v/>
      </c>
      <c r="Z41" s="663" t="str">
        <f>IF(★入力画面!$L391="","",MID(★入力画面!$L391&amp;"",16,1))</f>
        <v/>
      </c>
      <c r="AA41" s="663" t="str">
        <f>IF(★入力画面!$L391="","",MID(★入力画面!$L391&amp;"",17,1))</f>
        <v/>
      </c>
      <c r="AB41" s="663" t="str">
        <f>IF(★入力画面!$L391="","",MID(★入力画面!$L391&amp;"",18,1))</f>
        <v/>
      </c>
      <c r="AC41" s="663" t="str">
        <f>IF(★入力画面!$L391="","",MID(★入力画面!$L391&amp;"",19,1))</f>
        <v/>
      </c>
      <c r="AD41" s="664" t="str">
        <f>IF(★入力画面!$L391="","",MID(★入力画面!$L391&amp;"",20,1))</f>
        <v/>
      </c>
      <c r="AE41" s="302" t="s">
        <v>712</v>
      </c>
      <c r="AF41" s="325"/>
    </row>
    <row r="42" spans="1:32">
      <c r="A42" s="283"/>
      <c r="B42" s="283"/>
      <c r="C42" s="323"/>
      <c r="D42" s="2447"/>
      <c r="E42" s="2447"/>
      <c r="F42" s="2447"/>
      <c r="G42" s="2447"/>
      <c r="H42" s="2447"/>
      <c r="I42" s="2447"/>
      <c r="J42" s="324"/>
      <c r="K42" s="667" t="str">
        <f>IF(★入力画面!$L391="","",MID(★入力画面!$L391&amp;"",21,1))</f>
        <v/>
      </c>
      <c r="L42" s="665" t="str">
        <f>IF(★入力画面!$L391="","",MID(★入力画面!$L391&amp;"",22,1))</f>
        <v/>
      </c>
      <c r="M42" s="665" t="str">
        <f>IF(★入力画面!$L391="","",MID(★入力画面!$L391&amp;"",23,1))</f>
        <v/>
      </c>
      <c r="N42" s="665" t="str">
        <f>IF(★入力画面!$L391="","",MID(★入力画面!$L391&amp;"",24,1))</f>
        <v/>
      </c>
      <c r="O42" s="665" t="str">
        <f>IF(★入力画面!$L391="","",MID(★入力画面!$L391&amp;"",25,1))</f>
        <v/>
      </c>
      <c r="P42" s="665" t="str">
        <f>IF(★入力画面!$L391="","",MID(★入力画面!$L391&amp;"",26,1))</f>
        <v/>
      </c>
      <c r="Q42" s="665" t="str">
        <f>IF(★入力画面!$L391="","",MID(★入力画面!$L391&amp;"",27,1))</f>
        <v/>
      </c>
      <c r="R42" s="665" t="str">
        <f>IF(★入力画面!$L391="","",MID(★入力画面!$L391&amp;"",28,1))</f>
        <v/>
      </c>
      <c r="S42" s="665" t="str">
        <f>IF(★入力画面!$L391="","",MID(★入力画面!$L391&amp;"",29,1))</f>
        <v/>
      </c>
      <c r="T42" s="665" t="str">
        <f>IF(★入力画面!$L391="","",MID(★入力画面!$L391&amp;"",30,1))</f>
        <v/>
      </c>
      <c r="U42" s="665" t="str">
        <f>IF(★入力画面!$L391="","",MID(★入力画面!$L391&amp;"",31,1))</f>
        <v/>
      </c>
      <c r="V42" s="665" t="str">
        <f>IF(★入力画面!$L391="","",MID(★入力画面!$L391&amp;"",32,1))</f>
        <v/>
      </c>
      <c r="W42" s="665" t="str">
        <f>IF(★入力画面!$L391="","",MID(★入力画面!$L391&amp;"",33,1))</f>
        <v/>
      </c>
      <c r="X42" s="665" t="str">
        <f>IF(★入力画面!$L391="","",MID(★入力画面!$L391&amp;"",34,1))</f>
        <v/>
      </c>
      <c r="Y42" s="665" t="str">
        <f>IF(★入力画面!$L391="","",MID(★入力画面!$L391&amp;"",35,1))</f>
        <v/>
      </c>
      <c r="Z42" s="665" t="str">
        <f>IF(★入力画面!$L391="","",MID(★入力画面!$L391&amp;"",36,1))</f>
        <v/>
      </c>
      <c r="AA42" s="665" t="str">
        <f>IF(★入力画面!$L391="","",MID(★入力画面!$L391&amp;"",37,1))</f>
        <v/>
      </c>
      <c r="AB42" s="665" t="str">
        <f>IF(★入力画面!$L391="","",MID(★入力画面!$L391&amp;"",38,1))</f>
        <v/>
      </c>
      <c r="AC42" s="665" t="str">
        <f>IF(★入力画面!$L391="","",MID(★入力画面!$L391&amp;"",39,1))</f>
        <v/>
      </c>
      <c r="AD42" s="666" t="str">
        <f>IF(★入力画面!$L391="","",MID(★入力画面!$L391&amp;"",40,1))</f>
        <v/>
      </c>
      <c r="AE42" s="283"/>
      <c r="AF42" s="326"/>
    </row>
    <row r="43" spans="1:32">
      <c r="A43" s="283"/>
      <c r="B43" s="283"/>
      <c r="C43" s="283"/>
      <c r="D43" s="389"/>
      <c r="E43" s="389"/>
      <c r="F43" s="389"/>
      <c r="G43" s="389"/>
      <c r="H43" s="389"/>
      <c r="I43" s="389"/>
      <c r="J43" s="283"/>
      <c r="K43" s="283"/>
      <c r="L43" s="283"/>
      <c r="M43" s="283"/>
      <c r="N43" s="283"/>
      <c r="O43" s="283"/>
      <c r="P43" s="283"/>
      <c r="Q43" s="283"/>
      <c r="R43" s="283"/>
      <c r="S43" s="283"/>
      <c r="T43" s="283"/>
      <c r="U43" s="283"/>
      <c r="V43" s="283"/>
      <c r="W43" s="283"/>
      <c r="X43" s="283"/>
      <c r="Y43" s="283"/>
      <c r="Z43" s="283"/>
      <c r="AA43" s="283"/>
      <c r="AB43" s="283"/>
      <c r="AC43" s="283"/>
      <c r="AD43" s="283"/>
      <c r="AE43" s="283"/>
    </row>
    <row r="45" spans="1:32">
      <c r="A45" s="283"/>
      <c r="Q45" s="311"/>
      <c r="U45" s="309"/>
      <c r="V45" s="283"/>
      <c r="W45" s="283"/>
      <c r="X45" s="283"/>
      <c r="Y45" s="283"/>
      <c r="Z45" s="283"/>
      <c r="AA45" s="283"/>
      <c r="AB45" s="283"/>
      <c r="AC45" s="283"/>
      <c r="AD45" s="283"/>
      <c r="AE45" s="283"/>
    </row>
    <row r="46" spans="1:32">
      <c r="Q46" s="311"/>
      <c r="U46" s="309"/>
      <c r="V46" s="313"/>
      <c r="W46" s="313"/>
      <c r="X46" s="313"/>
      <c r="Y46" s="313"/>
      <c r="Z46" s="313"/>
      <c r="AA46" s="313"/>
      <c r="AB46" s="313"/>
      <c r="AC46" s="313"/>
      <c r="AD46" s="313"/>
      <c r="AE46" s="313"/>
      <c r="AF46" s="309"/>
    </row>
    <row r="47" spans="1:32" ht="13.5" customHeight="1">
      <c r="A47" s="314">
        <v>52</v>
      </c>
      <c r="B47" s="283"/>
      <c r="C47" s="315"/>
      <c r="D47" s="2434" t="s">
        <v>264</v>
      </c>
      <c r="E47" s="2434"/>
      <c r="F47" s="2434"/>
      <c r="G47" s="2434"/>
      <c r="H47" s="2434"/>
      <c r="I47" s="2434"/>
      <c r="J47" s="339"/>
      <c r="K47" s="641" t="str">
        <f>MID(★入力画面!$L394&amp;"",1,1)</f>
        <v/>
      </c>
      <c r="L47" s="642" t="str">
        <f>MID(★入力画面!$L394&amp;"",2,1)</f>
        <v/>
      </c>
      <c r="M47" s="642" t="str">
        <f>MID(★入力画面!$L394&amp;"",3,1)</f>
        <v/>
      </c>
      <c r="N47" s="642" t="str">
        <f>MID(★入力画面!$L394&amp;"",4,1)</f>
        <v/>
      </c>
      <c r="O47" s="642" t="str">
        <f>MID(★入力画面!$L394&amp;"",5,1)</f>
        <v/>
      </c>
      <c r="P47" s="642" t="str">
        <f>MID(★入力画面!$L394&amp;"",6,1)</f>
        <v/>
      </c>
      <c r="Q47" s="642" t="str">
        <f>MID(★入力画面!$L394&amp;"",7,1)</f>
        <v/>
      </c>
      <c r="R47" s="642" t="str">
        <f>MID(★入力画面!$L394&amp;"",8,1)</f>
        <v/>
      </c>
      <c r="S47" s="642" t="str">
        <f>MID(★入力画面!$L394&amp;"",9,1)</f>
        <v/>
      </c>
      <c r="T47" s="642" t="str">
        <f>MID(★入力画面!$L394&amp;"",10,1)</f>
        <v/>
      </c>
      <c r="U47" s="642" t="str">
        <f>MID(★入力画面!$L394&amp;"",11,1)</f>
        <v/>
      </c>
      <c r="V47" s="642" t="str">
        <f>MID(★入力画面!$L394&amp;"",12,1)</f>
        <v/>
      </c>
      <c r="W47" s="642" t="str">
        <f>MID(★入力画面!$L394&amp;"",13,1)</f>
        <v/>
      </c>
      <c r="X47" s="642" t="str">
        <f>MID(★入力画面!$L394&amp;"",14,1)</f>
        <v/>
      </c>
      <c r="Y47" s="642" t="str">
        <f>MID(★入力画面!$L394&amp;"",15,1)</f>
        <v/>
      </c>
      <c r="Z47" s="642" t="str">
        <f>MID(★入力画面!$L394&amp;"",16,1)</f>
        <v/>
      </c>
      <c r="AA47" s="642" t="str">
        <f>MID(★入力画面!$L394&amp;"",17,1)</f>
        <v/>
      </c>
      <c r="AB47" s="642" t="str">
        <f>MID(★入力画面!$L394&amp;"",18,1)</f>
        <v/>
      </c>
      <c r="AC47" s="642" t="str">
        <f>MID(★入力画面!$L394&amp;"",19,1)</f>
        <v/>
      </c>
      <c r="AD47" s="645" t="str">
        <f>MID(★入力画面!$L394&amp;"",20,1)</f>
        <v/>
      </c>
      <c r="AE47" s="313"/>
      <c r="AF47" s="309"/>
    </row>
    <row r="48" spans="1:32" ht="13.5" customHeight="1">
      <c r="A48" s="283"/>
      <c r="B48" s="283"/>
      <c r="C48" s="323"/>
      <c r="D48" s="2434" t="s">
        <v>1115</v>
      </c>
      <c r="E48" s="2434"/>
      <c r="F48" s="2434"/>
      <c r="G48" s="2434"/>
      <c r="H48" s="2434"/>
      <c r="I48" s="2434"/>
      <c r="J48" s="360"/>
      <c r="K48" s="641" t="str">
        <f>MID(★入力画面!$L396&amp;"",1,1)</f>
        <v/>
      </c>
      <c r="L48" s="642" t="str">
        <f>MID(★入力画面!$L396&amp;"",2,1)</f>
        <v/>
      </c>
      <c r="M48" s="642" t="str">
        <f>MID(★入力画面!$L396&amp;"",3,1)</f>
        <v/>
      </c>
      <c r="N48" s="642" t="str">
        <f>MID(★入力画面!$L396&amp;"",4,1)</f>
        <v/>
      </c>
      <c r="O48" s="642" t="str">
        <f>MID(★入力画面!$L396&amp;"",5,1)</f>
        <v/>
      </c>
      <c r="P48" s="642" t="str">
        <f>MID(★入力画面!$L396&amp;"",6,1)</f>
        <v/>
      </c>
      <c r="Q48" s="642" t="str">
        <f>MID(★入力画面!$L396&amp;"",7,1)</f>
        <v/>
      </c>
      <c r="R48" s="642" t="str">
        <f>MID(★入力画面!$L396&amp;"",8,1)</f>
        <v/>
      </c>
      <c r="S48" s="642" t="str">
        <f>MID(★入力画面!$L396&amp;"",9,1)</f>
        <v/>
      </c>
      <c r="T48" s="642" t="str">
        <f>MID(★入力画面!$L396&amp;"",10,1)</f>
        <v/>
      </c>
      <c r="U48" s="642" t="str">
        <f>MID(★入力画面!$L396&amp;"",11,1)</f>
        <v/>
      </c>
      <c r="V48" s="642" t="str">
        <f>MID(★入力画面!$L396&amp;"",12,1)</f>
        <v/>
      </c>
      <c r="W48" s="642" t="str">
        <f>MID(★入力画面!$L396&amp;"",13,1)</f>
        <v/>
      </c>
      <c r="X48" s="642" t="str">
        <f>MID(★入力画面!$L396&amp;"",14,1)</f>
        <v/>
      </c>
      <c r="Y48" s="642" t="str">
        <f>MID(★入力画面!$L396&amp;"",15,1)</f>
        <v/>
      </c>
      <c r="Z48" s="642" t="str">
        <f>MID(★入力画面!$L396&amp;"",16,1)</f>
        <v/>
      </c>
      <c r="AA48" s="642" t="str">
        <f>MID(★入力画面!$L396&amp;"",17,1)</f>
        <v/>
      </c>
      <c r="AB48" s="642" t="str">
        <f>MID(★入力画面!$L396&amp;"",18,1)</f>
        <v/>
      </c>
      <c r="AC48" s="642" t="str">
        <f>MID(★入力画面!$L396&amp;"",19,1)</f>
        <v/>
      </c>
      <c r="AD48" s="661" t="str">
        <f>MID(★入力画面!$L396&amp;"",20,1)</f>
        <v/>
      </c>
      <c r="AE48" s="283"/>
    </row>
    <row r="49" spans="1:32" ht="13.5" customHeight="1">
      <c r="A49" s="283"/>
      <c r="B49" s="283"/>
      <c r="C49" s="335"/>
      <c r="D49" s="2434" t="s">
        <v>209</v>
      </c>
      <c r="E49" s="2434"/>
      <c r="F49" s="2434"/>
      <c r="G49" s="2434"/>
      <c r="H49" s="2434"/>
      <c r="I49" s="2434"/>
      <c r="J49" s="336"/>
      <c r="K49" s="659" t="str">
        <f>IF(★入力画面!L398&amp;""="明治","M",IF(★入力画面!L398&amp;""="大正","T",IF(★入力画面!L398&amp;""="昭和","S",IF(★入力画面!L398&amp;""="平成","H",""))))</f>
        <v/>
      </c>
      <c r="L49" s="283"/>
      <c r="M49" s="635" t="str">
        <f>LEFT((RIGHT(★入力画面!O398&amp;"",2)),1)</f>
        <v/>
      </c>
      <c r="N49" s="636" t="str">
        <f>LEFT((RIGHT(★入力画面!O398&amp;"",1)),1)</f>
        <v/>
      </c>
      <c r="O49" s="283" t="s">
        <v>267</v>
      </c>
      <c r="P49" s="635" t="str">
        <f>LEFT((RIGHT(★入力画面!R398&amp;"",2)),1)</f>
        <v/>
      </c>
      <c r="Q49" s="636" t="str">
        <f>LEFT((RIGHT(★入力画面!R398&amp;"",1)),1)</f>
        <v/>
      </c>
      <c r="R49" s="283" t="s">
        <v>273</v>
      </c>
      <c r="S49" s="635" t="str">
        <f>LEFT((RIGHT(★入力画面!U398&amp;"",2)),1)</f>
        <v/>
      </c>
      <c r="T49" s="636" t="str">
        <f>LEFT((RIGHT(★入力画面!U398&amp;"",1)),1)</f>
        <v/>
      </c>
      <c r="U49" s="283" t="s">
        <v>269</v>
      </c>
      <c r="V49" s="283"/>
      <c r="W49" s="283"/>
      <c r="X49" s="283"/>
      <c r="Y49" s="283"/>
      <c r="Z49" s="283"/>
      <c r="AA49" s="283"/>
      <c r="AB49" s="283"/>
      <c r="AC49" s="283"/>
      <c r="AD49" s="283"/>
      <c r="AE49" s="283"/>
    </row>
    <row r="50" spans="1:32" ht="13.5" customHeight="1">
      <c r="A50" s="283"/>
      <c r="B50" s="283"/>
      <c r="C50" s="335"/>
      <c r="D50" s="2476" t="s">
        <v>1116</v>
      </c>
      <c r="E50" s="2476"/>
      <c r="F50" s="2476"/>
      <c r="G50" s="2476"/>
      <c r="H50" s="2476"/>
      <c r="I50" s="2476"/>
      <c r="J50" s="348"/>
      <c r="K50" s="2484" t="str">
        <f>IF(★入力画面!L399="","",★入力画面!L399)</f>
        <v/>
      </c>
      <c r="L50" s="2485"/>
      <c r="M50" s="2486" t="s">
        <v>1117</v>
      </c>
      <c r="N50" s="2487"/>
      <c r="O50" s="2478" t="s">
        <v>1118</v>
      </c>
      <c r="P50" s="2479"/>
      <c r="Q50" s="2480"/>
      <c r="R50" s="2497" t="str">
        <f>IF(★入力画面!AE399="","",★入力画面!AE399)</f>
        <v/>
      </c>
      <c r="S50" s="2498"/>
      <c r="T50" s="391"/>
      <c r="U50" s="283"/>
      <c r="V50" s="283"/>
      <c r="W50" s="283"/>
      <c r="X50" s="283"/>
      <c r="Y50" s="283"/>
      <c r="Z50" s="283"/>
      <c r="AA50" s="283"/>
      <c r="AB50" s="283"/>
      <c r="AC50" s="283"/>
      <c r="AD50" s="283"/>
      <c r="AE50" s="283"/>
    </row>
    <row r="51" spans="1:32" ht="13.5" customHeight="1">
      <c r="A51" s="283"/>
      <c r="B51" s="283"/>
      <c r="C51" s="323"/>
      <c r="D51" s="2477" t="s">
        <v>1119</v>
      </c>
      <c r="E51" s="2477"/>
      <c r="F51" s="2477"/>
      <c r="G51" s="2477"/>
      <c r="H51" s="2477"/>
      <c r="I51" s="2477"/>
      <c r="J51" s="360"/>
      <c r="K51" s="2493" t="str">
        <f>IF(★入力画面!V399="","",★入力画面!V399)</f>
        <v/>
      </c>
      <c r="L51" s="2494"/>
      <c r="M51" s="2495" t="s">
        <v>1120</v>
      </c>
      <c r="N51" s="2496"/>
      <c r="O51" s="2481"/>
      <c r="P51" s="2482"/>
      <c r="Q51" s="2483"/>
      <c r="R51" s="2499"/>
      <c r="S51" s="2500"/>
      <c r="T51" s="393" t="s">
        <v>1121</v>
      </c>
      <c r="U51" s="283"/>
      <c r="V51" s="283"/>
      <c r="W51" s="283"/>
      <c r="X51" s="283"/>
      <c r="Y51" s="283"/>
      <c r="Z51" s="283"/>
      <c r="AA51" s="283"/>
      <c r="AB51" s="283"/>
      <c r="AC51" s="283"/>
      <c r="AD51" s="283"/>
      <c r="AE51" s="283"/>
    </row>
    <row r="52" spans="1:32" ht="13.5" customHeight="1">
      <c r="A52" s="283"/>
      <c r="B52" s="283"/>
      <c r="C52" s="323"/>
      <c r="D52" s="2457" t="s">
        <v>1122</v>
      </c>
      <c r="E52" s="2457"/>
      <c r="F52" s="2457"/>
      <c r="G52" s="2457"/>
      <c r="H52" s="2457"/>
      <c r="I52" s="2457"/>
      <c r="J52" s="324"/>
      <c r="K52" s="635" t="str">
        <f>IF(U52="","",MID(VLOOKUP(U52,★入力画面!$AY$606:$AZ$2574,2,FALSE),1,1))</f>
        <v/>
      </c>
      <c r="L52" s="637" t="str">
        <f>IF(U52="","",MID(VLOOKUP(U52,★入力画面!$AY$606:$AZ$2574,2,FALSE),2,1))</f>
        <v/>
      </c>
      <c r="M52" s="637" t="str">
        <f>IF(U52="","",MID(VLOOKUP(U52,★入力画面!$AY$606:$AZ$2574,2,FALSE),3,1))</f>
        <v/>
      </c>
      <c r="N52" s="637" t="str">
        <f>IF(U52="","",MID(VLOOKUP(U52,★入力画面!$AY$606:$AZ$2574,2,FALSE),4,1))</f>
        <v/>
      </c>
      <c r="O52" s="636" t="str">
        <f>IF(U52="","",MID(VLOOKUP(U52,★入力画面!$AY$606:$AZ$2574,2,FALSE),5,1))</f>
        <v/>
      </c>
      <c r="P52" s="2461" t="str">
        <f>IF(★入力画面!L400="▼選択","",★入力画面!L400)</f>
        <v/>
      </c>
      <c r="Q52" s="2462"/>
      <c r="R52" s="2462"/>
      <c r="S52" s="283"/>
      <c r="T52" s="283"/>
      <c r="U52" s="2475" t="str">
        <f>IF(★入力画面!S400="","",★入力画面!S400)</f>
        <v/>
      </c>
      <c r="V52" s="2475"/>
      <c r="W52" s="2475"/>
      <c r="X52" s="2475"/>
      <c r="Y52" s="2475"/>
      <c r="Z52" s="2475"/>
      <c r="AA52" s="2475"/>
      <c r="AB52" s="2475"/>
      <c r="AC52" s="2475"/>
      <c r="AD52" s="2475"/>
      <c r="AE52" s="283"/>
    </row>
    <row r="53" spans="1:32" ht="13.5" customHeight="1">
      <c r="A53" s="283"/>
      <c r="B53" s="283"/>
      <c r="C53" s="335"/>
      <c r="D53" s="2446" t="s">
        <v>1123</v>
      </c>
      <c r="E53" s="2446"/>
      <c r="F53" s="2446"/>
      <c r="G53" s="2446"/>
      <c r="H53" s="2446"/>
      <c r="I53" s="2446"/>
      <c r="J53" s="336"/>
      <c r="K53" s="668" t="str">
        <f>IF(★入力画面!$L403="","",MID(★入力画面!$L403&amp;"",1,1))</f>
        <v/>
      </c>
      <c r="L53" s="663" t="str">
        <f>IF(★入力画面!$L403="","",MID(★入力画面!$L403&amp;"",2,1))</f>
        <v/>
      </c>
      <c r="M53" s="663" t="str">
        <f>IF(★入力画面!$L403="","",MID(★入力画面!$L403&amp;"",3,1))</f>
        <v/>
      </c>
      <c r="N53" s="663" t="str">
        <f>IF(★入力画面!$L403="","",MID(★入力画面!$L403&amp;"",4,1))</f>
        <v/>
      </c>
      <c r="O53" s="663" t="str">
        <f>IF(★入力画面!$L403="","",MID(★入力画面!$L403&amp;"",5,1))</f>
        <v/>
      </c>
      <c r="P53" s="663" t="str">
        <f>IF(★入力画面!$L403="","",MID(★入力画面!$L403&amp;"",6,1))</f>
        <v/>
      </c>
      <c r="Q53" s="663" t="str">
        <f>IF(★入力画面!$L403="","",MID(★入力画面!$L403&amp;"",7,1))</f>
        <v/>
      </c>
      <c r="R53" s="663" t="str">
        <f>IF(★入力画面!$L403="","",MID(★入力画面!$L403&amp;"",8,1))</f>
        <v/>
      </c>
      <c r="S53" s="663" t="str">
        <f>IF(★入力画面!$L403="","",MID(★入力画面!$L403&amp;"",9,1))</f>
        <v/>
      </c>
      <c r="T53" s="663" t="str">
        <f>IF(★入力画面!$L403="","",MID(★入力画面!$L403&amp;"",10,1))</f>
        <v/>
      </c>
      <c r="U53" s="663" t="str">
        <f>IF(★入力画面!$L403="","",MID(★入力画面!$L403&amp;"",11,1))</f>
        <v/>
      </c>
      <c r="V53" s="663" t="str">
        <f>IF(★入力画面!$L403="","",MID(★入力画面!$L403&amp;"",12,1))</f>
        <v/>
      </c>
      <c r="W53" s="663" t="str">
        <f>IF(★入力画面!$L403="","",MID(★入力画面!$L403&amp;"",13,1))</f>
        <v/>
      </c>
      <c r="X53" s="663" t="str">
        <f>IF(★入力画面!$L403="","",MID(★入力画面!$L403&amp;"",14,1))</f>
        <v/>
      </c>
      <c r="Y53" s="663" t="str">
        <f>IF(★入力画面!$L403="","",MID(★入力画面!$L403&amp;"",15,1))</f>
        <v/>
      </c>
      <c r="Z53" s="663" t="str">
        <f>IF(★入力画面!$L403="","",MID(★入力画面!$L403&amp;"",16,1))</f>
        <v/>
      </c>
      <c r="AA53" s="663" t="str">
        <f>IF(★入力画面!$L403="","",MID(★入力画面!$L403&amp;"",17,1))</f>
        <v/>
      </c>
      <c r="AB53" s="663" t="str">
        <f>IF(★入力画面!$L403="","",MID(★入力画面!$L403&amp;"",18,1))</f>
        <v/>
      </c>
      <c r="AC53" s="663" t="str">
        <f>IF(★入力画面!$L403="","",MID(★入力画面!$L403&amp;"",19,1))</f>
        <v/>
      </c>
      <c r="AD53" s="664" t="str">
        <f>IF(★入力画面!$L403="","",MID(★入力画面!$L403&amp;"",20,1))</f>
        <v/>
      </c>
      <c r="AE53" s="302" t="s">
        <v>712</v>
      </c>
      <c r="AF53" s="325"/>
    </row>
    <row r="54" spans="1:32">
      <c r="A54" s="283"/>
      <c r="B54" s="283"/>
      <c r="C54" s="323"/>
      <c r="D54" s="2447"/>
      <c r="E54" s="2447"/>
      <c r="F54" s="2447"/>
      <c r="G54" s="2447"/>
      <c r="H54" s="2447"/>
      <c r="I54" s="2447"/>
      <c r="J54" s="324"/>
      <c r="K54" s="667" t="str">
        <f>IF(★入力画面!$L403="","",MID(★入力画面!$L403&amp;"",21,1))</f>
        <v/>
      </c>
      <c r="L54" s="665" t="str">
        <f>IF(★入力画面!$L403="","",MID(★入力画面!$L403&amp;"",22,1))</f>
        <v/>
      </c>
      <c r="M54" s="665" t="str">
        <f>IF(★入力画面!$L403="","",MID(★入力画面!$L403&amp;"",23,1))</f>
        <v/>
      </c>
      <c r="N54" s="665" t="str">
        <f>IF(★入力画面!$L403="","",MID(★入力画面!$L403&amp;"",24,1))</f>
        <v/>
      </c>
      <c r="O54" s="665" t="str">
        <f>IF(★入力画面!$L403="","",MID(★入力画面!$L403&amp;"",25,1))</f>
        <v/>
      </c>
      <c r="P54" s="665" t="str">
        <f>IF(★入力画面!$L403="","",MID(★入力画面!$L403&amp;"",26,1))</f>
        <v/>
      </c>
      <c r="Q54" s="665" t="str">
        <f>IF(★入力画面!$L403="","",MID(★入力画面!$L403&amp;"",27,1))</f>
        <v/>
      </c>
      <c r="R54" s="665" t="str">
        <f>IF(★入力画面!$L403="","",MID(★入力画面!$L403&amp;"",28,1))</f>
        <v/>
      </c>
      <c r="S54" s="665" t="str">
        <f>IF(★入力画面!$L403="","",MID(★入力画面!$L403&amp;"",29,1))</f>
        <v/>
      </c>
      <c r="T54" s="665" t="str">
        <f>IF(★入力画面!$L403="","",MID(★入力画面!$L403&amp;"",30,1))</f>
        <v/>
      </c>
      <c r="U54" s="665" t="str">
        <f>IF(★入力画面!$L403="","",MID(★入力画面!$L403&amp;"",31,1))</f>
        <v/>
      </c>
      <c r="V54" s="665" t="str">
        <f>IF(★入力画面!$L403="","",MID(★入力画面!$L403&amp;"",32,1))</f>
        <v/>
      </c>
      <c r="W54" s="665" t="str">
        <f>IF(★入力画面!$L403="","",MID(★入力画面!$L403&amp;"",33,1))</f>
        <v/>
      </c>
      <c r="X54" s="665" t="str">
        <f>IF(★入力画面!$L403="","",MID(★入力画面!$L403&amp;"",34,1))</f>
        <v/>
      </c>
      <c r="Y54" s="665" t="str">
        <f>IF(★入力画面!$L403="","",MID(★入力画面!$L403&amp;"",35,1))</f>
        <v/>
      </c>
      <c r="Z54" s="665" t="str">
        <f>IF(★入力画面!$L403="","",MID(★入力画面!$L403&amp;"",36,1))</f>
        <v/>
      </c>
      <c r="AA54" s="665" t="str">
        <f>IF(★入力画面!$L403="","",MID(★入力画面!$L403&amp;"",37,1))</f>
        <v/>
      </c>
      <c r="AB54" s="665" t="str">
        <f>IF(★入力画面!$L403="","",MID(★入力画面!$L403&amp;"",38,1))</f>
        <v/>
      </c>
      <c r="AC54" s="665" t="str">
        <f>IF(★入力画面!$L403="","",MID(★入力画面!$L403&amp;"",39,1))</f>
        <v/>
      </c>
      <c r="AD54" s="666" t="str">
        <f>IF(★入力画面!$L403="","",MID(★入力画面!$L403&amp;"",40,1))</f>
        <v/>
      </c>
      <c r="AE54" s="283"/>
      <c r="AF54" s="326"/>
    </row>
    <row r="56" spans="1:32">
      <c r="A56" s="283"/>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D56" s="283"/>
      <c r="AE56" s="283"/>
      <c r="AF56" s="283"/>
    </row>
    <row r="57" spans="1:32">
      <c r="A57" s="283"/>
      <c r="B57" s="283"/>
      <c r="C57" s="283"/>
      <c r="D57" s="283"/>
      <c r="E57" s="283"/>
      <c r="F57" s="283"/>
      <c r="G57" s="283"/>
      <c r="H57" s="283"/>
      <c r="I57" s="283"/>
      <c r="J57" s="283"/>
      <c r="K57" s="283"/>
      <c r="L57" s="283"/>
      <c r="M57" s="283"/>
      <c r="R57" s="283"/>
      <c r="S57" s="283"/>
      <c r="T57" s="283"/>
      <c r="U57" s="283"/>
      <c r="V57" s="283"/>
      <c r="W57" s="283"/>
      <c r="X57" s="283"/>
      <c r="Y57" s="343"/>
      <c r="Z57" s="343"/>
      <c r="AD57" s="343"/>
      <c r="AE57" s="343"/>
      <c r="AF57" s="283"/>
    </row>
    <row r="58" spans="1:32">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row>
    <row r="59" spans="1:32">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row>
    <row r="60" spans="1:32">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row>
    <row r="61" spans="1:32">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row>
    <row r="62" spans="1:32">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row>
    <row r="63" spans="1:3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row>
    <row r="64" spans="1:32">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row>
    <row r="65" spans="1:32">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row>
    <row r="66" spans="1:32">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row>
    <row r="67" spans="1:32">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row>
    <row r="68" spans="1:32">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row>
    <row r="69" spans="1:32">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row>
    <row r="70" spans="1:32">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row>
    <row r="71" spans="1:32">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row>
    <row r="72" spans="1:32">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row>
    <row r="73" spans="1:32">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row>
    <row r="74" spans="1:32">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row>
    <row r="75" spans="1:32">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row>
    <row r="76" spans="1:32">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row>
    <row r="77" spans="1:32">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row>
    <row r="78" spans="1:32">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row>
    <row r="79" spans="1:32">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row>
    <row r="80" spans="1:32">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row>
    <row r="81" spans="1:32">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row>
    <row r="82" spans="1:32">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row>
    <row r="83" spans="1:32">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row>
    <row r="84" spans="1:32">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row>
    <row r="85" spans="1:32">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row>
    <row r="86" spans="1:32">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row>
    <row r="87" spans="1:32">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row>
    <row r="88" spans="1:32">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row>
    <row r="89" spans="1:32">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row>
    <row r="90" spans="1:32">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row>
    <row r="91" spans="1:32">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row>
    <row r="92" spans="1:32">
      <c r="A92" s="283"/>
      <c r="B92" s="283"/>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row>
    <row r="93" spans="1:32">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row>
    <row r="94" spans="1:32">
      <c r="A94" s="283"/>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row>
    <row r="95" spans="1:32">
      <c r="A95" s="283"/>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row>
    <row r="96" spans="1:32">
      <c r="A96" s="283"/>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row>
    <row r="97" spans="1:32">
      <c r="A97" s="283"/>
      <c r="B97" s="283"/>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row>
    <row r="98" spans="1:32">
      <c r="A98" s="283"/>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row>
    <row r="99" spans="1:32">
      <c r="A99" s="283"/>
      <c r="B99" s="283"/>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row>
    <row r="100" spans="1:32">
      <c r="A100" s="283"/>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row>
    <row r="101" spans="1:32">
      <c r="A101" s="283"/>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row>
    <row r="102" spans="1:32">
      <c r="A102" s="283"/>
      <c r="B102" s="283"/>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row>
    <row r="103" spans="1:32">
      <c r="A103" s="283"/>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row>
    <row r="104" spans="1:32">
      <c r="A104" s="283"/>
      <c r="B104" s="283"/>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row>
    <row r="105" spans="1:32">
      <c r="A105" s="283"/>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row>
    <row r="106" spans="1:32">
      <c r="A106" s="283"/>
      <c r="B106" s="283"/>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row>
    <row r="107" spans="1:32">
      <c r="A107" s="283"/>
      <c r="B107" s="283"/>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row>
    <row r="108" spans="1:32">
      <c r="A108" s="283"/>
      <c r="B108" s="283"/>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row>
    <row r="109" spans="1:32">
      <c r="A109" s="283"/>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row>
    <row r="110" spans="1:32">
      <c r="A110" s="283"/>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row>
    <row r="111" spans="1:32">
      <c r="A111" s="283"/>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row>
    <row r="112" spans="1:32">
      <c r="A112" s="283"/>
      <c r="B112" s="283"/>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row>
    <row r="113" spans="1:32">
      <c r="A113" s="283"/>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row>
    <row r="114" spans="1:32">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row>
    <row r="115" spans="1:32">
      <c r="A115" s="283"/>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row>
    <row r="116" spans="1:32">
      <c r="A116" s="283"/>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row>
    <row r="117" spans="1:32">
      <c r="A117" s="283"/>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row>
    <row r="118" spans="1:32">
      <c r="A118" s="283"/>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row>
    <row r="119" spans="1:32">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row>
    <row r="120" spans="1:32">
      <c r="A120" s="283"/>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row>
    <row r="121" spans="1:32">
      <c r="A121" s="283"/>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row>
    <row r="122" spans="1:32">
      <c r="A122" s="283"/>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row>
    <row r="123" spans="1:32">
      <c r="A123" s="283"/>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row>
    <row r="124" spans="1:32">
      <c r="A124" s="283"/>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row>
    <row r="125" spans="1:32">
      <c r="A125" s="283"/>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row>
    <row r="126" spans="1:32">
      <c r="A126" s="283"/>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row>
    <row r="127" spans="1:32">
      <c r="A127" s="283"/>
      <c r="B127" s="283"/>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row>
    <row r="128" spans="1:32">
      <c r="A128" s="283"/>
      <c r="B128" s="283"/>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row>
    <row r="129" spans="1:32">
      <c r="A129" s="283"/>
      <c r="B129" s="283"/>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row>
    <row r="130" spans="1:32">
      <c r="A130" s="283"/>
      <c r="B130" s="283"/>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row>
    <row r="131" spans="1:32">
      <c r="A131" s="283"/>
      <c r="B131" s="283"/>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row>
    <row r="132" spans="1:32">
      <c r="A132" s="283"/>
      <c r="B132" s="283"/>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row>
    <row r="133" spans="1:32">
      <c r="A133" s="283"/>
      <c r="B133" s="283"/>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row>
    <row r="134" spans="1:32">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row>
    <row r="135" spans="1:32">
      <c r="A135" s="283"/>
      <c r="B135" s="283"/>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row>
    <row r="136" spans="1:32">
      <c r="A136" s="283"/>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row>
    <row r="137" spans="1:32">
      <c r="A137" s="283"/>
      <c r="B137" s="283"/>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row>
    <row r="138" spans="1:32">
      <c r="A138" s="283"/>
      <c r="B138" s="283"/>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row>
    <row r="139" spans="1:32">
      <c r="A139" s="283"/>
      <c r="B139" s="283"/>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row>
    <row r="140" spans="1:32">
      <c r="A140" s="283"/>
      <c r="B140" s="283"/>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row>
    <row r="141" spans="1:32">
      <c r="A141" s="283"/>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row>
    <row r="142" spans="1:32">
      <c r="A142" s="283"/>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row>
    <row r="143" spans="1:32">
      <c r="A143" s="283"/>
      <c r="B143" s="283"/>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row>
    <row r="144" spans="1:32">
      <c r="A144" s="283"/>
      <c r="B144" s="283"/>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row>
    <row r="145" spans="1:32">
      <c r="A145" s="283"/>
      <c r="B145" s="283"/>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row>
    <row r="146" spans="1:32">
      <c r="A146" s="283"/>
      <c r="B146" s="283"/>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row>
    <row r="147" spans="1:32">
      <c r="A147" s="283"/>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row>
    <row r="148" spans="1:32">
      <c r="A148" s="283"/>
      <c r="B148" s="283"/>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row>
    <row r="149" spans="1:32">
      <c r="A149" s="283"/>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row>
    <row r="150" spans="1:32">
      <c r="A150" s="283"/>
      <c r="B150" s="283"/>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row>
    <row r="151" spans="1:32">
      <c r="A151" s="283"/>
      <c r="B151" s="283"/>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row>
    <row r="152" spans="1:32">
      <c r="A152" s="283"/>
      <c r="B152" s="283"/>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row>
    <row r="153" spans="1:32">
      <c r="A153" s="283"/>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row>
    <row r="154" spans="1:32">
      <c r="A154" s="283"/>
      <c r="B154" s="283"/>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row>
    <row r="155" spans="1:32">
      <c r="A155" s="283"/>
      <c r="B155" s="283"/>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row>
    <row r="156" spans="1:32">
      <c r="A156" s="283"/>
      <c r="B156" s="283"/>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row>
    <row r="157" spans="1:32">
      <c r="A157" s="283"/>
      <c r="B157" s="283"/>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row>
    <row r="158" spans="1:32">
      <c r="A158" s="283"/>
      <c r="B158" s="283"/>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row>
    <row r="159" spans="1:32">
      <c r="A159" s="283"/>
      <c r="B159" s="283"/>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row>
    <row r="160" spans="1:32">
      <c r="A160" s="283"/>
      <c r="B160" s="283"/>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row>
    <row r="161" spans="1:32">
      <c r="A161" s="283"/>
      <c r="B161" s="283"/>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row>
    <row r="162" spans="1:32">
      <c r="A162" s="283"/>
      <c r="B162" s="283"/>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row>
    <row r="163" spans="1:32">
      <c r="A163" s="283"/>
      <c r="B163" s="283"/>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row>
    <row r="164" spans="1:32">
      <c r="A164" s="283"/>
      <c r="B164" s="283"/>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row>
    <row r="165" spans="1:32">
      <c r="A165" s="283"/>
      <c r="B165" s="283"/>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row>
    <row r="166" spans="1:32">
      <c r="A166" s="283"/>
      <c r="B166" s="283"/>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row>
    <row r="167" spans="1:32">
      <c r="A167" s="283"/>
      <c r="B167" s="283"/>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row>
    <row r="168" spans="1:32">
      <c r="A168" s="283"/>
      <c r="B168" s="283"/>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row>
    <row r="169" spans="1:32">
      <c r="A169" s="283"/>
      <c r="B169" s="283"/>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row>
    <row r="170" spans="1:32">
      <c r="A170" s="283"/>
      <c r="B170" s="283"/>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row>
    <row r="171" spans="1:32">
      <c r="A171" s="283"/>
      <c r="B171" s="283"/>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row>
    <row r="172" spans="1:32">
      <c r="A172" s="283"/>
      <c r="B172" s="283"/>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row>
    <row r="173" spans="1:32">
      <c r="A173" s="283"/>
      <c r="B173" s="283"/>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row>
    <row r="174" spans="1:32">
      <c r="A174" s="283"/>
      <c r="B174" s="283"/>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row>
    <row r="175" spans="1:32">
      <c r="A175" s="283"/>
      <c r="B175" s="283"/>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row>
    <row r="176" spans="1:32">
      <c r="A176" s="283"/>
      <c r="B176" s="283"/>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row>
    <row r="177" spans="1:32">
      <c r="A177" s="283"/>
      <c r="B177" s="283"/>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row>
    <row r="178" spans="1:32">
      <c r="A178" s="283"/>
      <c r="B178" s="283"/>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row>
    <row r="179" spans="1:32">
      <c r="A179" s="283"/>
      <c r="B179" s="283"/>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row>
    <row r="180" spans="1:32">
      <c r="A180" s="283"/>
      <c r="B180" s="283"/>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row>
    <row r="181" spans="1:32">
      <c r="A181" s="283"/>
      <c r="B181" s="283"/>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row>
    <row r="182" spans="1:32">
      <c r="A182" s="283"/>
      <c r="B182" s="283"/>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row>
    <row r="183" spans="1:32">
      <c r="A183" s="283"/>
      <c r="B183" s="283"/>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row>
    <row r="184" spans="1:32">
      <c r="A184" s="283"/>
      <c r="B184" s="283"/>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row>
    <row r="185" spans="1:32">
      <c r="A185" s="283"/>
      <c r="B185" s="283"/>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row>
    <row r="186" spans="1:32">
      <c r="A186" s="283"/>
      <c r="B186" s="283"/>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row>
    <row r="187" spans="1:32">
      <c r="A187" s="283"/>
      <c r="B187" s="283"/>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row>
    <row r="188" spans="1:32">
      <c r="A188" s="283"/>
      <c r="B188" s="283"/>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row>
    <row r="189" spans="1:32">
      <c r="A189" s="283"/>
      <c r="B189" s="283"/>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row>
    <row r="190" spans="1:32">
      <c r="A190" s="283"/>
      <c r="B190" s="283"/>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row>
    <row r="191" spans="1:32">
      <c r="A191" s="283"/>
      <c r="B191" s="283"/>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row>
    <row r="192" spans="1:32">
      <c r="A192" s="283"/>
      <c r="B192" s="283"/>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row>
    <row r="193" spans="1:32">
      <c r="A193" s="283"/>
      <c r="B193" s="283"/>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row>
    <row r="194" spans="1:32">
      <c r="A194" s="283"/>
      <c r="B194" s="283"/>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row>
    <row r="195" spans="1:32">
      <c r="A195" s="283"/>
      <c r="B195" s="283"/>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row>
    <row r="196" spans="1:32">
      <c r="A196" s="283"/>
      <c r="B196" s="283"/>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row>
    <row r="197" spans="1:32">
      <c r="A197" s="283"/>
      <c r="B197" s="283"/>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row>
    <row r="198" spans="1:32">
      <c r="A198" s="283"/>
      <c r="B198" s="283"/>
      <c r="C198" s="283"/>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row>
    <row r="199" spans="1:32">
      <c r="A199" s="283"/>
      <c r="B199" s="283"/>
      <c r="C199" s="283"/>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row>
    <row r="200" spans="1:32">
      <c r="A200" s="283"/>
      <c r="B200" s="283"/>
      <c r="C200" s="283"/>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row>
    <row r="201" spans="1:32">
      <c r="A201" s="283"/>
      <c r="B201" s="283"/>
      <c r="C201" s="283"/>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row>
    <row r="202" spans="1:32">
      <c r="A202" s="283"/>
      <c r="B202" s="283"/>
      <c r="C202" s="283"/>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row>
    <row r="203" spans="1:32">
      <c r="A203" s="283"/>
      <c r="B203" s="283"/>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row>
    <row r="204" spans="1:32">
      <c r="A204" s="283"/>
      <c r="B204" s="283"/>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row>
    <row r="205" spans="1:32">
      <c r="A205" s="283"/>
      <c r="B205" s="283"/>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row>
    <row r="206" spans="1:32">
      <c r="A206" s="283"/>
      <c r="B206" s="283"/>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row>
    <row r="207" spans="1:32">
      <c r="A207" s="283"/>
      <c r="B207" s="283"/>
      <c r="C207" s="283"/>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row>
    <row r="208" spans="1:32">
      <c r="A208" s="283"/>
      <c r="B208" s="283"/>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3"/>
      <c r="AE208" s="283"/>
      <c r="AF208" s="283"/>
    </row>
    <row r="209" spans="1:32">
      <c r="A209" s="283"/>
      <c r="B209" s="283"/>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row>
    <row r="210" spans="1:32">
      <c r="A210" s="283"/>
      <c r="B210" s="283"/>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3"/>
      <c r="AE210" s="283"/>
      <c r="AF210" s="283"/>
    </row>
    <row r="211" spans="1:32">
      <c r="A211" s="283"/>
      <c r="B211" s="283"/>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3"/>
      <c r="AE211" s="283"/>
      <c r="AF211" s="283"/>
    </row>
    <row r="212" spans="1:32">
      <c r="A212" s="283"/>
      <c r="B212" s="283"/>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3"/>
      <c r="AE212" s="283"/>
      <c r="AF212" s="283"/>
    </row>
    <row r="213" spans="1:32">
      <c r="A213" s="283"/>
      <c r="B213" s="283"/>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row>
    <row r="214" spans="1:32">
      <c r="A214" s="283"/>
      <c r="B214" s="283"/>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c r="AE214" s="283"/>
      <c r="AF214" s="283"/>
    </row>
    <row r="215" spans="1:32">
      <c r="A215" s="283"/>
      <c r="B215" s="283"/>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row>
    <row r="216" spans="1:32">
      <c r="A216" s="283"/>
      <c r="B216" s="283"/>
      <c r="C216" s="283"/>
      <c r="D216" s="283"/>
      <c r="E216" s="283"/>
      <c r="F216" s="283"/>
      <c r="G216" s="283"/>
      <c r="H216" s="283"/>
      <c r="I216" s="283"/>
      <c r="J216" s="283"/>
      <c r="K216" s="283"/>
      <c r="L216" s="283"/>
      <c r="M216" s="283"/>
      <c r="N216" s="283"/>
      <c r="O216" s="283"/>
      <c r="P216" s="283"/>
      <c r="Q216" s="283"/>
      <c r="R216" s="283"/>
      <c r="S216" s="283"/>
      <c r="T216" s="283"/>
      <c r="U216" s="283"/>
      <c r="V216" s="283"/>
      <c r="W216" s="283"/>
      <c r="X216" s="283"/>
      <c r="Y216" s="283"/>
      <c r="Z216" s="283"/>
      <c r="AA216" s="283"/>
      <c r="AB216" s="283"/>
      <c r="AC216" s="283"/>
      <c r="AD216" s="283"/>
      <c r="AE216" s="283"/>
      <c r="AF216" s="283"/>
    </row>
    <row r="217" spans="1:32">
      <c r="A217" s="283"/>
      <c r="B217" s="283"/>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283"/>
      <c r="AD217" s="283"/>
      <c r="AE217" s="283"/>
      <c r="AF217" s="283"/>
    </row>
    <row r="218" spans="1:32">
      <c r="A218" s="283"/>
      <c r="B218" s="283"/>
      <c r="C218" s="283"/>
      <c r="D218" s="283"/>
      <c r="E218" s="283"/>
      <c r="F218" s="283"/>
      <c r="G218" s="283"/>
      <c r="H218" s="283"/>
      <c r="I218" s="283"/>
      <c r="J218" s="283"/>
      <c r="K218" s="283"/>
      <c r="L218" s="283"/>
      <c r="M218" s="283"/>
      <c r="N218" s="283"/>
      <c r="O218" s="283"/>
      <c r="P218" s="283"/>
      <c r="Q218" s="283"/>
      <c r="R218" s="283"/>
      <c r="S218" s="283"/>
      <c r="T218" s="283"/>
      <c r="U218" s="283"/>
      <c r="V218" s="283"/>
      <c r="W218" s="283"/>
      <c r="X218" s="283"/>
      <c r="Y218" s="283"/>
      <c r="Z218" s="283"/>
      <c r="AA218" s="283"/>
      <c r="AB218" s="283"/>
      <c r="AC218" s="283"/>
      <c r="AD218" s="283"/>
      <c r="AE218" s="283"/>
      <c r="AF218" s="283"/>
    </row>
    <row r="219" spans="1:32">
      <c r="A219" s="283"/>
      <c r="B219" s="283"/>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row>
    <row r="220" spans="1:32">
      <c r="A220" s="283"/>
      <c r="B220" s="283"/>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row>
    <row r="221" spans="1:32">
      <c r="A221" s="283"/>
      <c r="B221" s="283"/>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row>
    <row r="222" spans="1:32">
      <c r="A222" s="283"/>
      <c r="B222" s="283"/>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row>
    <row r="223" spans="1:32">
      <c r="A223" s="283"/>
      <c r="B223" s="283"/>
      <c r="C223" s="283"/>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row>
    <row r="224" spans="1:32">
      <c r="A224" s="283"/>
      <c r="B224" s="283"/>
      <c r="C224" s="283"/>
      <c r="D224" s="283"/>
      <c r="E224" s="283"/>
      <c r="F224" s="283"/>
      <c r="G224" s="283"/>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3"/>
      <c r="AE224" s="283"/>
      <c r="AF224" s="283"/>
    </row>
    <row r="225" spans="1:32">
      <c r="A225" s="283"/>
      <c r="B225" s="283"/>
      <c r="C225" s="283"/>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row>
    <row r="226" spans="1:32">
      <c r="A226" s="283"/>
      <c r="B226" s="283"/>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row>
    <row r="227" spans="1:32">
      <c r="A227" s="283"/>
      <c r="B227" s="283"/>
      <c r="C227" s="283"/>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row>
    <row r="228" spans="1:32">
      <c r="A228" s="283"/>
      <c r="B228" s="283"/>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283"/>
      <c r="AD228" s="283"/>
      <c r="AE228" s="283"/>
      <c r="AF228" s="283"/>
    </row>
    <row r="229" spans="1:32">
      <c r="A229" s="283"/>
      <c r="B229" s="283"/>
      <c r="C229" s="283"/>
      <c r="D229" s="283"/>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c r="AF229" s="283"/>
    </row>
    <row r="230" spans="1:32">
      <c r="A230" s="283"/>
      <c r="B230" s="283"/>
      <c r="C230" s="283"/>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3"/>
      <c r="AE230" s="283"/>
      <c r="AF230" s="283"/>
    </row>
    <row r="231" spans="1:32">
      <c r="A231" s="283"/>
      <c r="B231" s="283"/>
      <c r="C231" s="283"/>
      <c r="D231" s="283"/>
      <c r="E231" s="283"/>
      <c r="F231" s="283"/>
      <c r="G231" s="283"/>
      <c r="H231" s="283"/>
      <c r="I231" s="283"/>
      <c r="J231" s="283"/>
      <c r="K231" s="283"/>
      <c r="L231" s="283"/>
      <c r="M231" s="283"/>
      <c r="N231" s="283"/>
      <c r="O231" s="283"/>
      <c r="P231" s="283"/>
      <c r="Q231" s="283"/>
      <c r="R231" s="283"/>
      <c r="S231" s="283"/>
      <c r="T231" s="283"/>
      <c r="U231" s="283"/>
      <c r="V231" s="283"/>
      <c r="W231" s="283"/>
      <c r="X231" s="283"/>
      <c r="Y231" s="283"/>
      <c r="Z231" s="283"/>
      <c r="AA231" s="283"/>
      <c r="AB231" s="283"/>
      <c r="AC231" s="283"/>
      <c r="AD231" s="283"/>
      <c r="AE231" s="283"/>
      <c r="AF231" s="283"/>
    </row>
    <row r="232" spans="1:32">
      <c r="A232" s="283"/>
      <c r="B232" s="283"/>
      <c r="C232" s="283"/>
      <c r="D232" s="283"/>
      <c r="E232" s="283"/>
      <c r="F232" s="283"/>
      <c r="G232" s="283"/>
      <c r="H232" s="283"/>
      <c r="I232" s="283"/>
      <c r="J232" s="283"/>
      <c r="K232" s="283"/>
      <c r="L232" s="283"/>
      <c r="M232" s="283"/>
      <c r="N232" s="283"/>
      <c r="O232" s="283"/>
      <c r="P232" s="283"/>
      <c r="Q232" s="283"/>
      <c r="R232" s="283"/>
      <c r="S232" s="283"/>
      <c r="T232" s="283"/>
      <c r="U232" s="283"/>
      <c r="V232" s="283"/>
      <c r="W232" s="283"/>
      <c r="X232" s="283"/>
      <c r="Y232" s="283"/>
      <c r="Z232" s="283"/>
      <c r="AA232" s="283"/>
      <c r="AB232" s="283"/>
      <c r="AC232" s="283"/>
      <c r="AD232" s="283"/>
      <c r="AE232" s="283"/>
      <c r="AF232" s="283"/>
    </row>
    <row r="233" spans="1:32">
      <c r="A233" s="283"/>
      <c r="B233" s="283"/>
      <c r="C233" s="283"/>
      <c r="D233" s="283"/>
      <c r="E233" s="283"/>
      <c r="F233" s="283"/>
      <c r="G233" s="283"/>
      <c r="H233" s="283"/>
      <c r="I233" s="283"/>
      <c r="J233" s="283"/>
      <c r="K233" s="283"/>
      <c r="L233" s="283"/>
      <c r="M233" s="283"/>
      <c r="N233" s="283"/>
      <c r="O233" s="283"/>
      <c r="P233" s="283"/>
      <c r="Q233" s="283"/>
      <c r="R233" s="283"/>
      <c r="S233" s="283"/>
      <c r="T233" s="283"/>
      <c r="U233" s="283"/>
      <c r="V233" s="283"/>
      <c r="W233" s="283"/>
      <c r="X233" s="283"/>
      <c r="Y233" s="283"/>
      <c r="Z233" s="283"/>
      <c r="AA233" s="283"/>
      <c r="AB233" s="283"/>
      <c r="AC233" s="283"/>
      <c r="AD233" s="283"/>
      <c r="AE233" s="283"/>
      <c r="AF233" s="283"/>
    </row>
    <row r="234" spans="1:32">
      <c r="A234" s="283"/>
      <c r="B234" s="283"/>
      <c r="C234" s="283"/>
      <c r="D234" s="283"/>
      <c r="E234" s="283"/>
      <c r="F234" s="283"/>
      <c r="G234" s="283"/>
      <c r="H234" s="283"/>
      <c r="I234" s="283"/>
      <c r="J234" s="283"/>
      <c r="K234" s="283"/>
      <c r="L234" s="283"/>
      <c r="M234" s="283"/>
      <c r="N234" s="283"/>
      <c r="O234" s="283"/>
      <c r="P234" s="283"/>
      <c r="Q234" s="283"/>
      <c r="R234" s="283"/>
      <c r="S234" s="283"/>
      <c r="T234" s="283"/>
      <c r="U234" s="283"/>
      <c r="V234" s="283"/>
      <c r="W234" s="283"/>
      <c r="X234" s="283"/>
      <c r="Y234" s="283"/>
      <c r="Z234" s="283"/>
      <c r="AA234" s="283"/>
      <c r="AB234" s="283"/>
      <c r="AC234" s="283"/>
      <c r="AD234" s="283"/>
      <c r="AE234" s="283"/>
      <c r="AF234" s="283"/>
    </row>
    <row r="235" spans="1:32">
      <c r="A235" s="283"/>
      <c r="B235" s="283"/>
      <c r="C235" s="283"/>
      <c r="D235" s="283"/>
      <c r="E235" s="283"/>
      <c r="F235" s="283"/>
      <c r="G235" s="283"/>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E235" s="283"/>
      <c r="AF235" s="283"/>
    </row>
    <row r="236" spans="1:32">
      <c r="A236" s="283"/>
      <c r="B236" s="283"/>
      <c r="C236" s="283"/>
      <c r="D236" s="283"/>
      <c r="E236" s="283"/>
      <c r="F236" s="283"/>
      <c r="G236" s="283"/>
      <c r="H236" s="283"/>
      <c r="I236" s="283"/>
      <c r="J236" s="283"/>
      <c r="K236" s="283"/>
      <c r="L236" s="283"/>
      <c r="M236" s="283"/>
      <c r="N236" s="283"/>
      <c r="O236" s="283"/>
      <c r="P236" s="283"/>
      <c r="Q236" s="283"/>
      <c r="R236" s="283"/>
      <c r="S236" s="283"/>
      <c r="T236" s="283"/>
      <c r="U236" s="283"/>
      <c r="V236" s="283"/>
      <c r="W236" s="283"/>
      <c r="X236" s="283"/>
      <c r="Y236" s="283"/>
      <c r="Z236" s="283"/>
      <c r="AA236" s="283"/>
      <c r="AB236" s="283"/>
      <c r="AC236" s="283"/>
      <c r="AD236" s="283"/>
      <c r="AE236" s="283"/>
      <c r="AF236" s="283"/>
    </row>
    <row r="237" spans="1:32">
      <c r="A237" s="283"/>
      <c r="B237" s="283"/>
      <c r="C237" s="283"/>
      <c r="D237" s="283"/>
      <c r="E237" s="283"/>
      <c r="F237" s="283"/>
      <c r="G237" s="283"/>
      <c r="H237" s="283"/>
      <c r="I237" s="283"/>
      <c r="J237" s="283"/>
      <c r="K237" s="283"/>
      <c r="L237" s="283"/>
      <c r="M237" s="283"/>
      <c r="N237" s="283"/>
      <c r="O237" s="283"/>
      <c r="P237" s="283"/>
      <c r="Q237" s="283"/>
      <c r="R237" s="283"/>
      <c r="S237" s="283"/>
      <c r="T237" s="283"/>
      <c r="U237" s="283"/>
      <c r="V237" s="283"/>
      <c r="W237" s="283"/>
      <c r="X237" s="283"/>
      <c r="Y237" s="283"/>
      <c r="Z237" s="283"/>
      <c r="AA237" s="283"/>
      <c r="AB237" s="283"/>
      <c r="AC237" s="283"/>
      <c r="AD237" s="283"/>
      <c r="AE237" s="283"/>
      <c r="AF237" s="283"/>
    </row>
    <row r="238" spans="1:32">
      <c r="A238" s="283"/>
      <c r="B238" s="283"/>
      <c r="C238" s="283"/>
      <c r="D238" s="283"/>
      <c r="E238" s="283"/>
      <c r="F238" s="283"/>
      <c r="G238" s="283"/>
      <c r="H238" s="283"/>
      <c r="I238" s="283"/>
      <c r="J238" s="283"/>
      <c r="K238" s="283"/>
      <c r="L238" s="283"/>
      <c r="M238" s="283"/>
      <c r="N238" s="283"/>
      <c r="O238" s="283"/>
      <c r="P238" s="283"/>
      <c r="Q238" s="283"/>
      <c r="R238" s="283"/>
      <c r="S238" s="283"/>
      <c r="T238" s="283"/>
      <c r="U238" s="283"/>
      <c r="V238" s="283"/>
      <c r="W238" s="283"/>
      <c r="X238" s="283"/>
      <c r="Y238" s="283"/>
      <c r="Z238" s="283"/>
      <c r="AA238" s="283"/>
      <c r="AB238" s="283"/>
      <c r="AC238" s="283"/>
      <c r="AD238" s="283"/>
      <c r="AE238" s="283"/>
      <c r="AF238" s="283"/>
    </row>
    <row r="239" spans="1:32">
      <c r="A239" s="283"/>
      <c r="B239" s="283"/>
      <c r="C239" s="283"/>
      <c r="D239" s="283"/>
      <c r="E239" s="283"/>
      <c r="F239" s="283"/>
      <c r="G239" s="283"/>
      <c r="H239" s="283"/>
      <c r="I239" s="283"/>
      <c r="J239" s="283"/>
      <c r="K239" s="283"/>
      <c r="L239" s="283"/>
      <c r="M239" s="283"/>
      <c r="N239" s="283"/>
      <c r="O239" s="283"/>
      <c r="P239" s="283"/>
      <c r="Q239" s="283"/>
      <c r="R239" s="283"/>
      <c r="S239" s="283"/>
      <c r="T239" s="283"/>
      <c r="U239" s="283"/>
      <c r="V239" s="283"/>
      <c r="W239" s="283"/>
      <c r="X239" s="283"/>
      <c r="Y239" s="283"/>
      <c r="Z239" s="283"/>
      <c r="AA239" s="283"/>
      <c r="AB239" s="283"/>
      <c r="AC239" s="283"/>
      <c r="AD239" s="283"/>
      <c r="AE239" s="283"/>
      <c r="AF239" s="283"/>
    </row>
    <row r="240" spans="1:32">
      <c r="A240" s="283"/>
      <c r="B240" s="283"/>
      <c r="C240" s="283"/>
      <c r="D240" s="283"/>
      <c r="E240" s="283"/>
      <c r="F240" s="283"/>
      <c r="G240" s="283"/>
      <c r="H240" s="283"/>
      <c r="I240" s="283"/>
      <c r="J240" s="283"/>
      <c r="K240" s="283"/>
      <c r="L240" s="283"/>
      <c r="M240" s="283"/>
      <c r="N240" s="283"/>
      <c r="O240" s="283"/>
      <c r="P240" s="283"/>
      <c r="Q240" s="283"/>
      <c r="R240" s="283"/>
      <c r="S240" s="283"/>
      <c r="T240" s="283"/>
      <c r="U240" s="283"/>
      <c r="V240" s="283"/>
      <c r="W240" s="283"/>
      <c r="X240" s="283"/>
      <c r="Y240" s="283"/>
      <c r="Z240" s="283"/>
      <c r="AA240" s="283"/>
      <c r="AB240" s="283"/>
      <c r="AC240" s="283"/>
      <c r="AD240" s="283"/>
      <c r="AE240" s="283"/>
      <c r="AF240" s="283"/>
    </row>
    <row r="241" spans="1:32">
      <c r="A241" s="283"/>
      <c r="B241" s="283"/>
      <c r="C241" s="283"/>
      <c r="D241" s="283"/>
      <c r="E241" s="283"/>
      <c r="F241" s="283"/>
      <c r="G241" s="283"/>
      <c r="H241" s="283"/>
      <c r="I241" s="283"/>
      <c r="J241" s="283"/>
      <c r="K241" s="283"/>
      <c r="L241" s="283"/>
      <c r="M241" s="283"/>
      <c r="N241" s="283"/>
      <c r="O241" s="283"/>
      <c r="P241" s="283"/>
      <c r="Q241" s="283"/>
      <c r="R241" s="283"/>
      <c r="S241" s="283"/>
      <c r="T241" s="283"/>
      <c r="U241" s="283"/>
      <c r="V241" s="283"/>
      <c r="W241" s="283"/>
      <c r="X241" s="283"/>
      <c r="Y241" s="283"/>
      <c r="Z241" s="283"/>
      <c r="AA241" s="283"/>
      <c r="AB241" s="283"/>
      <c r="AC241" s="283"/>
      <c r="AD241" s="283"/>
      <c r="AE241" s="283"/>
      <c r="AF241" s="283"/>
    </row>
    <row r="242" spans="1:32">
      <c r="A242" s="283"/>
      <c r="B242" s="283"/>
      <c r="C242" s="283"/>
      <c r="D242" s="283"/>
      <c r="E242" s="283"/>
      <c r="F242" s="283"/>
      <c r="G242" s="283"/>
      <c r="H242" s="283"/>
      <c r="I242" s="283"/>
      <c r="J242" s="283"/>
      <c r="K242" s="283"/>
      <c r="L242" s="283"/>
      <c r="M242" s="283"/>
      <c r="N242" s="283"/>
      <c r="O242" s="283"/>
      <c r="P242" s="283"/>
      <c r="Q242" s="283"/>
      <c r="R242" s="283"/>
      <c r="S242" s="283"/>
      <c r="T242" s="283"/>
      <c r="U242" s="283"/>
      <c r="V242" s="283"/>
      <c r="W242" s="283"/>
      <c r="X242" s="283"/>
      <c r="Y242" s="283"/>
      <c r="Z242" s="283"/>
      <c r="AA242" s="283"/>
      <c r="AB242" s="283"/>
      <c r="AC242" s="283"/>
      <c r="AD242" s="283"/>
      <c r="AE242" s="283"/>
      <c r="AF242" s="283"/>
    </row>
    <row r="243" spans="1:32">
      <c r="A243" s="283"/>
      <c r="B243" s="283"/>
      <c r="C243" s="283"/>
      <c r="D243" s="283"/>
      <c r="E243" s="283"/>
      <c r="F243" s="283"/>
      <c r="G243" s="283"/>
      <c r="H243" s="283"/>
      <c r="I243" s="283"/>
      <c r="J243" s="283"/>
      <c r="K243" s="283"/>
      <c r="L243" s="283"/>
      <c r="M243" s="283"/>
      <c r="N243" s="283"/>
      <c r="O243" s="283"/>
      <c r="P243" s="283"/>
      <c r="Q243" s="283"/>
      <c r="R243" s="283"/>
      <c r="S243" s="283"/>
      <c r="T243" s="283"/>
      <c r="U243" s="283"/>
      <c r="V243" s="283"/>
      <c r="W243" s="283"/>
      <c r="X243" s="283"/>
      <c r="Y243" s="283"/>
      <c r="Z243" s="283"/>
      <c r="AA243" s="283"/>
      <c r="AB243" s="283"/>
      <c r="AC243" s="283"/>
      <c r="AD243" s="283"/>
      <c r="AE243" s="283"/>
      <c r="AF243" s="283"/>
    </row>
    <row r="244" spans="1:32">
      <c r="A244" s="283"/>
      <c r="B244" s="283"/>
      <c r="C244" s="283"/>
      <c r="D244" s="283"/>
      <c r="E244" s="283"/>
      <c r="F244" s="283"/>
      <c r="G244" s="283"/>
      <c r="H244" s="283"/>
      <c r="I244" s="283"/>
      <c r="J244" s="283"/>
      <c r="K244" s="283"/>
      <c r="L244" s="283"/>
      <c r="M244" s="283"/>
      <c r="N244" s="283"/>
      <c r="O244" s="283"/>
      <c r="P244" s="283"/>
      <c r="Q244" s="283"/>
      <c r="R244" s="283"/>
      <c r="S244" s="283"/>
      <c r="T244" s="283"/>
      <c r="U244" s="283"/>
      <c r="V244" s="283"/>
      <c r="W244" s="283"/>
      <c r="X244" s="283"/>
      <c r="Y244" s="283"/>
      <c r="Z244" s="283"/>
      <c r="AA244" s="283"/>
      <c r="AB244" s="283"/>
      <c r="AC244" s="283"/>
      <c r="AD244" s="283"/>
      <c r="AE244" s="283"/>
      <c r="AF244" s="283"/>
    </row>
    <row r="245" spans="1:32">
      <c r="A245" s="283"/>
      <c r="B245" s="283"/>
      <c r="C245" s="283"/>
      <c r="D245" s="283"/>
      <c r="E245" s="283"/>
      <c r="F245" s="283"/>
      <c r="G245" s="283"/>
      <c r="H245" s="283"/>
      <c r="I245" s="283"/>
      <c r="J245" s="283"/>
      <c r="K245" s="283"/>
      <c r="L245" s="283"/>
      <c r="M245" s="283"/>
      <c r="N245" s="283"/>
      <c r="O245" s="283"/>
      <c r="P245" s="283"/>
      <c r="Q245" s="283"/>
      <c r="R245" s="283"/>
      <c r="S245" s="283"/>
      <c r="T245" s="283"/>
      <c r="U245" s="283"/>
      <c r="V245" s="283"/>
      <c r="W245" s="283"/>
      <c r="X245" s="283"/>
      <c r="Y245" s="283"/>
      <c r="Z245" s="283"/>
      <c r="AA245" s="283"/>
      <c r="AB245" s="283"/>
      <c r="AC245" s="283"/>
      <c r="AD245" s="283"/>
      <c r="AE245" s="283"/>
      <c r="AF245" s="283"/>
    </row>
    <row r="246" spans="1:32">
      <c r="A246" s="283"/>
      <c r="B246" s="283"/>
      <c r="C246" s="283"/>
      <c r="D246" s="283"/>
      <c r="E246" s="283"/>
      <c r="F246" s="283"/>
      <c r="G246" s="283"/>
      <c r="H246" s="283"/>
      <c r="I246" s="283"/>
      <c r="J246" s="283"/>
      <c r="K246" s="283"/>
      <c r="L246" s="283"/>
      <c r="M246" s="283"/>
      <c r="N246" s="283"/>
      <c r="O246" s="283"/>
      <c r="P246" s="283"/>
      <c r="Q246" s="283"/>
      <c r="R246" s="283"/>
      <c r="S246" s="283"/>
      <c r="T246" s="283"/>
      <c r="U246" s="283"/>
      <c r="V246" s="283"/>
      <c r="W246" s="283"/>
      <c r="X246" s="283"/>
      <c r="Y246" s="283"/>
      <c r="Z246" s="283"/>
      <c r="AA246" s="283"/>
      <c r="AB246" s="283"/>
      <c r="AC246" s="283"/>
      <c r="AD246" s="283"/>
      <c r="AE246" s="283"/>
      <c r="AF246" s="283"/>
    </row>
    <row r="247" spans="1:32">
      <c r="A247" s="283"/>
      <c r="B247" s="283"/>
      <c r="C247" s="283"/>
      <c r="D247" s="283"/>
      <c r="E247" s="283"/>
      <c r="F247" s="283"/>
      <c r="G247" s="283"/>
      <c r="H247" s="283"/>
      <c r="I247" s="283"/>
      <c r="J247" s="283"/>
      <c r="K247" s="283"/>
      <c r="L247" s="283"/>
      <c r="M247" s="283"/>
      <c r="N247" s="283"/>
      <c r="O247" s="283"/>
      <c r="P247" s="283"/>
      <c r="Q247" s="283"/>
      <c r="R247" s="283"/>
      <c r="S247" s="283"/>
      <c r="T247" s="283"/>
      <c r="U247" s="283"/>
      <c r="V247" s="283"/>
      <c r="W247" s="283"/>
      <c r="X247" s="283"/>
      <c r="Y247" s="283"/>
      <c r="Z247" s="283"/>
      <c r="AA247" s="283"/>
      <c r="AB247" s="283"/>
      <c r="AC247" s="283"/>
      <c r="AD247" s="283"/>
      <c r="AE247" s="283"/>
      <c r="AF247" s="283"/>
    </row>
    <row r="248" spans="1:32">
      <c r="A248" s="283"/>
      <c r="B248" s="283"/>
      <c r="C248" s="283"/>
      <c r="D248" s="283"/>
      <c r="E248" s="283"/>
      <c r="F248" s="283"/>
      <c r="G248" s="283"/>
      <c r="H248" s="283"/>
      <c r="I248" s="283"/>
      <c r="J248" s="283"/>
      <c r="K248" s="283"/>
      <c r="L248" s="283"/>
      <c r="M248" s="283"/>
      <c r="N248" s="283"/>
      <c r="O248" s="283"/>
      <c r="P248" s="283"/>
      <c r="Q248" s="283"/>
      <c r="R248" s="283"/>
      <c r="S248" s="283"/>
      <c r="T248" s="283"/>
      <c r="U248" s="283"/>
      <c r="V248" s="283"/>
      <c r="W248" s="283"/>
      <c r="X248" s="283"/>
      <c r="Y248" s="283"/>
      <c r="Z248" s="283"/>
      <c r="AA248" s="283"/>
      <c r="AB248" s="283"/>
      <c r="AC248" s="283"/>
      <c r="AD248" s="283"/>
      <c r="AE248" s="283"/>
      <c r="AF248" s="283"/>
    </row>
    <row r="249" spans="1:32">
      <c r="A249" s="283"/>
      <c r="B249" s="283"/>
      <c r="C249" s="283"/>
      <c r="D249" s="283"/>
      <c r="E249" s="283"/>
      <c r="F249" s="283"/>
      <c r="G249" s="283"/>
      <c r="H249" s="283"/>
      <c r="I249" s="283"/>
      <c r="J249" s="283"/>
      <c r="K249" s="283"/>
      <c r="L249" s="283"/>
      <c r="M249" s="283"/>
      <c r="N249" s="283"/>
      <c r="O249" s="283"/>
      <c r="P249" s="283"/>
      <c r="Q249" s="283"/>
      <c r="R249" s="283"/>
      <c r="S249" s="283"/>
      <c r="T249" s="283"/>
      <c r="U249" s="283"/>
      <c r="V249" s="283"/>
      <c r="W249" s="283"/>
      <c r="X249" s="283"/>
      <c r="Y249" s="283"/>
      <c r="Z249" s="283"/>
      <c r="AA249" s="283"/>
      <c r="AB249" s="283"/>
      <c r="AC249" s="283"/>
      <c r="AD249" s="283"/>
      <c r="AE249" s="283"/>
      <c r="AF249" s="283"/>
    </row>
    <row r="250" spans="1:32">
      <c r="A250" s="283"/>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row>
    <row r="251" spans="1:32">
      <c r="A251" s="283"/>
      <c r="B251" s="283"/>
      <c r="C251" s="283"/>
      <c r="D251" s="283"/>
      <c r="E251" s="283"/>
      <c r="F251" s="283"/>
      <c r="G251" s="283"/>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row>
    <row r="252" spans="1:32">
      <c r="A252" s="283"/>
      <c r="B252" s="283"/>
      <c r="C252" s="283"/>
      <c r="D252" s="283"/>
      <c r="E252" s="283"/>
      <c r="F252" s="283"/>
      <c r="G252" s="283"/>
      <c r="H252" s="283"/>
      <c r="I252" s="283"/>
      <c r="J252" s="283"/>
      <c r="K252" s="283"/>
      <c r="L252" s="283"/>
      <c r="M252" s="283"/>
      <c r="N252" s="283"/>
      <c r="O252" s="283"/>
      <c r="P252" s="283"/>
      <c r="Q252" s="283"/>
      <c r="R252" s="283"/>
      <c r="S252" s="283"/>
      <c r="T252" s="283"/>
      <c r="U252" s="283"/>
      <c r="V252" s="283"/>
      <c r="W252" s="283"/>
      <c r="X252" s="283"/>
      <c r="Y252" s="283"/>
      <c r="Z252" s="283"/>
      <c r="AA252" s="283"/>
      <c r="AB252" s="283"/>
      <c r="AC252" s="283"/>
      <c r="AD252" s="283"/>
      <c r="AE252" s="283"/>
      <c r="AF252" s="283"/>
    </row>
    <row r="253" spans="1:32">
      <c r="A253" s="283"/>
      <c r="B253" s="283"/>
      <c r="C253" s="283"/>
      <c r="D253" s="283"/>
      <c r="E253" s="283"/>
      <c r="F253" s="283"/>
      <c r="G253" s="283"/>
      <c r="H253" s="283"/>
      <c r="I253" s="283"/>
      <c r="J253" s="283"/>
      <c r="K253" s="283"/>
      <c r="L253" s="283"/>
      <c r="M253" s="283"/>
      <c r="N253" s="283"/>
      <c r="O253" s="283"/>
      <c r="P253" s="283"/>
      <c r="Q253" s="283"/>
      <c r="R253" s="283"/>
      <c r="S253" s="283"/>
      <c r="T253" s="283"/>
      <c r="U253" s="283"/>
      <c r="V253" s="283"/>
      <c r="W253" s="283"/>
      <c r="X253" s="283"/>
      <c r="Y253" s="283"/>
      <c r="Z253" s="283"/>
      <c r="AA253" s="283"/>
      <c r="AB253" s="283"/>
      <c r="AC253" s="283"/>
      <c r="AD253" s="283"/>
      <c r="AE253" s="283"/>
      <c r="AF253" s="283"/>
    </row>
    <row r="254" spans="1:32">
      <c r="A254" s="283"/>
      <c r="B254" s="283"/>
      <c r="C254" s="283"/>
      <c r="D254" s="283"/>
      <c r="E254" s="283"/>
      <c r="F254" s="283"/>
      <c r="G254" s="283"/>
      <c r="H254" s="283"/>
      <c r="I254" s="283"/>
      <c r="J254" s="283"/>
      <c r="K254" s="283"/>
      <c r="L254" s="283"/>
      <c r="M254" s="283"/>
      <c r="N254" s="283"/>
      <c r="O254" s="283"/>
      <c r="P254" s="283"/>
      <c r="Q254" s="283"/>
      <c r="R254" s="283"/>
      <c r="S254" s="283"/>
      <c r="T254" s="283"/>
      <c r="U254" s="283"/>
      <c r="V254" s="283"/>
      <c r="W254" s="283"/>
      <c r="X254" s="283"/>
      <c r="Y254" s="283"/>
      <c r="Z254" s="283"/>
      <c r="AA254" s="283"/>
      <c r="AB254" s="283"/>
      <c r="AC254" s="283"/>
      <c r="AD254" s="283"/>
      <c r="AE254" s="283"/>
      <c r="AF254" s="283"/>
    </row>
    <row r="255" spans="1:32">
      <c r="A255" s="283"/>
      <c r="B255" s="283"/>
      <c r="C255" s="283"/>
      <c r="D255" s="283"/>
      <c r="E255" s="283"/>
      <c r="F255" s="283"/>
      <c r="G255" s="283"/>
      <c r="H255" s="283"/>
      <c r="I255" s="283"/>
      <c r="J255" s="283"/>
      <c r="K255" s="283"/>
      <c r="L255" s="283"/>
      <c r="M255" s="283"/>
      <c r="N255" s="283"/>
      <c r="O255" s="283"/>
      <c r="P255" s="283"/>
      <c r="Q255" s="283"/>
      <c r="R255" s="283"/>
      <c r="S255" s="283"/>
      <c r="T255" s="283"/>
      <c r="U255" s="283"/>
      <c r="V255" s="283"/>
      <c r="W255" s="283"/>
      <c r="X255" s="283"/>
      <c r="Y255" s="283"/>
      <c r="Z255" s="283"/>
      <c r="AA255" s="283"/>
      <c r="AB255" s="283"/>
      <c r="AC255" s="283"/>
      <c r="AD255" s="283"/>
      <c r="AE255" s="283"/>
      <c r="AF255" s="283"/>
    </row>
  </sheetData>
  <sheetProtection algorithmName="SHA-512" hashValue="PZA0kuRltpcJTCoEi3IOnUEX2aN9cwKR8YwDyU9zjmyq6KAhrACSY6vA2hHk/oyGjEJ97EI209pQs4x5GInKIQ==" saltValue="mR0jcxJ6L3tEdz6Ln5BtAw==" spinCount="100000" sheet="1" objects="1" scenarios="1"/>
  <mergeCells count="63">
    <mergeCell ref="R50:S51"/>
    <mergeCell ref="K51:L51"/>
    <mergeCell ref="M51:N51"/>
    <mergeCell ref="P52:R52"/>
    <mergeCell ref="U52:AD52"/>
    <mergeCell ref="O50:Q51"/>
    <mergeCell ref="R38:S39"/>
    <mergeCell ref="K39:L39"/>
    <mergeCell ref="M39:N39"/>
    <mergeCell ref="P40:R40"/>
    <mergeCell ref="U40:AD40"/>
    <mergeCell ref="R26:S27"/>
    <mergeCell ref="K26:L26"/>
    <mergeCell ref="K27:L27"/>
    <mergeCell ref="P28:R28"/>
    <mergeCell ref="U28:AD28"/>
    <mergeCell ref="O26:Q27"/>
    <mergeCell ref="M26:N26"/>
    <mergeCell ref="M27:N27"/>
    <mergeCell ref="P16:R16"/>
    <mergeCell ref="U16:AD16"/>
    <mergeCell ref="K14:L14"/>
    <mergeCell ref="M14:N14"/>
    <mergeCell ref="K15:L15"/>
    <mergeCell ref="M15:N15"/>
    <mergeCell ref="R14:S15"/>
    <mergeCell ref="D14:I14"/>
    <mergeCell ref="O14:Q15"/>
    <mergeCell ref="D15:I15"/>
    <mergeCell ref="O2:R2"/>
    <mergeCell ref="E4:AE4"/>
    <mergeCell ref="D11:I11"/>
    <mergeCell ref="D12:I12"/>
    <mergeCell ref="D13:I13"/>
    <mergeCell ref="M7:N7"/>
    <mergeCell ref="D36:I36"/>
    <mergeCell ref="D16:I16"/>
    <mergeCell ref="D17:I18"/>
    <mergeCell ref="D23:I23"/>
    <mergeCell ref="D24:I24"/>
    <mergeCell ref="D25:I25"/>
    <mergeCell ref="D26:I26"/>
    <mergeCell ref="D27:I27"/>
    <mergeCell ref="D28:I28"/>
    <mergeCell ref="D29:I30"/>
    <mergeCell ref="D35:I35"/>
    <mergeCell ref="D41:I42"/>
    <mergeCell ref="K38:L38"/>
    <mergeCell ref="M38:N38"/>
    <mergeCell ref="K50:L50"/>
    <mergeCell ref="M50:N50"/>
    <mergeCell ref="D37:I37"/>
    <mergeCell ref="D38:I38"/>
    <mergeCell ref="O38:Q39"/>
    <mergeCell ref="D39:I39"/>
    <mergeCell ref="D40:I40"/>
    <mergeCell ref="D52:I52"/>
    <mergeCell ref="D53:I54"/>
    <mergeCell ref="D47:I47"/>
    <mergeCell ref="D48:I48"/>
    <mergeCell ref="D49:I49"/>
    <mergeCell ref="D50:I50"/>
    <mergeCell ref="D51:I51"/>
  </mergeCells>
  <phoneticPr fontId="116"/>
  <pageMargins left="0.59055118110236227" right="0.59055118110236227" top="0.59055118110236227" bottom="0.59055118110236227" header="0.51181102362204722" footer="0.51181102362204722"/>
  <pageSetup paperSize="9" scale="94" orientation="portrait" blackAndWhite="1"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E0A92-96E6-4145-87B6-8192357DA4D6}">
  <sheetPr codeName="Sheet22">
    <tabColor rgb="FF00B0F0"/>
    <pageSetUpPr fitToPage="1"/>
  </sheetPr>
  <dimension ref="A1:AF197"/>
  <sheetViews>
    <sheetView zoomScaleNormal="100" workbookViewId="0">
      <selection sqref="A1:BB1"/>
    </sheetView>
  </sheetViews>
  <sheetFormatPr defaultRowHeight="13.5"/>
  <cols>
    <col min="1" max="79" width="2.875" style="275" customWidth="1"/>
    <col min="80" max="256" width="9" style="275"/>
    <col min="257" max="335" width="2.875" style="275" customWidth="1"/>
    <col min="336" max="512" width="9" style="275"/>
    <col min="513" max="591" width="2.875" style="275" customWidth="1"/>
    <col min="592" max="768" width="9" style="275"/>
    <col min="769" max="847" width="2.875" style="275" customWidth="1"/>
    <col min="848" max="1024" width="9" style="275"/>
    <col min="1025" max="1103" width="2.875" style="275" customWidth="1"/>
    <col min="1104" max="1280" width="9" style="275"/>
    <col min="1281" max="1359" width="2.875" style="275" customWidth="1"/>
    <col min="1360" max="1536" width="9" style="275"/>
    <col min="1537" max="1615" width="2.875" style="275" customWidth="1"/>
    <col min="1616" max="1792" width="9" style="275"/>
    <col min="1793" max="1871" width="2.875" style="275" customWidth="1"/>
    <col min="1872" max="2048" width="9" style="275"/>
    <col min="2049" max="2127" width="2.875" style="275" customWidth="1"/>
    <col min="2128" max="2304" width="9" style="275"/>
    <col min="2305" max="2383" width="2.875" style="275" customWidth="1"/>
    <col min="2384" max="2560" width="9" style="275"/>
    <col min="2561" max="2639" width="2.875" style="275" customWidth="1"/>
    <col min="2640" max="2816" width="9" style="275"/>
    <col min="2817" max="2895" width="2.875" style="275" customWidth="1"/>
    <col min="2896" max="3072" width="9" style="275"/>
    <col min="3073" max="3151" width="2.875" style="275" customWidth="1"/>
    <col min="3152" max="3328" width="9" style="275"/>
    <col min="3329" max="3407" width="2.875" style="275" customWidth="1"/>
    <col min="3408" max="3584" width="9" style="275"/>
    <col min="3585" max="3663" width="2.875" style="275" customWidth="1"/>
    <col min="3664" max="3840" width="9" style="275"/>
    <col min="3841" max="3919" width="2.875" style="275" customWidth="1"/>
    <col min="3920" max="4096" width="9" style="275"/>
    <col min="4097" max="4175" width="2.875" style="275" customWidth="1"/>
    <col min="4176" max="4352" width="9" style="275"/>
    <col min="4353" max="4431" width="2.875" style="275" customWidth="1"/>
    <col min="4432" max="4608" width="9" style="275"/>
    <col min="4609" max="4687" width="2.875" style="275" customWidth="1"/>
    <col min="4688" max="4864" width="9" style="275"/>
    <col min="4865" max="4943" width="2.875" style="275" customWidth="1"/>
    <col min="4944" max="5120" width="9" style="275"/>
    <col min="5121" max="5199" width="2.875" style="275" customWidth="1"/>
    <col min="5200" max="5376" width="9" style="275"/>
    <col min="5377" max="5455" width="2.875" style="275" customWidth="1"/>
    <col min="5456" max="5632" width="9" style="275"/>
    <col min="5633" max="5711" width="2.875" style="275" customWidth="1"/>
    <col min="5712" max="5888" width="9" style="275"/>
    <col min="5889" max="5967" width="2.875" style="275" customWidth="1"/>
    <col min="5968" max="6144" width="9" style="275"/>
    <col min="6145" max="6223" width="2.875" style="275" customWidth="1"/>
    <col min="6224" max="6400" width="9" style="275"/>
    <col min="6401" max="6479" width="2.875" style="275" customWidth="1"/>
    <col min="6480" max="6656" width="9" style="275"/>
    <col min="6657" max="6735" width="2.875" style="275" customWidth="1"/>
    <col min="6736" max="6912" width="9" style="275"/>
    <col min="6913" max="6991" width="2.875" style="275" customWidth="1"/>
    <col min="6992" max="7168" width="9" style="275"/>
    <col min="7169" max="7247" width="2.875" style="275" customWidth="1"/>
    <col min="7248" max="7424" width="9" style="275"/>
    <col min="7425" max="7503" width="2.875" style="275" customWidth="1"/>
    <col min="7504" max="7680" width="9" style="275"/>
    <col min="7681" max="7759" width="2.875" style="275" customWidth="1"/>
    <col min="7760" max="7936" width="9" style="275"/>
    <col min="7937" max="8015" width="2.875" style="275" customWidth="1"/>
    <col min="8016" max="8192" width="9" style="275"/>
    <col min="8193" max="8271" width="2.875" style="275" customWidth="1"/>
    <col min="8272" max="8448" width="9" style="275"/>
    <col min="8449" max="8527" width="2.875" style="275" customWidth="1"/>
    <col min="8528" max="8704" width="9" style="275"/>
    <col min="8705" max="8783" width="2.875" style="275" customWidth="1"/>
    <col min="8784" max="8960" width="9" style="275"/>
    <col min="8961" max="9039" width="2.875" style="275" customWidth="1"/>
    <col min="9040" max="9216" width="9" style="275"/>
    <col min="9217" max="9295" width="2.875" style="275" customWidth="1"/>
    <col min="9296" max="9472" width="9" style="275"/>
    <col min="9473" max="9551" width="2.875" style="275" customWidth="1"/>
    <col min="9552" max="9728" width="9" style="275"/>
    <col min="9729" max="9807" width="2.875" style="275" customWidth="1"/>
    <col min="9808" max="9984" width="9" style="275"/>
    <col min="9985" max="10063" width="2.875" style="275" customWidth="1"/>
    <col min="10064" max="10240" width="9" style="275"/>
    <col min="10241" max="10319" width="2.875" style="275" customWidth="1"/>
    <col min="10320" max="10496" width="9" style="275"/>
    <col min="10497" max="10575" width="2.875" style="275" customWidth="1"/>
    <col min="10576" max="10752" width="9" style="275"/>
    <col min="10753" max="10831" width="2.875" style="275" customWidth="1"/>
    <col min="10832" max="11008" width="9" style="275"/>
    <col min="11009" max="11087" width="2.875" style="275" customWidth="1"/>
    <col min="11088" max="11264" width="9" style="275"/>
    <col min="11265" max="11343" width="2.875" style="275" customWidth="1"/>
    <col min="11344" max="11520" width="9" style="275"/>
    <col min="11521" max="11599" width="2.875" style="275" customWidth="1"/>
    <col min="11600" max="11776" width="9" style="275"/>
    <col min="11777" max="11855" width="2.875" style="275" customWidth="1"/>
    <col min="11856" max="12032" width="9" style="275"/>
    <col min="12033" max="12111" width="2.875" style="275" customWidth="1"/>
    <col min="12112" max="12288" width="9" style="275"/>
    <col min="12289" max="12367" width="2.875" style="275" customWidth="1"/>
    <col min="12368" max="12544" width="9" style="275"/>
    <col min="12545" max="12623" width="2.875" style="275" customWidth="1"/>
    <col min="12624" max="12800" width="9" style="275"/>
    <col min="12801" max="12879" width="2.875" style="275" customWidth="1"/>
    <col min="12880" max="13056" width="9" style="275"/>
    <col min="13057" max="13135" width="2.875" style="275" customWidth="1"/>
    <col min="13136" max="13312" width="9" style="275"/>
    <col min="13313" max="13391" width="2.875" style="275" customWidth="1"/>
    <col min="13392" max="13568" width="9" style="275"/>
    <col min="13569" max="13647" width="2.875" style="275" customWidth="1"/>
    <col min="13648" max="13824" width="9" style="275"/>
    <col min="13825" max="13903" width="2.875" style="275" customWidth="1"/>
    <col min="13904" max="14080" width="9" style="275"/>
    <col min="14081" max="14159" width="2.875" style="275" customWidth="1"/>
    <col min="14160" max="14336" width="9" style="275"/>
    <col min="14337" max="14415" width="2.875" style="275" customWidth="1"/>
    <col min="14416" max="14592" width="9" style="275"/>
    <col min="14593" max="14671" width="2.875" style="275" customWidth="1"/>
    <col min="14672" max="14848" width="9" style="275"/>
    <col min="14849" max="14927" width="2.875" style="275" customWidth="1"/>
    <col min="14928" max="15104" width="9" style="275"/>
    <col min="15105" max="15183" width="2.875" style="275" customWidth="1"/>
    <col min="15184" max="15360" width="9" style="275"/>
    <col min="15361" max="15439" width="2.875" style="275" customWidth="1"/>
    <col min="15440" max="15616" width="9" style="275"/>
    <col min="15617" max="15695" width="2.875" style="275" customWidth="1"/>
    <col min="15696" max="15872" width="9" style="275"/>
    <col min="15873" max="15951" width="2.875" style="275" customWidth="1"/>
    <col min="15952" max="16128" width="9" style="275"/>
    <col min="16129" max="16207" width="2.875" style="275" customWidth="1"/>
    <col min="16208" max="16384" width="9" style="275"/>
  </cols>
  <sheetData>
    <row r="1" spans="1:32">
      <c r="A1" s="283"/>
      <c r="B1" s="283"/>
      <c r="C1" s="283"/>
      <c r="D1" s="283"/>
      <c r="E1" s="283"/>
      <c r="F1" s="283"/>
      <c r="G1" s="283"/>
      <c r="H1" s="283"/>
      <c r="I1" s="283"/>
      <c r="J1" s="283"/>
      <c r="U1" s="283"/>
      <c r="V1" s="283"/>
      <c r="W1" s="283"/>
      <c r="X1" s="283"/>
      <c r="Y1" s="283"/>
      <c r="Z1" s="283"/>
      <c r="AA1" s="283"/>
      <c r="AB1" s="283"/>
      <c r="AC1" s="283"/>
      <c r="AD1" s="283" t="s">
        <v>1098</v>
      </c>
      <c r="AE1" s="283"/>
      <c r="AF1" s="283"/>
    </row>
    <row r="2" spans="1:32" ht="17.25" customHeight="1">
      <c r="A2" s="351"/>
      <c r="B2" s="351"/>
      <c r="C2" s="351"/>
      <c r="D2" s="351"/>
      <c r="E2" s="351"/>
      <c r="F2" s="351"/>
      <c r="G2" s="351"/>
      <c r="H2" s="351"/>
      <c r="I2" s="351"/>
      <c r="J2" s="283"/>
      <c r="K2" s="283"/>
      <c r="L2" s="2488" t="s">
        <v>1047</v>
      </c>
      <c r="M2" s="2488"/>
      <c r="N2" s="2488"/>
      <c r="O2" s="2488"/>
      <c r="P2" s="2488"/>
      <c r="Q2" s="2488"/>
      <c r="R2" s="2488"/>
      <c r="S2" s="2488"/>
      <c r="T2" s="283"/>
      <c r="U2" s="2549" t="s">
        <v>1166</v>
      </c>
      <c r="V2" s="2549"/>
      <c r="W2" s="351"/>
      <c r="X2" s="351"/>
      <c r="Y2" s="351"/>
      <c r="Z2" s="351"/>
      <c r="AA2" s="351"/>
      <c r="AB2" s="351"/>
      <c r="AC2" s="283"/>
      <c r="AD2" s="283"/>
      <c r="AE2" s="283"/>
    </row>
    <row r="3" spans="1:32" ht="9.75" customHeight="1">
      <c r="A3" s="283"/>
      <c r="B3" s="367"/>
      <c r="C3" s="368"/>
      <c r="D3" s="368"/>
      <c r="E3" s="368"/>
      <c r="F3" s="368"/>
      <c r="G3" s="368"/>
      <c r="H3" s="368"/>
      <c r="I3" s="338"/>
      <c r="J3" s="338"/>
      <c r="K3" s="283"/>
      <c r="L3" s="283"/>
      <c r="M3" s="283"/>
      <c r="N3" s="283"/>
      <c r="O3" s="283"/>
      <c r="P3" s="283"/>
      <c r="Q3" s="283"/>
      <c r="R3" s="283"/>
      <c r="S3" s="283"/>
      <c r="T3" s="283"/>
      <c r="U3" s="283"/>
      <c r="V3" s="283"/>
      <c r="W3" s="283"/>
      <c r="X3" s="283"/>
      <c r="Y3" s="283"/>
      <c r="Z3" s="283"/>
      <c r="AA3" s="283"/>
      <c r="AB3" s="283"/>
      <c r="AC3" s="283"/>
      <c r="AD3" s="283"/>
      <c r="AE3" s="283"/>
    </row>
    <row r="4" spans="1:32" ht="17.25">
      <c r="A4" s="283"/>
      <c r="B4" s="283"/>
      <c r="C4" s="283"/>
      <c r="D4" s="283"/>
      <c r="E4" s="283"/>
      <c r="F4" s="283"/>
      <c r="G4" s="283"/>
      <c r="H4" s="283"/>
      <c r="I4" s="283"/>
      <c r="J4" s="283"/>
      <c r="K4" s="283"/>
      <c r="M4" s="2550" t="s">
        <v>1167</v>
      </c>
      <c r="N4" s="2550"/>
      <c r="O4" s="2550"/>
      <c r="P4" s="2550"/>
      <c r="Q4" s="2550"/>
      <c r="R4" s="2550"/>
      <c r="S4" s="2550"/>
      <c r="T4" s="2550"/>
      <c r="U4" s="283"/>
      <c r="V4" s="283"/>
      <c r="W4" s="283"/>
      <c r="X4" s="283"/>
      <c r="Y4" s="283"/>
      <c r="Z4" s="283"/>
      <c r="AA4" s="283"/>
      <c r="AB4" s="283"/>
      <c r="AC4" s="283"/>
      <c r="AD4" s="283"/>
      <c r="AE4" s="283"/>
    </row>
    <row r="5" spans="1:32">
      <c r="A5" s="283"/>
      <c r="B5" s="283"/>
      <c r="C5" s="283"/>
      <c r="D5" s="283"/>
      <c r="E5" s="283"/>
      <c r="F5" s="283"/>
      <c r="G5" s="283"/>
      <c r="H5" s="283"/>
      <c r="I5" s="283"/>
      <c r="J5" s="283"/>
      <c r="K5" s="283"/>
      <c r="L5" s="338"/>
      <c r="M5" s="338"/>
      <c r="N5" s="338"/>
      <c r="O5" s="338"/>
      <c r="P5" s="338"/>
      <c r="Q5" s="338"/>
      <c r="R5" s="338"/>
      <c r="S5" s="338"/>
      <c r="T5" s="283"/>
      <c r="U5" s="283"/>
      <c r="V5" s="283"/>
      <c r="W5" s="283"/>
      <c r="X5" s="283"/>
      <c r="Y5" s="283"/>
      <c r="Z5" s="283"/>
      <c r="AA5" s="283"/>
      <c r="AB5" s="283"/>
      <c r="AC5" s="283"/>
      <c r="AD5" s="283"/>
      <c r="AE5" s="283"/>
    </row>
    <row r="6" spans="1:32" ht="13.5" customHeight="1">
      <c r="A6" s="283"/>
      <c r="B6" s="2570" t="s">
        <v>203</v>
      </c>
      <c r="C6" s="2571"/>
      <c r="D6" s="2571"/>
      <c r="E6" s="2571"/>
      <c r="F6" s="2537" t="str">
        <f>IF(★入力画面!L53="","",★入力画面!L53)</f>
        <v/>
      </c>
      <c r="G6" s="2538"/>
      <c r="H6" s="2538"/>
      <c r="I6" s="2538"/>
      <c r="J6" s="2538"/>
      <c r="K6" s="2538"/>
      <c r="L6" s="2538"/>
      <c r="M6" s="2538"/>
      <c r="N6" s="2538"/>
      <c r="O6" s="2538"/>
      <c r="P6" s="2538"/>
      <c r="Q6" s="2538"/>
      <c r="R6" s="2538"/>
      <c r="S6" s="2538"/>
      <c r="T6" s="2538"/>
      <c r="U6" s="348"/>
      <c r="V6" s="348"/>
      <c r="W6" s="348"/>
      <c r="X6" s="348"/>
      <c r="Y6" s="348"/>
      <c r="Z6" s="348"/>
      <c r="AA6" s="348"/>
      <c r="AB6" s="348"/>
      <c r="AC6" s="348"/>
      <c r="AD6" s="348"/>
      <c r="AE6" s="336"/>
    </row>
    <row r="7" spans="1:32">
      <c r="A7" s="283"/>
      <c r="B7" s="2572"/>
      <c r="C7" s="2573"/>
      <c r="D7" s="2573"/>
      <c r="E7" s="2573"/>
      <c r="F7" s="2539"/>
      <c r="G7" s="2540"/>
      <c r="H7" s="2540"/>
      <c r="I7" s="2540"/>
      <c r="J7" s="2540"/>
      <c r="K7" s="2540"/>
      <c r="L7" s="2540"/>
      <c r="M7" s="2540"/>
      <c r="N7" s="2540"/>
      <c r="O7" s="2540"/>
      <c r="P7" s="2540"/>
      <c r="Q7" s="2540"/>
      <c r="R7" s="2540"/>
      <c r="S7" s="2540"/>
      <c r="T7" s="2540"/>
      <c r="U7" s="392" t="s">
        <v>685</v>
      </c>
      <c r="V7" s="392"/>
      <c r="W7" s="392"/>
      <c r="X7" s="392"/>
      <c r="Y7" s="2514" t="str">
        <f>IF(★入力画面!L54="","","("&amp;★入力画面!L54&amp;")")</f>
        <v/>
      </c>
      <c r="Z7" s="2514"/>
      <c r="AA7" s="2515" t="str">
        <f>IF(★入力画面!O54="","",★入力画面!O54&amp;"")</f>
        <v/>
      </c>
      <c r="AB7" s="2515"/>
      <c r="AC7" s="392" t="s">
        <v>272</v>
      </c>
      <c r="AD7" s="2515" t="str">
        <f>IF(★入力画面!S54="","",★入力画面!S54&amp;"")</f>
        <v/>
      </c>
      <c r="AE7" s="2516"/>
    </row>
    <row r="8" spans="1:32" ht="13.5" customHeight="1">
      <c r="A8" s="283"/>
      <c r="B8" s="2574" t="s">
        <v>1168</v>
      </c>
      <c r="C8" s="2575"/>
      <c r="D8" s="2575"/>
      <c r="E8" s="2575"/>
      <c r="F8" s="2517" t="str">
        <f>IF(★入力画面!L45="","",★入力画面!L45&amp;"")</f>
        <v/>
      </c>
      <c r="G8" s="2518"/>
      <c r="H8" s="2518"/>
      <c r="I8" s="2519"/>
      <c r="J8" s="2519"/>
      <c r="K8" s="2519"/>
      <c r="L8" s="2519"/>
      <c r="M8" s="2519"/>
      <c r="N8" s="2519"/>
      <c r="O8" s="2519"/>
      <c r="P8" s="2519"/>
      <c r="Q8" s="2519"/>
      <c r="R8" s="2519"/>
      <c r="S8" s="2519"/>
      <c r="T8" s="2520"/>
      <c r="U8" s="2521" t="s">
        <v>209</v>
      </c>
      <c r="V8" s="2446"/>
      <c r="W8" s="2446"/>
      <c r="X8" s="2522"/>
      <c r="Y8" s="2525" t="str">
        <f>IF(★入力画面!L49="▼選択","",★入力画面!L49&amp;"")&amp;IF(★入力画面!O49="","",★入力画面!O49&amp;"")&amp;"年"</f>
        <v>年</v>
      </c>
      <c r="Z8" s="2526"/>
      <c r="AA8" s="2526"/>
      <c r="AB8" s="2529" t="str">
        <f>IF(★入力画面!R49="","",★入力画面!R49&amp;"")&amp;"月"</f>
        <v>月</v>
      </c>
      <c r="AC8" s="2529"/>
      <c r="AD8" s="2529" t="str">
        <f>IF(★入力画面!U49="","",★入力画面!U49&amp;"")&amp;"日"</f>
        <v>日</v>
      </c>
      <c r="AE8" s="2531"/>
    </row>
    <row r="9" spans="1:32" ht="13.5" customHeight="1">
      <c r="A9" s="283"/>
      <c r="B9" s="2576" t="s">
        <v>204</v>
      </c>
      <c r="C9" s="2577"/>
      <c r="D9" s="2577"/>
      <c r="E9" s="2577"/>
      <c r="F9" s="2533" t="str">
        <f>IF(★入力画面!L47="","",★入力画面!L47&amp;"")</f>
        <v/>
      </c>
      <c r="G9" s="2534"/>
      <c r="H9" s="2534"/>
      <c r="I9" s="2535"/>
      <c r="J9" s="2535"/>
      <c r="K9" s="2535"/>
      <c r="L9" s="2535"/>
      <c r="M9" s="2535"/>
      <c r="N9" s="2535"/>
      <c r="O9" s="2535"/>
      <c r="P9" s="2535"/>
      <c r="Q9" s="2535"/>
      <c r="R9" s="2535"/>
      <c r="S9" s="2535"/>
      <c r="T9" s="2536"/>
      <c r="U9" s="2523"/>
      <c r="V9" s="2447"/>
      <c r="W9" s="2447"/>
      <c r="X9" s="2524"/>
      <c r="Y9" s="2527"/>
      <c r="Z9" s="2528"/>
      <c r="AA9" s="2528"/>
      <c r="AB9" s="2530"/>
      <c r="AC9" s="2530"/>
      <c r="AD9" s="2530"/>
      <c r="AE9" s="2532"/>
    </row>
    <row r="10" spans="1:32" ht="13.5" customHeight="1">
      <c r="A10" s="283"/>
      <c r="B10" s="2570" t="s">
        <v>1169</v>
      </c>
      <c r="C10" s="2571"/>
      <c r="D10" s="2571"/>
      <c r="E10" s="2571"/>
      <c r="F10" s="2556" t="str">
        <f>IF(★入力画面!L57="▼選択","",★入力画面!L57&amp;"")</f>
        <v/>
      </c>
      <c r="G10" s="2557"/>
      <c r="H10" s="2557"/>
      <c r="I10" s="2558"/>
      <c r="J10" s="2558"/>
      <c r="K10" s="2558"/>
      <c r="L10" s="2558"/>
      <c r="M10" s="2558"/>
      <c r="N10" s="2558"/>
      <c r="O10" s="2558"/>
      <c r="P10" s="2558"/>
      <c r="Q10" s="2558"/>
      <c r="R10" s="2558"/>
      <c r="S10" s="2558"/>
      <c r="T10" s="2559"/>
      <c r="U10" s="2521" t="s">
        <v>326</v>
      </c>
      <c r="V10" s="2446"/>
      <c r="W10" s="2446"/>
      <c r="X10" s="2522"/>
      <c r="Y10" s="2564" t="str">
        <f>IF(★入力画面!L58="▼選択","","("&amp;VLOOKUP(★入力画面!L58,★入力画面!BC606:BD669,2,FALSE)&amp;") 第"&amp;★入力画面!M59&amp;"号")</f>
        <v/>
      </c>
      <c r="Z10" s="2565"/>
      <c r="AA10" s="2565"/>
      <c r="AB10" s="2565"/>
      <c r="AC10" s="2565"/>
      <c r="AD10" s="2565"/>
      <c r="AE10" s="2566"/>
    </row>
    <row r="11" spans="1:32">
      <c r="A11" s="283"/>
      <c r="B11" s="2572"/>
      <c r="C11" s="2573"/>
      <c r="D11" s="2573"/>
      <c r="E11" s="2573"/>
      <c r="F11" s="2560"/>
      <c r="G11" s="2561"/>
      <c r="H11" s="2561"/>
      <c r="I11" s="2562"/>
      <c r="J11" s="2562"/>
      <c r="K11" s="2562"/>
      <c r="L11" s="2562"/>
      <c r="M11" s="2562"/>
      <c r="N11" s="2562"/>
      <c r="O11" s="2562"/>
      <c r="P11" s="2562"/>
      <c r="Q11" s="2562"/>
      <c r="R11" s="2562"/>
      <c r="S11" s="2562"/>
      <c r="T11" s="2563"/>
      <c r="U11" s="2523"/>
      <c r="V11" s="2447"/>
      <c r="W11" s="2447"/>
      <c r="X11" s="2524"/>
      <c r="Y11" s="2567"/>
      <c r="Z11" s="2568"/>
      <c r="AA11" s="2568"/>
      <c r="AB11" s="2568"/>
      <c r="AC11" s="2568"/>
      <c r="AD11" s="2568"/>
      <c r="AE11" s="2569"/>
    </row>
    <row r="12" spans="1:32" ht="13.5" customHeight="1">
      <c r="A12" s="283"/>
      <c r="B12" s="516"/>
      <c r="C12" s="515"/>
      <c r="D12" s="515"/>
      <c r="E12" s="513"/>
      <c r="F12" s="515"/>
      <c r="G12" s="515"/>
      <c r="H12" s="2571" t="s">
        <v>1061</v>
      </c>
      <c r="I12" s="2571"/>
      <c r="J12" s="2571"/>
      <c r="K12" s="2571"/>
      <c r="M12" s="336"/>
      <c r="N12" s="335"/>
      <c r="O12" s="348"/>
      <c r="P12" s="2446" t="s">
        <v>1170</v>
      </c>
      <c r="Q12" s="2446"/>
      <c r="R12" s="2446"/>
      <c r="S12" s="2446"/>
      <c r="T12" s="2446"/>
      <c r="U12" s="2446"/>
      <c r="V12" s="2446"/>
      <c r="W12" s="2446"/>
      <c r="X12" s="2446"/>
      <c r="Y12" s="2446"/>
      <c r="Z12" s="2446"/>
      <c r="AA12" s="2446"/>
      <c r="AB12" s="2446"/>
      <c r="AC12" s="2446"/>
      <c r="AD12" s="348"/>
      <c r="AE12" s="336"/>
    </row>
    <row r="13" spans="1:32">
      <c r="A13" s="283"/>
      <c r="B13" s="517"/>
      <c r="C13" s="512"/>
      <c r="D13" s="512"/>
      <c r="E13" s="518"/>
      <c r="F13" s="283"/>
      <c r="G13" s="283"/>
      <c r="H13" s="2573"/>
      <c r="I13" s="2573"/>
      <c r="J13" s="2573"/>
      <c r="K13" s="2573"/>
      <c r="M13" s="350"/>
      <c r="N13" s="349"/>
      <c r="O13" s="283"/>
      <c r="P13" s="2436"/>
      <c r="Q13" s="2436"/>
      <c r="R13" s="2436"/>
      <c r="S13" s="2436"/>
      <c r="T13" s="2436"/>
      <c r="U13" s="2436"/>
      <c r="V13" s="2436"/>
      <c r="W13" s="2436"/>
      <c r="X13" s="2436"/>
      <c r="Y13" s="2436"/>
      <c r="Z13" s="2436"/>
      <c r="AA13" s="2436"/>
      <c r="AB13" s="2436"/>
      <c r="AC13" s="2436"/>
      <c r="AD13" s="283"/>
      <c r="AE13" s="350"/>
    </row>
    <row r="14" spans="1:32">
      <c r="A14" s="283"/>
      <c r="B14" s="517"/>
      <c r="C14" s="512"/>
      <c r="D14" s="512"/>
      <c r="E14" s="518"/>
      <c r="F14" s="2509" t="s">
        <v>5546</v>
      </c>
      <c r="G14" s="2511" t="str">
        <f>IF(★入力画面!M75="▼選択","",★入力画面!M75&amp;" "&amp;★入力画面!O75&amp;"年")</f>
        <v/>
      </c>
      <c r="H14" s="2511"/>
      <c r="I14" s="2511"/>
      <c r="J14" s="2512" t="str">
        <f>IF(★入力画面!R75="","",""&amp;★入力画面!R75&amp;"月")</f>
        <v/>
      </c>
      <c r="K14" s="2512"/>
      <c r="L14" s="2512" t="str">
        <f>IF(★入力画面!U75="","",""&amp;★入力画面!U75&amp;"日")</f>
        <v/>
      </c>
      <c r="M14" s="2513"/>
      <c r="N14" s="2537" t="str">
        <f>IF(★入力画面!X75="","",★入力画面!X75&amp;"")</f>
        <v/>
      </c>
      <c r="O14" s="2538"/>
      <c r="P14" s="2538"/>
      <c r="Q14" s="2538"/>
      <c r="R14" s="2538"/>
      <c r="S14" s="2538"/>
      <c r="T14" s="2538"/>
      <c r="U14" s="2538"/>
      <c r="V14" s="2538"/>
      <c r="W14" s="2538"/>
      <c r="X14" s="2538"/>
      <c r="Y14" s="2538"/>
      <c r="Z14" s="2538"/>
      <c r="AA14" s="2538"/>
      <c r="AB14" s="2538"/>
      <c r="AC14" s="2538"/>
      <c r="AD14" s="2538"/>
      <c r="AE14" s="2544"/>
    </row>
    <row r="15" spans="1:32" ht="13.5" customHeight="1">
      <c r="A15" s="283"/>
      <c r="B15" s="517"/>
      <c r="C15" s="512"/>
      <c r="D15" s="512"/>
      <c r="E15" s="518"/>
      <c r="F15" s="2510"/>
      <c r="G15" s="2503"/>
      <c r="H15" s="2503"/>
      <c r="I15" s="2503"/>
      <c r="J15" s="2505"/>
      <c r="K15" s="2505"/>
      <c r="L15" s="2505"/>
      <c r="M15" s="2507"/>
      <c r="N15" s="2545"/>
      <c r="O15" s="2546"/>
      <c r="P15" s="2546"/>
      <c r="Q15" s="2546"/>
      <c r="R15" s="2546"/>
      <c r="S15" s="2546"/>
      <c r="T15" s="2546"/>
      <c r="U15" s="2546"/>
      <c r="V15" s="2546"/>
      <c r="W15" s="2546"/>
      <c r="X15" s="2546"/>
      <c r="Y15" s="2546"/>
      <c r="Z15" s="2546"/>
      <c r="AA15" s="2546"/>
      <c r="AB15" s="2546"/>
      <c r="AC15" s="2546"/>
      <c r="AD15" s="2546"/>
      <c r="AE15" s="2547"/>
    </row>
    <row r="16" spans="1:32">
      <c r="A16" s="283"/>
      <c r="B16" s="517"/>
      <c r="C16" s="512"/>
      <c r="D16" s="512"/>
      <c r="E16" s="518"/>
      <c r="F16" s="2501" t="s">
        <v>5547</v>
      </c>
      <c r="G16" s="2503" t="str">
        <f>IF(★入力画面!M76="▼選択","",★入力画面!M76&amp;" "&amp;★入力画面!O76&amp;"年")</f>
        <v/>
      </c>
      <c r="H16" s="2503"/>
      <c r="I16" s="2503"/>
      <c r="J16" s="2505" t="str">
        <f>IF(★入力画面!R76="","",""&amp;★入力画面!R76&amp;"月")</f>
        <v/>
      </c>
      <c r="K16" s="2505"/>
      <c r="L16" s="2505" t="str">
        <f>IF(★入力画面!U76="","",""&amp;★入力画面!U76&amp;"日")</f>
        <v/>
      </c>
      <c r="M16" s="2507"/>
      <c r="N16" s="2545"/>
      <c r="O16" s="2546"/>
      <c r="P16" s="2546"/>
      <c r="Q16" s="2546"/>
      <c r="R16" s="2546"/>
      <c r="S16" s="2546"/>
      <c r="T16" s="2546"/>
      <c r="U16" s="2546"/>
      <c r="V16" s="2546"/>
      <c r="W16" s="2546"/>
      <c r="X16" s="2546"/>
      <c r="Y16" s="2546"/>
      <c r="Z16" s="2546"/>
      <c r="AA16" s="2546"/>
      <c r="AB16" s="2546"/>
      <c r="AC16" s="2546"/>
      <c r="AD16" s="2546"/>
      <c r="AE16" s="2547"/>
    </row>
    <row r="17" spans="1:31">
      <c r="A17" s="283"/>
      <c r="B17" s="517"/>
      <c r="C17" s="512"/>
      <c r="D17" s="512"/>
      <c r="E17" s="518"/>
      <c r="F17" s="2502"/>
      <c r="G17" s="2504"/>
      <c r="H17" s="2504"/>
      <c r="I17" s="2504"/>
      <c r="J17" s="2506"/>
      <c r="K17" s="2506"/>
      <c r="L17" s="2506"/>
      <c r="M17" s="2508"/>
      <c r="N17" s="2539"/>
      <c r="O17" s="2540"/>
      <c r="P17" s="2540"/>
      <c r="Q17" s="2540"/>
      <c r="R17" s="2540"/>
      <c r="S17" s="2540"/>
      <c r="T17" s="2540"/>
      <c r="U17" s="2540"/>
      <c r="V17" s="2540"/>
      <c r="W17" s="2540"/>
      <c r="X17" s="2540"/>
      <c r="Y17" s="2540"/>
      <c r="Z17" s="2540"/>
      <c r="AA17" s="2540"/>
      <c r="AB17" s="2540"/>
      <c r="AC17" s="2540"/>
      <c r="AD17" s="2540"/>
      <c r="AE17" s="2548"/>
    </row>
    <row r="18" spans="1:31">
      <c r="A18" s="283"/>
      <c r="B18" s="517"/>
      <c r="C18" s="512"/>
      <c r="D18" s="512"/>
      <c r="E18" s="518"/>
      <c r="F18" s="2509" t="s">
        <v>5546</v>
      </c>
      <c r="G18" s="2511" t="str">
        <f>IF(★入力画面!M77="▼選択","",★入力画面!M77&amp;" "&amp;★入力画面!O77&amp;"年")</f>
        <v/>
      </c>
      <c r="H18" s="2511"/>
      <c r="I18" s="2511"/>
      <c r="J18" s="2512" t="str">
        <f>IF(★入力画面!R77="","",""&amp;★入力画面!R77&amp;"月")</f>
        <v/>
      </c>
      <c r="K18" s="2512"/>
      <c r="L18" s="2512" t="str">
        <f>IF(★入力画面!U77="","",""&amp;★入力画面!U77&amp;"日")</f>
        <v/>
      </c>
      <c r="M18" s="2513"/>
      <c r="N18" s="2537" t="str">
        <f>IF(★入力画面!X77="","",★入力画面!X77&amp;"")</f>
        <v/>
      </c>
      <c r="O18" s="2538"/>
      <c r="P18" s="2538"/>
      <c r="Q18" s="2538"/>
      <c r="R18" s="2538"/>
      <c r="S18" s="2538"/>
      <c r="T18" s="2538"/>
      <c r="U18" s="2538"/>
      <c r="V18" s="2538"/>
      <c r="W18" s="2538"/>
      <c r="X18" s="2538"/>
      <c r="Y18" s="2538"/>
      <c r="Z18" s="2538"/>
      <c r="AA18" s="2538"/>
      <c r="AB18" s="2538"/>
      <c r="AC18" s="2538"/>
      <c r="AD18" s="2538"/>
      <c r="AE18" s="2544"/>
    </row>
    <row r="19" spans="1:31" ht="13.5" customHeight="1">
      <c r="A19" s="283"/>
      <c r="B19" s="517"/>
      <c r="C19" s="512"/>
      <c r="D19" s="512"/>
      <c r="E19" s="518"/>
      <c r="F19" s="2510"/>
      <c r="G19" s="2503"/>
      <c r="H19" s="2503"/>
      <c r="I19" s="2503"/>
      <c r="J19" s="2505"/>
      <c r="K19" s="2505"/>
      <c r="L19" s="2505"/>
      <c r="M19" s="2507"/>
      <c r="N19" s="2545"/>
      <c r="O19" s="2546"/>
      <c r="P19" s="2546"/>
      <c r="Q19" s="2546"/>
      <c r="R19" s="2546"/>
      <c r="S19" s="2546"/>
      <c r="T19" s="2546"/>
      <c r="U19" s="2546"/>
      <c r="V19" s="2546"/>
      <c r="W19" s="2546"/>
      <c r="X19" s="2546"/>
      <c r="Y19" s="2546"/>
      <c r="Z19" s="2546"/>
      <c r="AA19" s="2546"/>
      <c r="AB19" s="2546"/>
      <c r="AC19" s="2546"/>
      <c r="AD19" s="2546"/>
      <c r="AE19" s="2547"/>
    </row>
    <row r="20" spans="1:31" ht="13.5" customHeight="1">
      <c r="A20" s="283"/>
      <c r="B20" s="517"/>
      <c r="C20" s="512"/>
      <c r="D20" s="512"/>
      <c r="E20" s="518"/>
      <c r="F20" s="2501" t="s">
        <v>5547</v>
      </c>
      <c r="G20" s="2503" t="str">
        <f>IF(★入力画面!M78="▼選択","",★入力画面!M78&amp;" "&amp;★入力画面!O78&amp;"年")</f>
        <v/>
      </c>
      <c r="H20" s="2503"/>
      <c r="I20" s="2503"/>
      <c r="J20" s="2505" t="str">
        <f>IF(★入力画面!R78="","",""&amp;★入力画面!R78&amp;"月")</f>
        <v/>
      </c>
      <c r="K20" s="2505"/>
      <c r="L20" s="2505" t="str">
        <f>IF(★入力画面!U78="","",""&amp;★入力画面!U78&amp;"日")</f>
        <v/>
      </c>
      <c r="M20" s="2507"/>
      <c r="N20" s="2545"/>
      <c r="O20" s="2546"/>
      <c r="P20" s="2546"/>
      <c r="Q20" s="2546"/>
      <c r="R20" s="2546"/>
      <c r="S20" s="2546"/>
      <c r="T20" s="2546"/>
      <c r="U20" s="2546"/>
      <c r="V20" s="2546"/>
      <c r="W20" s="2546"/>
      <c r="X20" s="2546"/>
      <c r="Y20" s="2546"/>
      <c r="Z20" s="2546"/>
      <c r="AA20" s="2546"/>
      <c r="AB20" s="2546"/>
      <c r="AC20" s="2546"/>
      <c r="AD20" s="2546"/>
      <c r="AE20" s="2547"/>
    </row>
    <row r="21" spans="1:31">
      <c r="A21" s="283"/>
      <c r="B21" s="517"/>
      <c r="C21" s="512"/>
      <c r="D21" s="512"/>
      <c r="E21" s="518"/>
      <c r="F21" s="2502"/>
      <c r="G21" s="2504"/>
      <c r="H21" s="2504"/>
      <c r="I21" s="2504"/>
      <c r="J21" s="2506"/>
      <c r="K21" s="2506"/>
      <c r="L21" s="2506"/>
      <c r="M21" s="2508"/>
      <c r="N21" s="2539"/>
      <c r="O21" s="2540"/>
      <c r="P21" s="2540"/>
      <c r="Q21" s="2540"/>
      <c r="R21" s="2540"/>
      <c r="S21" s="2540"/>
      <c r="T21" s="2540"/>
      <c r="U21" s="2540"/>
      <c r="V21" s="2540"/>
      <c r="W21" s="2540"/>
      <c r="X21" s="2540"/>
      <c r="Y21" s="2540"/>
      <c r="Z21" s="2540"/>
      <c r="AA21" s="2540"/>
      <c r="AB21" s="2540"/>
      <c r="AC21" s="2540"/>
      <c r="AD21" s="2540"/>
      <c r="AE21" s="2548"/>
    </row>
    <row r="22" spans="1:31">
      <c r="A22" s="283"/>
      <c r="B22" s="517"/>
      <c r="C22" s="512"/>
      <c r="D22" s="512"/>
      <c r="E22" s="518"/>
      <c r="F22" s="2509" t="s">
        <v>5546</v>
      </c>
      <c r="G22" s="2511" t="str">
        <f>IF(★入力画面!M79="▼選択","",★入力画面!M79&amp;" "&amp;★入力画面!O79&amp;"年")</f>
        <v/>
      </c>
      <c r="H22" s="2511"/>
      <c r="I22" s="2511"/>
      <c r="J22" s="2512" t="str">
        <f>IF(★入力画面!R79="","",""&amp;★入力画面!R79&amp;"月")</f>
        <v/>
      </c>
      <c r="K22" s="2512"/>
      <c r="L22" s="2512" t="str">
        <f>IF(★入力画面!U79="","",""&amp;★入力画面!U79&amp;"日")</f>
        <v/>
      </c>
      <c r="M22" s="2513"/>
      <c r="N22" s="2537" t="str">
        <f>IF(★入力画面!X79="","",★入力画面!X79&amp;"")</f>
        <v/>
      </c>
      <c r="O22" s="2538"/>
      <c r="P22" s="2538"/>
      <c r="Q22" s="2538"/>
      <c r="R22" s="2538"/>
      <c r="S22" s="2538"/>
      <c r="T22" s="2538"/>
      <c r="U22" s="2538"/>
      <c r="V22" s="2538"/>
      <c r="W22" s="2538"/>
      <c r="X22" s="2538"/>
      <c r="Y22" s="2538"/>
      <c r="Z22" s="2538"/>
      <c r="AA22" s="2538"/>
      <c r="AB22" s="2538"/>
      <c r="AC22" s="2538"/>
      <c r="AD22" s="2538"/>
      <c r="AE22" s="2544"/>
    </row>
    <row r="23" spans="1:31" ht="13.5" customHeight="1">
      <c r="A23" s="283"/>
      <c r="B23" s="517"/>
      <c r="C23" s="512"/>
      <c r="D23" s="512"/>
      <c r="E23" s="518"/>
      <c r="F23" s="2510"/>
      <c r="G23" s="2503"/>
      <c r="H23" s="2503"/>
      <c r="I23" s="2503"/>
      <c r="J23" s="2505"/>
      <c r="K23" s="2505"/>
      <c r="L23" s="2505"/>
      <c r="M23" s="2507"/>
      <c r="N23" s="2545"/>
      <c r="O23" s="2546"/>
      <c r="P23" s="2546"/>
      <c r="Q23" s="2546"/>
      <c r="R23" s="2546"/>
      <c r="S23" s="2546"/>
      <c r="T23" s="2546"/>
      <c r="U23" s="2546"/>
      <c r="V23" s="2546"/>
      <c r="W23" s="2546"/>
      <c r="X23" s="2546"/>
      <c r="Y23" s="2546"/>
      <c r="Z23" s="2546"/>
      <c r="AA23" s="2546"/>
      <c r="AB23" s="2546"/>
      <c r="AC23" s="2546"/>
      <c r="AD23" s="2546"/>
      <c r="AE23" s="2547"/>
    </row>
    <row r="24" spans="1:31" ht="13.5" customHeight="1">
      <c r="A24" s="283"/>
      <c r="B24" s="517"/>
      <c r="C24" s="512"/>
      <c r="D24" s="512"/>
      <c r="E24" s="518"/>
      <c r="F24" s="2501" t="s">
        <v>5547</v>
      </c>
      <c r="G24" s="2503" t="str">
        <f>IF(★入力画面!M80="▼選択","",★入力画面!M80&amp;" "&amp;★入力画面!O80&amp;"年")</f>
        <v/>
      </c>
      <c r="H24" s="2503"/>
      <c r="I24" s="2503"/>
      <c r="J24" s="2505" t="str">
        <f>IF(★入力画面!R80="","",""&amp;★入力画面!R80&amp;"月")</f>
        <v/>
      </c>
      <c r="K24" s="2505"/>
      <c r="L24" s="2505" t="str">
        <f>IF(★入力画面!U80="","",""&amp;★入力画面!U80&amp;"日")</f>
        <v/>
      </c>
      <c r="M24" s="2507"/>
      <c r="N24" s="2545"/>
      <c r="O24" s="2546"/>
      <c r="P24" s="2546"/>
      <c r="Q24" s="2546"/>
      <c r="R24" s="2546"/>
      <c r="S24" s="2546"/>
      <c r="T24" s="2546"/>
      <c r="U24" s="2546"/>
      <c r="V24" s="2546"/>
      <c r="W24" s="2546"/>
      <c r="X24" s="2546"/>
      <c r="Y24" s="2546"/>
      <c r="Z24" s="2546"/>
      <c r="AA24" s="2546"/>
      <c r="AB24" s="2546"/>
      <c r="AC24" s="2546"/>
      <c r="AD24" s="2546"/>
      <c r="AE24" s="2547"/>
    </row>
    <row r="25" spans="1:31">
      <c r="A25" s="283"/>
      <c r="B25" s="517"/>
      <c r="C25" s="512"/>
      <c r="D25" s="512"/>
      <c r="E25" s="518"/>
      <c r="F25" s="2502"/>
      <c r="G25" s="2504"/>
      <c r="H25" s="2504"/>
      <c r="I25" s="2504"/>
      <c r="J25" s="2506"/>
      <c r="K25" s="2506"/>
      <c r="L25" s="2506"/>
      <c r="M25" s="2508"/>
      <c r="N25" s="2539"/>
      <c r="O25" s="2540"/>
      <c r="P25" s="2540"/>
      <c r="Q25" s="2540"/>
      <c r="R25" s="2540"/>
      <c r="S25" s="2540"/>
      <c r="T25" s="2540"/>
      <c r="U25" s="2540"/>
      <c r="V25" s="2540"/>
      <c r="W25" s="2540"/>
      <c r="X25" s="2540"/>
      <c r="Y25" s="2540"/>
      <c r="Z25" s="2540"/>
      <c r="AA25" s="2540"/>
      <c r="AB25" s="2540"/>
      <c r="AC25" s="2540"/>
      <c r="AD25" s="2540"/>
      <c r="AE25" s="2548"/>
    </row>
    <row r="26" spans="1:31">
      <c r="A26" s="283"/>
      <c r="B26" s="517"/>
      <c r="C26" s="512"/>
      <c r="D26" s="512"/>
      <c r="E26" s="518"/>
      <c r="F26" s="2509" t="s">
        <v>5546</v>
      </c>
      <c r="G26" s="2511" t="str">
        <f>IF(★入力画面!M81="▼選択","",★入力画面!M81&amp;" "&amp;★入力画面!O81&amp;"年")</f>
        <v/>
      </c>
      <c r="H26" s="2511"/>
      <c r="I26" s="2511"/>
      <c r="J26" s="2512" t="str">
        <f>IF(★入力画面!R81="","",""&amp;★入力画面!R81&amp;"月")</f>
        <v/>
      </c>
      <c r="K26" s="2512"/>
      <c r="L26" s="2512" t="str">
        <f>IF(★入力画面!U81="","",""&amp;★入力画面!U81&amp;"日")</f>
        <v/>
      </c>
      <c r="M26" s="2513"/>
      <c r="N26" s="2537" t="str">
        <f>IF(★入力画面!X81="","",★入力画面!X81&amp;"")</f>
        <v/>
      </c>
      <c r="O26" s="2538"/>
      <c r="P26" s="2538"/>
      <c r="Q26" s="2538"/>
      <c r="R26" s="2538"/>
      <c r="S26" s="2538"/>
      <c r="T26" s="2538"/>
      <c r="U26" s="2538"/>
      <c r="V26" s="2538"/>
      <c r="W26" s="2538"/>
      <c r="X26" s="2538"/>
      <c r="Y26" s="2538"/>
      <c r="Z26" s="2538"/>
      <c r="AA26" s="2538"/>
      <c r="AB26" s="2538"/>
      <c r="AC26" s="2538"/>
      <c r="AD26" s="2538"/>
      <c r="AE26" s="2544"/>
    </row>
    <row r="27" spans="1:31" ht="13.5" customHeight="1">
      <c r="A27" s="283"/>
      <c r="B27" s="2553" t="s">
        <v>1171</v>
      </c>
      <c r="C27" s="2554"/>
      <c r="D27" s="2554"/>
      <c r="E27" s="2555"/>
      <c r="F27" s="2510"/>
      <c r="G27" s="2503"/>
      <c r="H27" s="2503"/>
      <c r="I27" s="2503"/>
      <c r="J27" s="2505"/>
      <c r="K27" s="2505"/>
      <c r="L27" s="2505"/>
      <c r="M27" s="2507"/>
      <c r="N27" s="2545"/>
      <c r="O27" s="2546"/>
      <c r="P27" s="2546"/>
      <c r="Q27" s="2546"/>
      <c r="R27" s="2546"/>
      <c r="S27" s="2546"/>
      <c r="T27" s="2546"/>
      <c r="U27" s="2546"/>
      <c r="V27" s="2546"/>
      <c r="W27" s="2546"/>
      <c r="X27" s="2546"/>
      <c r="Y27" s="2546"/>
      <c r="Z27" s="2546"/>
      <c r="AA27" s="2546"/>
      <c r="AB27" s="2546"/>
      <c r="AC27" s="2546"/>
      <c r="AD27" s="2546"/>
      <c r="AE27" s="2547"/>
    </row>
    <row r="28" spans="1:31" ht="13.5" customHeight="1">
      <c r="A28" s="283"/>
      <c r="B28" s="2553"/>
      <c r="C28" s="2554"/>
      <c r="D28" s="2554"/>
      <c r="E28" s="2555"/>
      <c r="F28" s="2501" t="s">
        <v>5547</v>
      </c>
      <c r="G28" s="2503" t="str">
        <f>IF(★入力画面!M82="▼選択","",★入力画面!M82&amp;" "&amp;★入力画面!O82&amp;"年")</f>
        <v/>
      </c>
      <c r="H28" s="2503"/>
      <c r="I28" s="2503"/>
      <c r="J28" s="2505" t="str">
        <f>IF(★入力画面!R82="","",""&amp;★入力画面!R82&amp;"月")</f>
        <v/>
      </c>
      <c r="K28" s="2505"/>
      <c r="L28" s="2505" t="str">
        <f>IF(★入力画面!U82="","",""&amp;★入力画面!U82&amp;"日")</f>
        <v/>
      </c>
      <c r="M28" s="2507"/>
      <c r="N28" s="2545"/>
      <c r="O28" s="2546"/>
      <c r="P28" s="2546"/>
      <c r="Q28" s="2546"/>
      <c r="R28" s="2546"/>
      <c r="S28" s="2546"/>
      <c r="T28" s="2546"/>
      <c r="U28" s="2546"/>
      <c r="V28" s="2546"/>
      <c r="W28" s="2546"/>
      <c r="X28" s="2546"/>
      <c r="Y28" s="2546"/>
      <c r="Z28" s="2546"/>
      <c r="AA28" s="2546"/>
      <c r="AB28" s="2546"/>
      <c r="AC28" s="2546"/>
      <c r="AD28" s="2546"/>
      <c r="AE28" s="2547"/>
    </row>
    <row r="29" spans="1:31">
      <c r="A29" s="283"/>
      <c r="B29" s="517"/>
      <c r="C29" s="512"/>
      <c r="D29" s="512"/>
      <c r="E29" s="518"/>
      <c r="F29" s="2502"/>
      <c r="G29" s="2504"/>
      <c r="H29" s="2504"/>
      <c r="I29" s="2504"/>
      <c r="J29" s="2506"/>
      <c r="K29" s="2506"/>
      <c r="L29" s="2506"/>
      <c r="M29" s="2508"/>
      <c r="N29" s="2539"/>
      <c r="O29" s="2540"/>
      <c r="P29" s="2540"/>
      <c r="Q29" s="2540"/>
      <c r="R29" s="2540"/>
      <c r="S29" s="2540"/>
      <c r="T29" s="2540"/>
      <c r="U29" s="2540"/>
      <c r="V29" s="2540"/>
      <c r="W29" s="2540"/>
      <c r="X29" s="2540"/>
      <c r="Y29" s="2540"/>
      <c r="Z29" s="2540"/>
      <c r="AA29" s="2540"/>
      <c r="AB29" s="2540"/>
      <c r="AC29" s="2540"/>
      <c r="AD29" s="2540"/>
      <c r="AE29" s="2548"/>
    </row>
    <row r="30" spans="1:31">
      <c r="A30" s="283"/>
      <c r="B30" s="517"/>
      <c r="C30" s="512"/>
      <c r="D30" s="512"/>
      <c r="E30" s="518"/>
      <c r="F30" s="2509" t="s">
        <v>5546</v>
      </c>
      <c r="G30" s="2511" t="str">
        <f>IF(★入力画面!M83="▼選択","",★入力画面!M83&amp;" "&amp;★入力画面!O83&amp;"年")</f>
        <v/>
      </c>
      <c r="H30" s="2511"/>
      <c r="I30" s="2511"/>
      <c r="J30" s="2512" t="str">
        <f>IF(★入力画面!R83="","",""&amp;★入力画面!R83&amp;"月")</f>
        <v/>
      </c>
      <c r="K30" s="2512"/>
      <c r="L30" s="2512" t="str">
        <f>IF(★入力画面!U83="","",""&amp;★入力画面!U83&amp;"日")</f>
        <v/>
      </c>
      <c r="M30" s="2513"/>
      <c r="N30" s="2537" t="str">
        <f>IF(★入力画面!X83="","",★入力画面!X83&amp;"")</f>
        <v/>
      </c>
      <c r="O30" s="2538"/>
      <c r="P30" s="2538"/>
      <c r="Q30" s="2538"/>
      <c r="R30" s="2538"/>
      <c r="S30" s="2538"/>
      <c r="T30" s="2538"/>
      <c r="U30" s="2538"/>
      <c r="V30" s="2538"/>
      <c r="W30" s="2538"/>
      <c r="X30" s="2538"/>
      <c r="Y30" s="2538"/>
      <c r="Z30" s="2538"/>
      <c r="AA30" s="2538"/>
      <c r="AB30" s="2538"/>
      <c r="AC30" s="2538"/>
      <c r="AD30" s="2538"/>
      <c r="AE30" s="2544"/>
    </row>
    <row r="31" spans="1:31" ht="13.5" customHeight="1">
      <c r="A31" s="283"/>
      <c r="B31" s="517"/>
      <c r="C31" s="512"/>
      <c r="D31" s="512"/>
      <c r="E31" s="518"/>
      <c r="F31" s="2510"/>
      <c r="G31" s="2503"/>
      <c r="H31" s="2503"/>
      <c r="I31" s="2503"/>
      <c r="J31" s="2505"/>
      <c r="K31" s="2505"/>
      <c r="L31" s="2505"/>
      <c r="M31" s="2507"/>
      <c r="N31" s="2545"/>
      <c r="O31" s="2546"/>
      <c r="P31" s="2546"/>
      <c r="Q31" s="2546"/>
      <c r="R31" s="2546"/>
      <c r="S31" s="2546"/>
      <c r="T31" s="2546"/>
      <c r="U31" s="2546"/>
      <c r="V31" s="2546"/>
      <c r="W31" s="2546"/>
      <c r="X31" s="2546"/>
      <c r="Y31" s="2546"/>
      <c r="Z31" s="2546"/>
      <c r="AA31" s="2546"/>
      <c r="AB31" s="2546"/>
      <c r="AC31" s="2546"/>
      <c r="AD31" s="2546"/>
      <c r="AE31" s="2547"/>
    </row>
    <row r="32" spans="1:31" ht="13.5" customHeight="1">
      <c r="A32" s="283"/>
      <c r="B32" s="517"/>
      <c r="C32" s="512"/>
      <c r="D32" s="512"/>
      <c r="E32" s="518"/>
      <c r="F32" s="2501" t="s">
        <v>5547</v>
      </c>
      <c r="G32" s="2503" t="str">
        <f>IF(★入力画面!M84="▼選択","",★入力画面!M84&amp;" "&amp;★入力画面!O84&amp;"年")</f>
        <v/>
      </c>
      <c r="H32" s="2503"/>
      <c r="I32" s="2503"/>
      <c r="J32" s="2505" t="str">
        <f>IF(★入力画面!R84="","",""&amp;★入力画面!R84&amp;"月")</f>
        <v/>
      </c>
      <c r="K32" s="2505"/>
      <c r="L32" s="2505" t="str">
        <f>IF(★入力画面!U84="","",""&amp;★入力画面!U84&amp;"日")</f>
        <v/>
      </c>
      <c r="M32" s="2507"/>
      <c r="N32" s="2545"/>
      <c r="O32" s="2546"/>
      <c r="P32" s="2546"/>
      <c r="Q32" s="2546"/>
      <c r="R32" s="2546"/>
      <c r="S32" s="2546"/>
      <c r="T32" s="2546"/>
      <c r="U32" s="2546"/>
      <c r="V32" s="2546"/>
      <c r="W32" s="2546"/>
      <c r="X32" s="2546"/>
      <c r="Y32" s="2546"/>
      <c r="Z32" s="2546"/>
      <c r="AA32" s="2546"/>
      <c r="AB32" s="2546"/>
      <c r="AC32" s="2546"/>
      <c r="AD32" s="2546"/>
      <c r="AE32" s="2547"/>
    </row>
    <row r="33" spans="1:31">
      <c r="A33" s="283"/>
      <c r="B33" s="517"/>
      <c r="C33" s="512"/>
      <c r="D33" s="512"/>
      <c r="E33" s="518"/>
      <c r="F33" s="2502"/>
      <c r="G33" s="2504"/>
      <c r="H33" s="2504"/>
      <c r="I33" s="2504"/>
      <c r="J33" s="2506"/>
      <c r="K33" s="2506"/>
      <c r="L33" s="2506"/>
      <c r="M33" s="2508"/>
      <c r="N33" s="2539"/>
      <c r="O33" s="2540"/>
      <c r="P33" s="2540"/>
      <c r="Q33" s="2540"/>
      <c r="R33" s="2540"/>
      <c r="S33" s="2540"/>
      <c r="T33" s="2540"/>
      <c r="U33" s="2540"/>
      <c r="V33" s="2540"/>
      <c r="W33" s="2540"/>
      <c r="X33" s="2540"/>
      <c r="Y33" s="2540"/>
      <c r="Z33" s="2540"/>
      <c r="AA33" s="2540"/>
      <c r="AB33" s="2540"/>
      <c r="AC33" s="2540"/>
      <c r="AD33" s="2540"/>
      <c r="AE33" s="2548"/>
    </row>
    <row r="34" spans="1:31">
      <c r="A34" s="283"/>
      <c r="B34" s="517"/>
      <c r="C34" s="512"/>
      <c r="D34" s="512"/>
      <c r="E34" s="518"/>
      <c r="F34" s="2509" t="s">
        <v>5546</v>
      </c>
      <c r="G34" s="2511" t="str">
        <f>IF(★入力画面!M85="▼選択","",★入力画面!M85&amp;" "&amp;★入力画面!O85&amp;"年")</f>
        <v/>
      </c>
      <c r="H34" s="2511"/>
      <c r="I34" s="2511"/>
      <c r="J34" s="2512" t="str">
        <f>IF(★入力画面!R85="","",""&amp;★入力画面!R85&amp;"月")</f>
        <v/>
      </c>
      <c r="K34" s="2512"/>
      <c r="L34" s="2512" t="str">
        <f>IF(★入力画面!U85="","",""&amp;★入力画面!U85&amp;"日")</f>
        <v/>
      </c>
      <c r="M34" s="2513"/>
      <c r="N34" s="2537" t="str">
        <f>IF(★入力画面!X85="","",★入力画面!X85&amp;"")</f>
        <v/>
      </c>
      <c r="O34" s="2538"/>
      <c r="P34" s="2538"/>
      <c r="Q34" s="2538"/>
      <c r="R34" s="2538"/>
      <c r="S34" s="2538"/>
      <c r="T34" s="2538"/>
      <c r="U34" s="2538"/>
      <c r="V34" s="2538"/>
      <c r="W34" s="2538"/>
      <c r="X34" s="2538"/>
      <c r="Y34" s="2538"/>
      <c r="Z34" s="2538"/>
      <c r="AA34" s="2538"/>
      <c r="AB34" s="2538"/>
      <c r="AC34" s="2538"/>
      <c r="AD34" s="2538"/>
      <c r="AE34" s="2544"/>
    </row>
    <row r="35" spans="1:31" ht="13.5" customHeight="1">
      <c r="A35" s="283"/>
      <c r="B35" s="517"/>
      <c r="C35" s="512"/>
      <c r="D35" s="512"/>
      <c r="E35" s="518"/>
      <c r="F35" s="2510"/>
      <c r="G35" s="2503"/>
      <c r="H35" s="2503"/>
      <c r="I35" s="2503"/>
      <c r="J35" s="2505"/>
      <c r="K35" s="2505"/>
      <c r="L35" s="2505"/>
      <c r="M35" s="2507"/>
      <c r="N35" s="2545"/>
      <c r="O35" s="2546"/>
      <c r="P35" s="2546"/>
      <c r="Q35" s="2546"/>
      <c r="R35" s="2546"/>
      <c r="S35" s="2546"/>
      <c r="T35" s="2546"/>
      <c r="U35" s="2546"/>
      <c r="V35" s="2546"/>
      <c r="W35" s="2546"/>
      <c r="X35" s="2546"/>
      <c r="Y35" s="2546"/>
      <c r="Z35" s="2546"/>
      <c r="AA35" s="2546"/>
      <c r="AB35" s="2546"/>
      <c r="AC35" s="2546"/>
      <c r="AD35" s="2546"/>
      <c r="AE35" s="2547"/>
    </row>
    <row r="36" spans="1:31" ht="13.5" customHeight="1">
      <c r="A36" s="283"/>
      <c r="B36" s="517"/>
      <c r="C36" s="512"/>
      <c r="D36" s="512"/>
      <c r="E36" s="518"/>
      <c r="F36" s="2501" t="s">
        <v>5547</v>
      </c>
      <c r="G36" s="2503" t="str">
        <f>IF(★入力画面!M86="▼選択","",★入力画面!M86&amp;" "&amp;★入力画面!O86&amp;"年")</f>
        <v/>
      </c>
      <c r="H36" s="2503"/>
      <c r="I36" s="2503"/>
      <c r="J36" s="2505" t="str">
        <f>IF(★入力画面!R86="","",""&amp;★入力画面!R86&amp;"月")</f>
        <v/>
      </c>
      <c r="K36" s="2505"/>
      <c r="L36" s="2505" t="str">
        <f>IF(★入力画面!U86="","",""&amp;★入力画面!U86&amp;"日")</f>
        <v/>
      </c>
      <c r="M36" s="2507"/>
      <c r="N36" s="2545"/>
      <c r="O36" s="2546"/>
      <c r="P36" s="2546"/>
      <c r="Q36" s="2546"/>
      <c r="R36" s="2546"/>
      <c r="S36" s="2546"/>
      <c r="T36" s="2546"/>
      <c r="U36" s="2546"/>
      <c r="V36" s="2546"/>
      <c r="W36" s="2546"/>
      <c r="X36" s="2546"/>
      <c r="Y36" s="2546"/>
      <c r="Z36" s="2546"/>
      <c r="AA36" s="2546"/>
      <c r="AB36" s="2546"/>
      <c r="AC36" s="2546"/>
      <c r="AD36" s="2546"/>
      <c r="AE36" s="2547"/>
    </row>
    <row r="37" spans="1:31">
      <c r="A37" s="283"/>
      <c r="B37" s="517"/>
      <c r="C37" s="512"/>
      <c r="D37" s="512"/>
      <c r="E37" s="518"/>
      <c r="F37" s="2502"/>
      <c r="G37" s="2504"/>
      <c r="H37" s="2504"/>
      <c r="I37" s="2504"/>
      <c r="J37" s="2506"/>
      <c r="K37" s="2506"/>
      <c r="L37" s="2506"/>
      <c r="M37" s="2508"/>
      <c r="N37" s="2539"/>
      <c r="O37" s="2540"/>
      <c r="P37" s="2540"/>
      <c r="Q37" s="2540"/>
      <c r="R37" s="2540"/>
      <c r="S37" s="2540"/>
      <c r="T37" s="2540"/>
      <c r="U37" s="2540"/>
      <c r="V37" s="2540"/>
      <c r="W37" s="2540"/>
      <c r="X37" s="2540"/>
      <c r="Y37" s="2540"/>
      <c r="Z37" s="2540"/>
      <c r="AA37" s="2540"/>
      <c r="AB37" s="2540"/>
      <c r="AC37" s="2540"/>
      <c r="AD37" s="2540"/>
      <c r="AE37" s="2548"/>
    </row>
    <row r="38" spans="1:31">
      <c r="A38" s="283"/>
      <c r="B38" s="517"/>
      <c r="C38" s="512"/>
      <c r="D38" s="512"/>
      <c r="E38" s="518"/>
      <c r="F38" s="2509" t="s">
        <v>5546</v>
      </c>
      <c r="G38" s="2511" t="str">
        <f>IF(★入力画面!M87="▼選択","",★入力画面!M87&amp;" "&amp;★入力画面!O87&amp;"年")</f>
        <v/>
      </c>
      <c r="H38" s="2511"/>
      <c r="I38" s="2511"/>
      <c r="J38" s="2512" t="str">
        <f>IF(★入力画面!R87="","",""&amp;★入力画面!R87&amp;"月")</f>
        <v/>
      </c>
      <c r="K38" s="2512"/>
      <c r="L38" s="2512" t="str">
        <f>IF(★入力画面!U87="","",""&amp;★入力画面!U87&amp;"日")</f>
        <v/>
      </c>
      <c r="M38" s="2513"/>
      <c r="N38" s="2537" t="str">
        <f>IF(★入力画面!X87="","",★入力画面!X87&amp;"")</f>
        <v/>
      </c>
      <c r="O38" s="2538"/>
      <c r="P38" s="2538"/>
      <c r="Q38" s="2538"/>
      <c r="R38" s="2538"/>
      <c r="S38" s="2538"/>
      <c r="T38" s="2538"/>
      <c r="U38" s="2538"/>
      <c r="V38" s="2538"/>
      <c r="W38" s="2538"/>
      <c r="X38" s="2538"/>
      <c r="Y38" s="2538"/>
      <c r="Z38" s="2538"/>
      <c r="AA38" s="2538"/>
      <c r="AB38" s="2538"/>
      <c r="AC38" s="2538"/>
      <c r="AD38" s="2538"/>
      <c r="AE38" s="2544"/>
    </row>
    <row r="39" spans="1:31" ht="13.5" customHeight="1">
      <c r="A39" s="283"/>
      <c r="B39" s="517"/>
      <c r="C39" s="512"/>
      <c r="D39" s="512"/>
      <c r="E39" s="518"/>
      <c r="F39" s="2510"/>
      <c r="G39" s="2503"/>
      <c r="H39" s="2503"/>
      <c r="I39" s="2503"/>
      <c r="J39" s="2505"/>
      <c r="K39" s="2505"/>
      <c r="L39" s="2505"/>
      <c r="M39" s="2507"/>
      <c r="N39" s="2545"/>
      <c r="O39" s="2546"/>
      <c r="P39" s="2546"/>
      <c r="Q39" s="2546"/>
      <c r="R39" s="2546"/>
      <c r="S39" s="2546"/>
      <c r="T39" s="2546"/>
      <c r="U39" s="2546"/>
      <c r="V39" s="2546"/>
      <c r="W39" s="2546"/>
      <c r="X39" s="2546"/>
      <c r="Y39" s="2546"/>
      <c r="Z39" s="2546"/>
      <c r="AA39" s="2546"/>
      <c r="AB39" s="2546"/>
      <c r="AC39" s="2546"/>
      <c r="AD39" s="2546"/>
      <c r="AE39" s="2547"/>
    </row>
    <row r="40" spans="1:31" ht="13.5" customHeight="1">
      <c r="A40" s="283"/>
      <c r="B40" s="517"/>
      <c r="C40" s="512"/>
      <c r="D40" s="512"/>
      <c r="E40" s="518"/>
      <c r="F40" s="2501" t="s">
        <v>5547</v>
      </c>
      <c r="G40" s="2503" t="str">
        <f>IF(★入力画面!M88="▼選択","",★入力画面!M88&amp;" "&amp;★入力画面!O88&amp;"年")</f>
        <v/>
      </c>
      <c r="H40" s="2503"/>
      <c r="I40" s="2503"/>
      <c r="J40" s="2505" t="str">
        <f>IF(★入力画面!R88="","",""&amp;★入力画面!R88&amp;"月")</f>
        <v/>
      </c>
      <c r="K40" s="2505"/>
      <c r="L40" s="2505" t="str">
        <f>IF(★入力画面!U88="","",""&amp;★入力画面!U88&amp;"日")</f>
        <v/>
      </c>
      <c r="M40" s="2507"/>
      <c r="N40" s="2545"/>
      <c r="O40" s="2546"/>
      <c r="P40" s="2546"/>
      <c r="Q40" s="2546"/>
      <c r="R40" s="2546"/>
      <c r="S40" s="2546"/>
      <c r="T40" s="2546"/>
      <c r="U40" s="2546"/>
      <c r="V40" s="2546"/>
      <c r="W40" s="2546"/>
      <c r="X40" s="2546"/>
      <c r="Y40" s="2546"/>
      <c r="Z40" s="2546"/>
      <c r="AA40" s="2546"/>
      <c r="AB40" s="2546"/>
      <c r="AC40" s="2546"/>
      <c r="AD40" s="2546"/>
      <c r="AE40" s="2547"/>
    </row>
    <row r="41" spans="1:31">
      <c r="A41" s="283"/>
      <c r="B41" s="517"/>
      <c r="C41" s="512"/>
      <c r="D41" s="512"/>
      <c r="E41" s="518"/>
      <c r="F41" s="2502"/>
      <c r="G41" s="2504"/>
      <c r="H41" s="2504"/>
      <c r="I41" s="2504"/>
      <c r="J41" s="2506"/>
      <c r="K41" s="2506"/>
      <c r="L41" s="2506"/>
      <c r="M41" s="2508"/>
      <c r="N41" s="2539"/>
      <c r="O41" s="2540"/>
      <c r="P41" s="2540"/>
      <c r="Q41" s="2540"/>
      <c r="R41" s="2540"/>
      <c r="S41" s="2540"/>
      <c r="T41" s="2540"/>
      <c r="U41" s="2540"/>
      <c r="V41" s="2540"/>
      <c r="W41" s="2540"/>
      <c r="X41" s="2540"/>
      <c r="Y41" s="2540"/>
      <c r="Z41" s="2540"/>
      <c r="AA41" s="2540"/>
      <c r="AB41" s="2540"/>
      <c r="AC41" s="2540"/>
      <c r="AD41" s="2540"/>
      <c r="AE41" s="2548"/>
    </row>
    <row r="42" spans="1:31">
      <c r="A42" s="283"/>
      <c r="B42" s="517"/>
      <c r="C42" s="512"/>
      <c r="D42" s="512"/>
      <c r="E42" s="518"/>
      <c r="F42" s="2509" t="s">
        <v>5546</v>
      </c>
      <c r="G42" s="2511" t="str">
        <f>IF(★入力画面!M89="▼選択","",★入力画面!M89&amp;" "&amp;★入力画面!O89&amp;"年")</f>
        <v/>
      </c>
      <c r="H42" s="2511"/>
      <c r="I42" s="2511"/>
      <c r="J42" s="2512" t="str">
        <f>IF(★入力画面!R89="","",""&amp;★入力画面!R89&amp;"月")</f>
        <v/>
      </c>
      <c r="K42" s="2512"/>
      <c r="L42" s="2512" t="str">
        <f>IF(★入力画面!U89="","",""&amp;★入力画面!U89&amp;"日")</f>
        <v/>
      </c>
      <c r="M42" s="2513"/>
      <c r="N42" s="2537" t="str">
        <f>IF(★入力画面!X89="","",★入力画面!X89&amp;"")</f>
        <v/>
      </c>
      <c r="O42" s="2538"/>
      <c r="P42" s="2538"/>
      <c r="Q42" s="2538"/>
      <c r="R42" s="2538"/>
      <c r="S42" s="2538"/>
      <c r="T42" s="2538"/>
      <c r="U42" s="2538"/>
      <c r="V42" s="2538"/>
      <c r="W42" s="2538"/>
      <c r="X42" s="2538"/>
      <c r="Y42" s="2538"/>
      <c r="Z42" s="2538"/>
      <c r="AA42" s="2538"/>
      <c r="AB42" s="2538"/>
      <c r="AC42" s="2538"/>
      <c r="AD42" s="2538"/>
      <c r="AE42" s="2544"/>
    </row>
    <row r="43" spans="1:31" ht="13.5" customHeight="1">
      <c r="A43" s="283"/>
      <c r="B43" s="517"/>
      <c r="C43" s="512"/>
      <c r="D43" s="512"/>
      <c r="E43" s="518"/>
      <c r="F43" s="2510"/>
      <c r="G43" s="2503"/>
      <c r="H43" s="2503"/>
      <c r="I43" s="2503"/>
      <c r="J43" s="2505"/>
      <c r="K43" s="2505"/>
      <c r="L43" s="2505"/>
      <c r="M43" s="2507"/>
      <c r="N43" s="2545"/>
      <c r="O43" s="2546"/>
      <c r="P43" s="2546"/>
      <c r="Q43" s="2546"/>
      <c r="R43" s="2546"/>
      <c r="S43" s="2546"/>
      <c r="T43" s="2546"/>
      <c r="U43" s="2546"/>
      <c r="V43" s="2546"/>
      <c r="W43" s="2546"/>
      <c r="X43" s="2546"/>
      <c r="Y43" s="2546"/>
      <c r="Z43" s="2546"/>
      <c r="AA43" s="2546"/>
      <c r="AB43" s="2546"/>
      <c r="AC43" s="2546"/>
      <c r="AD43" s="2546"/>
      <c r="AE43" s="2547"/>
    </row>
    <row r="44" spans="1:31" ht="13.5" customHeight="1">
      <c r="A44" s="283"/>
      <c r="B44" s="517"/>
      <c r="C44" s="512"/>
      <c r="D44" s="512"/>
      <c r="E44" s="518"/>
      <c r="F44" s="2501" t="s">
        <v>5547</v>
      </c>
      <c r="G44" s="2503" t="str">
        <f>IF(★入力画面!M90="▼選択","",★入力画面!M90&amp;" "&amp;★入力画面!O90&amp;"年")</f>
        <v/>
      </c>
      <c r="H44" s="2503"/>
      <c r="I44" s="2503"/>
      <c r="J44" s="2505" t="str">
        <f>IF(★入力画面!R90="","",""&amp;★入力画面!R90&amp;"月")</f>
        <v/>
      </c>
      <c r="K44" s="2505"/>
      <c r="L44" s="2505" t="str">
        <f>IF(★入力画面!U90="","",""&amp;★入力画面!U90&amp;"日")</f>
        <v/>
      </c>
      <c r="M44" s="2507"/>
      <c r="N44" s="2545"/>
      <c r="O44" s="2546"/>
      <c r="P44" s="2546"/>
      <c r="Q44" s="2546"/>
      <c r="R44" s="2546"/>
      <c r="S44" s="2546"/>
      <c r="T44" s="2546"/>
      <c r="U44" s="2546"/>
      <c r="V44" s="2546"/>
      <c r="W44" s="2546"/>
      <c r="X44" s="2546"/>
      <c r="Y44" s="2546"/>
      <c r="Z44" s="2546"/>
      <c r="AA44" s="2546"/>
      <c r="AB44" s="2546"/>
      <c r="AC44" s="2546"/>
      <c r="AD44" s="2546"/>
      <c r="AE44" s="2547"/>
    </row>
    <row r="45" spans="1:31">
      <c r="A45" s="283"/>
      <c r="B45" s="517"/>
      <c r="C45" s="512"/>
      <c r="D45" s="512"/>
      <c r="E45" s="518"/>
      <c r="F45" s="2502"/>
      <c r="G45" s="2504"/>
      <c r="H45" s="2504"/>
      <c r="I45" s="2504"/>
      <c r="J45" s="2506"/>
      <c r="K45" s="2506"/>
      <c r="L45" s="2506"/>
      <c r="M45" s="2508"/>
      <c r="N45" s="2539"/>
      <c r="O45" s="2540"/>
      <c r="P45" s="2540"/>
      <c r="Q45" s="2540"/>
      <c r="R45" s="2540"/>
      <c r="S45" s="2540"/>
      <c r="T45" s="2540"/>
      <c r="U45" s="2540"/>
      <c r="V45" s="2540"/>
      <c r="W45" s="2540"/>
      <c r="X45" s="2540"/>
      <c r="Y45" s="2540"/>
      <c r="Z45" s="2540"/>
      <c r="AA45" s="2540"/>
      <c r="AB45" s="2540"/>
      <c r="AC45" s="2540"/>
      <c r="AD45" s="2540"/>
      <c r="AE45" s="2548"/>
    </row>
    <row r="46" spans="1:31">
      <c r="A46" s="283"/>
      <c r="B46" s="517"/>
      <c r="C46" s="512"/>
      <c r="D46" s="512"/>
      <c r="E46" s="518"/>
      <c r="F46" s="2509" t="s">
        <v>5546</v>
      </c>
      <c r="G46" s="2511" t="str">
        <f>IF(★入力画面!M91="▼選択","",★入力画面!M91&amp;" "&amp;★入力画面!O91&amp;"年")</f>
        <v/>
      </c>
      <c r="H46" s="2511"/>
      <c r="I46" s="2511"/>
      <c r="J46" s="2512" t="str">
        <f>IF(★入力画面!R91="","",""&amp;★入力画面!R91&amp;"月")</f>
        <v/>
      </c>
      <c r="K46" s="2512"/>
      <c r="L46" s="2512" t="str">
        <f>IF(★入力画面!U91="","",""&amp;★入力画面!U91&amp;"日")</f>
        <v/>
      </c>
      <c r="M46" s="2513"/>
      <c r="N46" s="2537" t="str">
        <f>IF(★入力画面!X91="","",★入力画面!X91&amp;"")</f>
        <v/>
      </c>
      <c r="O46" s="2538"/>
      <c r="P46" s="2538"/>
      <c r="Q46" s="2538"/>
      <c r="R46" s="2538"/>
      <c r="S46" s="2538"/>
      <c r="T46" s="2538"/>
      <c r="U46" s="2538"/>
      <c r="V46" s="2538"/>
      <c r="W46" s="2538"/>
      <c r="X46" s="2538"/>
      <c r="Y46" s="2538"/>
      <c r="Z46" s="2538"/>
      <c r="AA46" s="2538"/>
      <c r="AB46" s="2538"/>
      <c r="AC46" s="2538"/>
      <c r="AD46" s="2538"/>
      <c r="AE46" s="2544"/>
    </row>
    <row r="47" spans="1:31" ht="13.5" customHeight="1">
      <c r="A47" s="283"/>
      <c r="B47" s="517"/>
      <c r="C47" s="512"/>
      <c r="D47" s="512"/>
      <c r="E47" s="518"/>
      <c r="F47" s="2510"/>
      <c r="G47" s="2503"/>
      <c r="H47" s="2503"/>
      <c r="I47" s="2503"/>
      <c r="J47" s="2505"/>
      <c r="K47" s="2505"/>
      <c r="L47" s="2505"/>
      <c r="M47" s="2507"/>
      <c r="N47" s="2545"/>
      <c r="O47" s="2546"/>
      <c r="P47" s="2546"/>
      <c r="Q47" s="2546"/>
      <c r="R47" s="2546"/>
      <c r="S47" s="2546"/>
      <c r="T47" s="2546"/>
      <c r="U47" s="2546"/>
      <c r="V47" s="2546"/>
      <c r="W47" s="2546"/>
      <c r="X47" s="2546"/>
      <c r="Y47" s="2546"/>
      <c r="Z47" s="2546"/>
      <c r="AA47" s="2546"/>
      <c r="AB47" s="2546"/>
      <c r="AC47" s="2546"/>
      <c r="AD47" s="2546"/>
      <c r="AE47" s="2547"/>
    </row>
    <row r="48" spans="1:31" ht="13.5" customHeight="1">
      <c r="A48" s="283"/>
      <c r="B48" s="517"/>
      <c r="C48" s="512"/>
      <c r="D48" s="512"/>
      <c r="E48" s="518"/>
      <c r="F48" s="2501" t="s">
        <v>5547</v>
      </c>
      <c r="G48" s="2503" t="str">
        <f>IF(★入力画面!M92="▼選択","",★入力画面!M92&amp;" "&amp;★入力画面!O92&amp;"年")</f>
        <v/>
      </c>
      <c r="H48" s="2503"/>
      <c r="I48" s="2503"/>
      <c r="J48" s="2505" t="str">
        <f>IF(★入力画面!R92="","",""&amp;★入力画面!R92&amp;"月")</f>
        <v/>
      </c>
      <c r="K48" s="2505"/>
      <c r="L48" s="2505" t="str">
        <f>IF(★入力画面!U92="","",""&amp;★入力画面!U92&amp;"日")</f>
        <v/>
      </c>
      <c r="M48" s="2507"/>
      <c r="N48" s="2545"/>
      <c r="O48" s="2546"/>
      <c r="P48" s="2546"/>
      <c r="Q48" s="2546"/>
      <c r="R48" s="2546"/>
      <c r="S48" s="2546"/>
      <c r="T48" s="2546"/>
      <c r="U48" s="2546"/>
      <c r="V48" s="2546"/>
      <c r="W48" s="2546"/>
      <c r="X48" s="2546"/>
      <c r="Y48" s="2546"/>
      <c r="Z48" s="2546"/>
      <c r="AA48" s="2546"/>
      <c r="AB48" s="2546"/>
      <c r="AC48" s="2546"/>
      <c r="AD48" s="2546"/>
      <c r="AE48" s="2547"/>
    </row>
    <row r="49" spans="1:32">
      <c r="A49" s="283"/>
      <c r="B49" s="517"/>
      <c r="C49" s="512"/>
      <c r="D49" s="512"/>
      <c r="E49" s="518"/>
      <c r="F49" s="2502"/>
      <c r="G49" s="2504"/>
      <c r="H49" s="2504"/>
      <c r="I49" s="2504"/>
      <c r="J49" s="2506"/>
      <c r="K49" s="2506"/>
      <c r="L49" s="2506"/>
      <c r="M49" s="2508"/>
      <c r="N49" s="2539"/>
      <c r="O49" s="2540"/>
      <c r="P49" s="2540"/>
      <c r="Q49" s="2540"/>
      <c r="R49" s="2540"/>
      <c r="S49" s="2540"/>
      <c r="T49" s="2540"/>
      <c r="U49" s="2540"/>
      <c r="V49" s="2540"/>
      <c r="W49" s="2540"/>
      <c r="X49" s="2540"/>
      <c r="Y49" s="2540"/>
      <c r="Z49" s="2540"/>
      <c r="AA49" s="2540"/>
      <c r="AB49" s="2540"/>
      <c r="AC49" s="2540"/>
      <c r="AD49" s="2540"/>
      <c r="AE49" s="2548"/>
    </row>
    <row r="50" spans="1:32">
      <c r="A50" s="283"/>
      <c r="B50" s="517"/>
      <c r="C50" s="512"/>
      <c r="D50" s="512"/>
      <c r="E50" s="518"/>
      <c r="F50" s="2509" t="s">
        <v>5546</v>
      </c>
      <c r="G50" s="2511" t="str">
        <f>IF(★入力画面!M93="▼選択","",★入力画面!M93&amp;" "&amp;★入力画面!O93&amp;"年")</f>
        <v/>
      </c>
      <c r="H50" s="2511"/>
      <c r="I50" s="2511"/>
      <c r="J50" s="2512" t="str">
        <f>IF(★入力画面!R93="","",""&amp;★入力画面!R93&amp;"月")</f>
        <v/>
      </c>
      <c r="K50" s="2512"/>
      <c r="L50" s="2512" t="str">
        <f>IF(★入力画面!U93="","",""&amp;★入力画面!U93&amp;"日")</f>
        <v/>
      </c>
      <c r="M50" s="2513"/>
      <c r="N50" s="2537" t="str">
        <f>IF(★入力画面!X93="","",★入力画面!X93&amp;"")</f>
        <v/>
      </c>
      <c r="O50" s="2538"/>
      <c r="P50" s="2538"/>
      <c r="Q50" s="2538"/>
      <c r="R50" s="2538"/>
      <c r="S50" s="2538"/>
      <c r="T50" s="2538"/>
      <c r="U50" s="2538"/>
      <c r="V50" s="2538"/>
      <c r="W50" s="2538"/>
      <c r="X50" s="2538"/>
      <c r="Y50" s="2538"/>
      <c r="Z50" s="2538"/>
      <c r="AA50" s="2538"/>
      <c r="AB50" s="2538"/>
      <c r="AC50" s="2538"/>
      <c r="AD50" s="2538"/>
      <c r="AE50" s="2544"/>
    </row>
    <row r="51" spans="1:32" ht="13.5" customHeight="1">
      <c r="A51" s="283"/>
      <c r="B51" s="517"/>
      <c r="C51" s="512"/>
      <c r="D51" s="512"/>
      <c r="E51" s="518"/>
      <c r="F51" s="2510"/>
      <c r="G51" s="2503"/>
      <c r="H51" s="2503"/>
      <c r="I51" s="2503"/>
      <c r="J51" s="2505"/>
      <c r="K51" s="2505"/>
      <c r="L51" s="2505"/>
      <c r="M51" s="2507"/>
      <c r="N51" s="2545"/>
      <c r="O51" s="2546"/>
      <c r="P51" s="2546"/>
      <c r="Q51" s="2546"/>
      <c r="R51" s="2546"/>
      <c r="S51" s="2546"/>
      <c r="T51" s="2546"/>
      <c r="U51" s="2546"/>
      <c r="V51" s="2546"/>
      <c r="W51" s="2546"/>
      <c r="X51" s="2546"/>
      <c r="Y51" s="2546"/>
      <c r="Z51" s="2546"/>
      <c r="AA51" s="2546"/>
      <c r="AB51" s="2546"/>
      <c r="AC51" s="2546"/>
      <c r="AD51" s="2546"/>
      <c r="AE51" s="2547"/>
    </row>
    <row r="52" spans="1:32" ht="13.5" customHeight="1">
      <c r="A52" s="283"/>
      <c r="B52" s="517"/>
      <c r="C52" s="512"/>
      <c r="D52" s="512"/>
      <c r="E52" s="518"/>
      <c r="F52" s="2501" t="s">
        <v>5547</v>
      </c>
      <c r="G52" s="2503" t="str">
        <f>IF(★入力画面!M94="▼選択","",★入力画面!M94&amp;" "&amp;★入力画面!O94&amp;"年")</f>
        <v/>
      </c>
      <c r="H52" s="2503"/>
      <c r="I52" s="2503"/>
      <c r="J52" s="2505" t="str">
        <f>IF(★入力画面!R94="","",""&amp;★入力画面!R94&amp;"月")</f>
        <v/>
      </c>
      <c r="K52" s="2505"/>
      <c r="L52" s="2505" t="str">
        <f>IF(★入力画面!U94="","",""&amp;★入力画面!U94&amp;"日")</f>
        <v/>
      </c>
      <c r="M52" s="2507"/>
      <c r="N52" s="2545"/>
      <c r="O52" s="2546"/>
      <c r="P52" s="2546"/>
      <c r="Q52" s="2546"/>
      <c r="R52" s="2546"/>
      <c r="S52" s="2546"/>
      <c r="T52" s="2546"/>
      <c r="U52" s="2546"/>
      <c r="V52" s="2546"/>
      <c r="W52" s="2546"/>
      <c r="X52" s="2546"/>
      <c r="Y52" s="2546"/>
      <c r="Z52" s="2546"/>
      <c r="AA52" s="2546"/>
      <c r="AB52" s="2546"/>
      <c r="AC52" s="2546"/>
      <c r="AD52" s="2546"/>
      <c r="AE52" s="2547"/>
    </row>
    <row r="53" spans="1:32">
      <c r="A53" s="283"/>
      <c r="B53" s="519"/>
      <c r="C53" s="520"/>
      <c r="D53" s="520"/>
      <c r="E53" s="514"/>
      <c r="F53" s="2502"/>
      <c r="G53" s="2504"/>
      <c r="H53" s="2504"/>
      <c r="I53" s="2504"/>
      <c r="J53" s="2506"/>
      <c r="K53" s="2506"/>
      <c r="L53" s="2506"/>
      <c r="M53" s="2508"/>
      <c r="N53" s="2539"/>
      <c r="O53" s="2540"/>
      <c r="P53" s="2540"/>
      <c r="Q53" s="2540"/>
      <c r="R53" s="2540"/>
      <c r="S53" s="2540"/>
      <c r="T53" s="2540"/>
      <c r="U53" s="2540"/>
      <c r="V53" s="2540"/>
      <c r="W53" s="2540"/>
      <c r="X53" s="2540"/>
      <c r="Y53" s="2540"/>
      <c r="Z53" s="2540"/>
      <c r="AA53" s="2540"/>
      <c r="AB53" s="2540"/>
      <c r="AC53" s="2540"/>
      <c r="AD53" s="2540"/>
      <c r="AE53" s="2548"/>
    </row>
    <row r="54" spans="1:32">
      <c r="A54" s="283"/>
      <c r="B54" s="283" t="s">
        <v>1172</v>
      </c>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row>
    <row r="55" spans="1:32">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row>
    <row r="56" spans="1:32">
      <c r="A56" s="283"/>
      <c r="B56" s="2551" t="str">
        <f>★入力画面!$L$5</f>
        <v>令和</v>
      </c>
      <c r="C56" s="2552"/>
      <c r="D56" s="2543" t="str">
        <f>IF(★入力画面!$N$5="","",★入力画面!$N$5)</f>
        <v/>
      </c>
      <c r="E56" s="2543"/>
      <c r="F56" s="283" t="s">
        <v>267</v>
      </c>
      <c r="G56" s="2543" t="str">
        <f>IF(★入力画面!$Q$5="","",★入力画面!$Q$5)</f>
        <v/>
      </c>
      <c r="H56" s="2543"/>
      <c r="I56" s="283" t="s">
        <v>274</v>
      </c>
      <c r="J56" s="2543" t="str">
        <f>IF(★入力画面!$T$5="","",★入力画面!$T$5)</f>
        <v/>
      </c>
      <c r="K56" s="2543"/>
      <c r="L56" s="283" t="s">
        <v>269</v>
      </c>
    </row>
    <row r="57" spans="1:32">
      <c r="A57" s="283"/>
      <c r="B57" s="283"/>
      <c r="C57" s="283"/>
      <c r="D57" s="283"/>
      <c r="E57" s="283"/>
      <c r="F57" s="283"/>
      <c r="G57" s="283"/>
      <c r="H57" s="283"/>
      <c r="I57" s="283"/>
      <c r="J57" s="283"/>
      <c r="K57" s="283"/>
      <c r="L57" s="283"/>
      <c r="M57" s="283"/>
      <c r="N57" s="283"/>
      <c r="O57" s="283"/>
      <c r="P57" s="283"/>
      <c r="Q57" s="283"/>
      <c r="R57" s="2436" t="s">
        <v>204</v>
      </c>
      <c r="S57" s="2436"/>
      <c r="T57" s="2436"/>
      <c r="U57" s="2436"/>
      <c r="V57" s="283"/>
      <c r="W57" s="2541" t="str">
        <f>IF(★入力画面!L47="","",★入力画面!L47&amp;"")</f>
        <v/>
      </c>
      <c r="X57" s="2541"/>
      <c r="Y57" s="2541"/>
      <c r="Z57" s="2541"/>
      <c r="AA57" s="2541"/>
      <c r="AB57" s="2541"/>
      <c r="AC57" s="2541"/>
      <c r="AD57" s="2541"/>
      <c r="AE57" s="2542"/>
    </row>
    <row r="58" spans="1:32">
      <c r="A58" s="283"/>
      <c r="B58" s="283"/>
      <c r="C58" s="283"/>
      <c r="D58" s="283"/>
      <c r="E58" s="283"/>
      <c r="F58" s="283"/>
      <c r="G58" s="283"/>
      <c r="H58" s="283"/>
      <c r="I58" s="283"/>
      <c r="J58" s="283"/>
      <c r="K58" s="283"/>
      <c r="L58" s="283"/>
      <c r="M58" s="283"/>
      <c r="N58" s="283"/>
      <c r="O58" s="283"/>
      <c r="P58" s="283"/>
      <c r="Q58" s="283"/>
      <c r="R58" s="2436"/>
      <c r="S58" s="2436"/>
      <c r="T58" s="2436"/>
      <c r="U58" s="2436"/>
      <c r="V58" s="283"/>
      <c r="W58" s="2541"/>
      <c r="X58" s="2541"/>
      <c r="Y58" s="2541"/>
      <c r="Z58" s="2541"/>
      <c r="AA58" s="2541"/>
      <c r="AB58" s="2541"/>
      <c r="AC58" s="2541"/>
      <c r="AD58" s="2541"/>
      <c r="AE58" s="2542"/>
    </row>
    <row r="59" spans="1:32">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row>
    <row r="60" spans="1:32">
      <c r="A60" s="283"/>
      <c r="B60" s="283"/>
      <c r="C60" s="283"/>
      <c r="D60" s="283"/>
      <c r="E60" s="283"/>
      <c r="F60" s="283"/>
      <c r="G60" s="283"/>
      <c r="H60" s="283"/>
      <c r="I60" s="283"/>
      <c r="J60" s="283"/>
      <c r="V60" s="283"/>
      <c r="W60" s="283"/>
      <c r="X60" s="283"/>
      <c r="Y60" s="283"/>
      <c r="Z60" s="283"/>
      <c r="AA60" s="283"/>
      <c r="AB60" s="283"/>
      <c r="AC60" s="283"/>
      <c r="AD60" s="283"/>
      <c r="AE60" s="283"/>
    </row>
    <row r="61" spans="1:32">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row>
    <row r="62" spans="1:32">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row>
    <row r="63" spans="1:3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row>
    <row r="64" spans="1:32">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row>
    <row r="65" spans="1:32">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row>
    <row r="66" spans="1:32">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row>
    <row r="67" spans="1:32">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row>
    <row r="68" spans="1:32">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row>
    <row r="69" spans="1:32">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row>
    <row r="70" spans="1:32">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row>
    <row r="71" spans="1:32">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row>
    <row r="72" spans="1:32">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row>
    <row r="73" spans="1:32">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row>
    <row r="74" spans="1:32">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row>
    <row r="75" spans="1:32">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row>
    <row r="76" spans="1:32">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row>
    <row r="77" spans="1:32">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row>
    <row r="78" spans="1:32">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row>
    <row r="79" spans="1:32">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row>
    <row r="80" spans="1:32">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row>
    <row r="81" spans="1:32">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row>
    <row r="82" spans="1:32">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row>
    <row r="83" spans="1:32">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row>
    <row r="84" spans="1:32">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row>
    <row r="85" spans="1:32">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row>
    <row r="86" spans="1:32">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row>
    <row r="87" spans="1:32">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row>
    <row r="88" spans="1:32">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row>
    <row r="89" spans="1:32">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row>
    <row r="90" spans="1:32">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row>
    <row r="91" spans="1:32">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row>
    <row r="92" spans="1:32">
      <c r="A92" s="283"/>
      <c r="B92" s="283"/>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row>
    <row r="93" spans="1:32">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row>
    <row r="94" spans="1:32">
      <c r="A94" s="283"/>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row>
    <row r="95" spans="1:32">
      <c r="A95" s="283"/>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row>
    <row r="96" spans="1:32">
      <c r="A96" s="283"/>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row>
    <row r="97" spans="1:32">
      <c r="A97" s="283"/>
      <c r="B97" s="283"/>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row>
    <row r="98" spans="1:32">
      <c r="A98" s="283"/>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row>
    <row r="99" spans="1:32">
      <c r="A99" s="283"/>
      <c r="B99" s="283"/>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row>
    <row r="100" spans="1:32">
      <c r="A100" s="283"/>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row>
    <row r="101" spans="1:32">
      <c r="A101" s="283"/>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row>
    <row r="102" spans="1:32">
      <c r="A102" s="283"/>
      <c r="B102" s="283"/>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row>
    <row r="103" spans="1:32">
      <c r="A103" s="283"/>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row>
    <row r="104" spans="1:32">
      <c r="A104" s="283"/>
      <c r="B104" s="283"/>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row>
    <row r="105" spans="1:32">
      <c r="A105" s="283"/>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row>
    <row r="106" spans="1:32">
      <c r="A106" s="283"/>
      <c r="B106" s="283"/>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row>
    <row r="107" spans="1:32">
      <c r="A107" s="283"/>
      <c r="B107" s="283"/>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row>
    <row r="108" spans="1:32">
      <c r="A108" s="283"/>
      <c r="B108" s="283"/>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row>
    <row r="109" spans="1:32">
      <c r="A109" s="283"/>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row>
    <row r="110" spans="1:32">
      <c r="A110" s="283"/>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row>
    <row r="111" spans="1:32">
      <c r="A111" s="283"/>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row>
    <row r="112" spans="1:32">
      <c r="A112" s="283"/>
      <c r="B112" s="283"/>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row>
    <row r="113" spans="1:32">
      <c r="A113" s="283"/>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row>
    <row r="114" spans="1:32">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row>
    <row r="115" spans="1:32">
      <c r="A115" s="283"/>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row>
    <row r="116" spans="1:32">
      <c r="A116" s="283"/>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row>
    <row r="117" spans="1:32">
      <c r="A117" s="283"/>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row>
    <row r="118" spans="1:32">
      <c r="A118" s="283"/>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row>
    <row r="119" spans="1:32">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row>
    <row r="120" spans="1:32">
      <c r="A120" s="283"/>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row>
    <row r="121" spans="1:32">
      <c r="A121" s="283"/>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row>
    <row r="122" spans="1:32">
      <c r="A122" s="283"/>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row>
    <row r="123" spans="1:32">
      <c r="A123" s="283"/>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row>
    <row r="124" spans="1:32">
      <c r="A124" s="283"/>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row>
    <row r="125" spans="1:32">
      <c r="A125" s="283"/>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row>
    <row r="126" spans="1:32">
      <c r="A126" s="283"/>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row>
    <row r="127" spans="1:32">
      <c r="A127" s="283"/>
      <c r="B127" s="283"/>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row>
    <row r="128" spans="1:32">
      <c r="A128" s="283"/>
      <c r="B128" s="283"/>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row>
    <row r="129" spans="1:32">
      <c r="A129" s="283"/>
      <c r="B129" s="283"/>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row>
    <row r="130" spans="1:32">
      <c r="A130" s="283"/>
      <c r="B130" s="283"/>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row>
    <row r="131" spans="1:32">
      <c r="A131" s="283"/>
      <c r="B131" s="283"/>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row>
    <row r="132" spans="1:32">
      <c r="A132" s="283"/>
      <c r="B132" s="283"/>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row>
    <row r="133" spans="1:32">
      <c r="A133" s="283"/>
      <c r="B133" s="283"/>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row>
    <row r="134" spans="1:32">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row>
    <row r="135" spans="1:32">
      <c r="A135" s="283"/>
      <c r="B135" s="283"/>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row>
    <row r="136" spans="1:32">
      <c r="A136" s="283"/>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row>
    <row r="137" spans="1:32">
      <c r="A137" s="283"/>
      <c r="B137" s="283"/>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row>
    <row r="138" spans="1:32">
      <c r="A138" s="283"/>
      <c r="B138" s="283"/>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row>
    <row r="139" spans="1:32">
      <c r="A139" s="283"/>
      <c r="B139" s="283"/>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row>
    <row r="140" spans="1:32">
      <c r="A140" s="283"/>
      <c r="B140" s="283"/>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row>
    <row r="141" spans="1:32">
      <c r="A141" s="283"/>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row>
    <row r="142" spans="1:32">
      <c r="A142" s="283"/>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row>
    <row r="143" spans="1:32">
      <c r="A143" s="283"/>
      <c r="B143" s="283"/>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row>
    <row r="144" spans="1:32">
      <c r="A144" s="283"/>
      <c r="B144" s="283"/>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row>
    <row r="145" spans="1:32">
      <c r="A145" s="283"/>
      <c r="B145" s="283"/>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row>
    <row r="146" spans="1:32">
      <c r="A146" s="283"/>
      <c r="B146" s="283"/>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row>
    <row r="147" spans="1:32">
      <c r="A147" s="283"/>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row>
    <row r="148" spans="1:32">
      <c r="A148" s="283"/>
      <c r="B148" s="283"/>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row>
    <row r="149" spans="1:32">
      <c r="A149" s="283"/>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row>
    <row r="150" spans="1:32">
      <c r="A150" s="283"/>
      <c r="B150" s="283"/>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row>
    <row r="151" spans="1:32">
      <c r="A151" s="283"/>
      <c r="B151" s="283"/>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row>
    <row r="152" spans="1:32">
      <c r="A152" s="283"/>
      <c r="B152" s="283"/>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row>
    <row r="153" spans="1:32">
      <c r="A153" s="283"/>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row>
    <row r="154" spans="1:32">
      <c r="A154" s="283"/>
      <c r="B154" s="283"/>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row>
    <row r="155" spans="1:32">
      <c r="A155" s="283"/>
      <c r="B155" s="283"/>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row>
    <row r="156" spans="1:32">
      <c r="A156" s="283"/>
      <c r="B156" s="283"/>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row>
    <row r="157" spans="1:32">
      <c r="A157" s="283"/>
      <c r="B157" s="283"/>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row>
    <row r="158" spans="1:32">
      <c r="A158" s="283"/>
      <c r="B158" s="283"/>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row>
    <row r="159" spans="1:32">
      <c r="A159" s="283"/>
      <c r="B159" s="283"/>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row>
    <row r="160" spans="1:32">
      <c r="A160" s="283"/>
      <c r="B160" s="283"/>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row>
    <row r="161" spans="1:32">
      <c r="A161" s="283"/>
      <c r="B161" s="283"/>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row>
    <row r="162" spans="1:32">
      <c r="A162" s="283"/>
      <c r="B162" s="283"/>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row>
    <row r="163" spans="1:32">
      <c r="A163" s="283"/>
      <c r="B163" s="283"/>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row>
    <row r="164" spans="1:32">
      <c r="A164" s="283"/>
      <c r="B164" s="283"/>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row>
    <row r="165" spans="1:32">
      <c r="A165" s="283"/>
      <c r="B165" s="283"/>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row>
    <row r="166" spans="1:32">
      <c r="A166" s="283"/>
      <c r="B166" s="283"/>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row>
    <row r="167" spans="1:32">
      <c r="A167" s="283"/>
      <c r="B167" s="283"/>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row>
    <row r="168" spans="1:32">
      <c r="A168" s="283"/>
      <c r="B168" s="283"/>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row>
    <row r="169" spans="1:32">
      <c r="A169" s="283"/>
      <c r="B169" s="283"/>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row>
    <row r="170" spans="1:32">
      <c r="A170" s="283"/>
      <c r="B170" s="283"/>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row>
    <row r="171" spans="1:32">
      <c r="A171" s="283"/>
      <c r="B171" s="283"/>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row>
    <row r="172" spans="1:32">
      <c r="A172" s="283"/>
      <c r="B172" s="283"/>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row>
    <row r="173" spans="1:32">
      <c r="A173" s="283"/>
      <c r="B173" s="283"/>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row>
    <row r="174" spans="1:32">
      <c r="A174" s="283"/>
      <c r="B174" s="283"/>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row>
    <row r="175" spans="1:32">
      <c r="A175" s="283"/>
      <c r="B175" s="283"/>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row>
    <row r="176" spans="1:32">
      <c r="A176" s="283"/>
      <c r="B176" s="283"/>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row>
    <row r="177" spans="1:32">
      <c r="A177" s="283"/>
      <c r="B177" s="283"/>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row>
    <row r="178" spans="1:32">
      <c r="A178" s="283"/>
      <c r="B178" s="283"/>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row>
    <row r="179" spans="1:32">
      <c r="A179" s="283"/>
      <c r="B179" s="283"/>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row>
    <row r="180" spans="1:32">
      <c r="A180" s="283"/>
      <c r="B180" s="283"/>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row>
    <row r="181" spans="1:32">
      <c r="A181" s="283"/>
      <c r="B181" s="283"/>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row>
    <row r="182" spans="1:32">
      <c r="A182" s="283"/>
      <c r="B182" s="283"/>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row>
    <row r="183" spans="1:32">
      <c r="A183" s="283"/>
      <c r="B183" s="283"/>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row>
    <row r="184" spans="1:32">
      <c r="A184" s="283"/>
      <c r="B184" s="283"/>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row>
    <row r="185" spans="1:32">
      <c r="A185" s="283"/>
      <c r="B185" s="283"/>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row>
    <row r="186" spans="1:32">
      <c r="A186" s="283"/>
      <c r="B186" s="283"/>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row>
    <row r="187" spans="1:32">
      <c r="A187" s="283"/>
      <c r="B187" s="283"/>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row>
    <row r="188" spans="1:32">
      <c r="A188" s="283"/>
      <c r="B188" s="283"/>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row>
    <row r="189" spans="1:32">
      <c r="A189" s="283"/>
      <c r="B189" s="283"/>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row>
    <row r="190" spans="1:32">
      <c r="A190" s="283"/>
      <c r="B190" s="283"/>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row>
    <row r="191" spans="1:32">
      <c r="A191" s="283"/>
      <c r="B191" s="283"/>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row>
    <row r="192" spans="1:32">
      <c r="A192" s="283"/>
      <c r="B192" s="283"/>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row>
    <row r="193" spans="1:32">
      <c r="A193" s="283"/>
      <c r="B193" s="283"/>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row>
    <row r="194" spans="1:32">
      <c r="A194" s="283"/>
      <c r="B194" s="283"/>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row>
    <row r="195" spans="1:32">
      <c r="A195" s="283"/>
      <c r="B195" s="283"/>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row>
    <row r="196" spans="1:32">
      <c r="A196" s="283"/>
      <c r="B196" s="283"/>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row>
    <row r="197" spans="1:32">
      <c r="A197" s="283"/>
      <c r="B197" s="283"/>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row>
  </sheetData>
  <sheetProtection algorithmName="SHA-512" hashValue="QUTuUQ9/1MdbnVZti5dfIinRoOBsT3zmB0xcVJwdoONmRb6qtPGidXBwCi4+2FRdKJ4xPHFMA2L0owvRKGxMoQ==" saltValue="V+BpaUGr4NS0DabXZ0BCWQ==" spinCount="100000" sheet="1" objects="1" scenarios="1"/>
  <mergeCells count="120">
    <mergeCell ref="L2:S2"/>
    <mergeCell ref="U2:V2"/>
    <mergeCell ref="M4:T4"/>
    <mergeCell ref="D56:E56"/>
    <mergeCell ref="B56:C56"/>
    <mergeCell ref="B27:E28"/>
    <mergeCell ref="F28:F29"/>
    <mergeCell ref="F10:T11"/>
    <mergeCell ref="U10:X11"/>
    <mergeCell ref="P12:AC13"/>
    <mergeCell ref="Y10:AE11"/>
    <mergeCell ref="N14:AE17"/>
    <mergeCell ref="N18:AE21"/>
    <mergeCell ref="N22:AE25"/>
    <mergeCell ref="N26:AE29"/>
    <mergeCell ref="N30:AE33"/>
    <mergeCell ref="N34:AE37"/>
    <mergeCell ref="N38:AE41"/>
    <mergeCell ref="N42:AE45"/>
    <mergeCell ref="B10:E11"/>
    <mergeCell ref="B8:E8"/>
    <mergeCell ref="B9:E9"/>
    <mergeCell ref="B6:E7"/>
    <mergeCell ref="H12:K13"/>
    <mergeCell ref="R57:U58"/>
    <mergeCell ref="W57:AD58"/>
    <mergeCell ref="AE57:AE58"/>
    <mergeCell ref="G56:H56"/>
    <mergeCell ref="J56:K56"/>
    <mergeCell ref="N46:AE49"/>
    <mergeCell ref="N50:AE53"/>
    <mergeCell ref="F48:F49"/>
    <mergeCell ref="G48:I49"/>
    <mergeCell ref="J48:K49"/>
    <mergeCell ref="L48:M49"/>
    <mergeCell ref="F50:F51"/>
    <mergeCell ref="G50:I51"/>
    <mergeCell ref="J50:K51"/>
    <mergeCell ref="L50:M51"/>
    <mergeCell ref="F52:F53"/>
    <mergeCell ref="G52:I53"/>
    <mergeCell ref="J52:K53"/>
    <mergeCell ref="L52:M53"/>
    <mergeCell ref="L14:M15"/>
    <mergeCell ref="J14:K15"/>
    <mergeCell ref="F14:F15"/>
    <mergeCell ref="G14:I15"/>
    <mergeCell ref="Y7:Z7"/>
    <mergeCell ref="AA7:AB7"/>
    <mergeCell ref="AD7:AE7"/>
    <mergeCell ref="F8:T8"/>
    <mergeCell ref="U8:X9"/>
    <mergeCell ref="Y8:AA9"/>
    <mergeCell ref="AB8:AC9"/>
    <mergeCell ref="AD8:AE9"/>
    <mergeCell ref="F9:T9"/>
    <mergeCell ref="F6:T7"/>
    <mergeCell ref="F20:F21"/>
    <mergeCell ref="G20:I21"/>
    <mergeCell ref="J20:K21"/>
    <mergeCell ref="L20:M21"/>
    <mergeCell ref="F22:F23"/>
    <mergeCell ref="G22:I23"/>
    <mergeCell ref="J22:K23"/>
    <mergeCell ref="L22:M23"/>
    <mergeCell ref="F16:F17"/>
    <mergeCell ref="G16:I17"/>
    <mergeCell ref="J16:K17"/>
    <mergeCell ref="L16:M17"/>
    <mergeCell ref="F18:F19"/>
    <mergeCell ref="G18:I19"/>
    <mergeCell ref="J18:K19"/>
    <mergeCell ref="L18:M19"/>
    <mergeCell ref="G28:I29"/>
    <mergeCell ref="J28:K29"/>
    <mergeCell ref="L28:M29"/>
    <mergeCell ref="F30:F31"/>
    <mergeCell ref="G30:I31"/>
    <mergeCell ref="J30:K31"/>
    <mergeCell ref="L30:M31"/>
    <mergeCell ref="F24:F25"/>
    <mergeCell ref="G24:I25"/>
    <mergeCell ref="J24:K25"/>
    <mergeCell ref="L24:M25"/>
    <mergeCell ref="F26:F27"/>
    <mergeCell ref="G26:I27"/>
    <mergeCell ref="J26:K27"/>
    <mergeCell ref="L26:M27"/>
    <mergeCell ref="F36:F37"/>
    <mergeCell ref="G36:I37"/>
    <mergeCell ref="J36:K37"/>
    <mergeCell ref="L36:M37"/>
    <mergeCell ref="F38:F39"/>
    <mergeCell ref="G38:I39"/>
    <mergeCell ref="J38:K39"/>
    <mergeCell ref="L38:M39"/>
    <mergeCell ref="F32:F33"/>
    <mergeCell ref="G32:I33"/>
    <mergeCell ref="J32:K33"/>
    <mergeCell ref="L32:M33"/>
    <mergeCell ref="F34:F35"/>
    <mergeCell ref="G34:I35"/>
    <mergeCell ref="J34:K35"/>
    <mergeCell ref="L34:M35"/>
    <mergeCell ref="F44:F45"/>
    <mergeCell ref="G44:I45"/>
    <mergeCell ref="J44:K45"/>
    <mergeCell ref="L44:M45"/>
    <mergeCell ref="F46:F47"/>
    <mergeCell ref="G46:I47"/>
    <mergeCell ref="J46:K47"/>
    <mergeCell ref="L46:M47"/>
    <mergeCell ref="F40:F41"/>
    <mergeCell ref="G40:I41"/>
    <mergeCell ref="J40:K41"/>
    <mergeCell ref="L40:M41"/>
    <mergeCell ref="F42:F43"/>
    <mergeCell ref="G42:I43"/>
    <mergeCell ref="J42:K43"/>
    <mergeCell ref="L42:M43"/>
  </mergeCells>
  <phoneticPr fontId="116"/>
  <pageMargins left="0.59055118110236227" right="0.59055118110236227" top="0.59055118110236227" bottom="0.59055118110236227" header="0.51181102362204722" footer="0.51181102362204722"/>
  <pageSetup paperSize="9" scale="97" orientation="portrait" blackAndWhite="1"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943FF-7603-4131-AF20-923E49DED5A7}">
  <sheetPr codeName="Sheet23">
    <tabColor rgb="FF00B0F0"/>
    <pageSetUpPr fitToPage="1"/>
  </sheetPr>
  <dimension ref="A1:AF197"/>
  <sheetViews>
    <sheetView zoomScaleNormal="100" workbookViewId="0">
      <selection sqref="A1:BB1"/>
    </sheetView>
  </sheetViews>
  <sheetFormatPr defaultRowHeight="13.5"/>
  <cols>
    <col min="1" max="79" width="2.875" style="275" customWidth="1"/>
    <col min="80" max="256" width="9" style="275"/>
    <col min="257" max="335" width="2.875" style="275" customWidth="1"/>
    <col min="336" max="512" width="9" style="275"/>
    <col min="513" max="591" width="2.875" style="275" customWidth="1"/>
    <col min="592" max="768" width="9" style="275"/>
    <col min="769" max="847" width="2.875" style="275" customWidth="1"/>
    <col min="848" max="1024" width="9" style="275"/>
    <col min="1025" max="1103" width="2.875" style="275" customWidth="1"/>
    <col min="1104" max="1280" width="9" style="275"/>
    <col min="1281" max="1359" width="2.875" style="275" customWidth="1"/>
    <col min="1360" max="1536" width="9" style="275"/>
    <col min="1537" max="1615" width="2.875" style="275" customWidth="1"/>
    <col min="1616" max="1792" width="9" style="275"/>
    <col min="1793" max="1871" width="2.875" style="275" customWidth="1"/>
    <col min="1872" max="2048" width="9" style="275"/>
    <col min="2049" max="2127" width="2.875" style="275" customWidth="1"/>
    <col min="2128" max="2304" width="9" style="275"/>
    <col min="2305" max="2383" width="2.875" style="275" customWidth="1"/>
    <col min="2384" max="2560" width="9" style="275"/>
    <col min="2561" max="2639" width="2.875" style="275" customWidth="1"/>
    <col min="2640" max="2816" width="9" style="275"/>
    <col min="2817" max="2895" width="2.875" style="275" customWidth="1"/>
    <col min="2896" max="3072" width="9" style="275"/>
    <col min="3073" max="3151" width="2.875" style="275" customWidth="1"/>
    <col min="3152" max="3328" width="9" style="275"/>
    <col min="3329" max="3407" width="2.875" style="275" customWidth="1"/>
    <col min="3408" max="3584" width="9" style="275"/>
    <col min="3585" max="3663" width="2.875" style="275" customWidth="1"/>
    <col min="3664" max="3840" width="9" style="275"/>
    <col min="3841" max="3919" width="2.875" style="275" customWidth="1"/>
    <col min="3920" max="4096" width="9" style="275"/>
    <col min="4097" max="4175" width="2.875" style="275" customWidth="1"/>
    <col min="4176" max="4352" width="9" style="275"/>
    <col min="4353" max="4431" width="2.875" style="275" customWidth="1"/>
    <col min="4432" max="4608" width="9" style="275"/>
    <col min="4609" max="4687" width="2.875" style="275" customWidth="1"/>
    <col min="4688" max="4864" width="9" style="275"/>
    <col min="4865" max="4943" width="2.875" style="275" customWidth="1"/>
    <col min="4944" max="5120" width="9" style="275"/>
    <col min="5121" max="5199" width="2.875" style="275" customWidth="1"/>
    <col min="5200" max="5376" width="9" style="275"/>
    <col min="5377" max="5455" width="2.875" style="275" customWidth="1"/>
    <col min="5456" max="5632" width="9" style="275"/>
    <col min="5633" max="5711" width="2.875" style="275" customWidth="1"/>
    <col min="5712" max="5888" width="9" style="275"/>
    <col min="5889" max="5967" width="2.875" style="275" customWidth="1"/>
    <col min="5968" max="6144" width="9" style="275"/>
    <col min="6145" max="6223" width="2.875" style="275" customWidth="1"/>
    <col min="6224" max="6400" width="9" style="275"/>
    <col min="6401" max="6479" width="2.875" style="275" customWidth="1"/>
    <col min="6480" max="6656" width="9" style="275"/>
    <col min="6657" max="6735" width="2.875" style="275" customWidth="1"/>
    <col min="6736" max="6912" width="9" style="275"/>
    <col min="6913" max="6991" width="2.875" style="275" customWidth="1"/>
    <col min="6992" max="7168" width="9" style="275"/>
    <col min="7169" max="7247" width="2.875" style="275" customWidth="1"/>
    <col min="7248" max="7424" width="9" style="275"/>
    <col min="7425" max="7503" width="2.875" style="275" customWidth="1"/>
    <col min="7504" max="7680" width="9" style="275"/>
    <col min="7681" max="7759" width="2.875" style="275" customWidth="1"/>
    <col min="7760" max="7936" width="9" style="275"/>
    <col min="7937" max="8015" width="2.875" style="275" customWidth="1"/>
    <col min="8016" max="8192" width="9" style="275"/>
    <col min="8193" max="8271" width="2.875" style="275" customWidth="1"/>
    <col min="8272" max="8448" width="9" style="275"/>
    <col min="8449" max="8527" width="2.875" style="275" customWidth="1"/>
    <col min="8528" max="8704" width="9" style="275"/>
    <col min="8705" max="8783" width="2.875" style="275" customWidth="1"/>
    <col min="8784" max="8960" width="9" style="275"/>
    <col min="8961" max="9039" width="2.875" style="275" customWidth="1"/>
    <col min="9040" max="9216" width="9" style="275"/>
    <col min="9217" max="9295" width="2.875" style="275" customWidth="1"/>
    <col min="9296" max="9472" width="9" style="275"/>
    <col min="9473" max="9551" width="2.875" style="275" customWidth="1"/>
    <col min="9552" max="9728" width="9" style="275"/>
    <col min="9729" max="9807" width="2.875" style="275" customWidth="1"/>
    <col min="9808" max="9984" width="9" style="275"/>
    <col min="9985" max="10063" width="2.875" style="275" customWidth="1"/>
    <col min="10064" max="10240" width="9" style="275"/>
    <col min="10241" max="10319" width="2.875" style="275" customWidth="1"/>
    <col min="10320" max="10496" width="9" style="275"/>
    <col min="10497" max="10575" width="2.875" style="275" customWidth="1"/>
    <col min="10576" max="10752" width="9" style="275"/>
    <col min="10753" max="10831" width="2.875" style="275" customWidth="1"/>
    <col min="10832" max="11008" width="9" style="275"/>
    <col min="11009" max="11087" width="2.875" style="275" customWidth="1"/>
    <col min="11088" max="11264" width="9" style="275"/>
    <col min="11265" max="11343" width="2.875" style="275" customWidth="1"/>
    <col min="11344" max="11520" width="9" style="275"/>
    <col min="11521" max="11599" width="2.875" style="275" customWidth="1"/>
    <col min="11600" max="11776" width="9" style="275"/>
    <col min="11777" max="11855" width="2.875" style="275" customWidth="1"/>
    <col min="11856" max="12032" width="9" style="275"/>
    <col min="12033" max="12111" width="2.875" style="275" customWidth="1"/>
    <col min="12112" max="12288" width="9" style="275"/>
    <col min="12289" max="12367" width="2.875" style="275" customWidth="1"/>
    <col min="12368" max="12544" width="9" style="275"/>
    <col min="12545" max="12623" width="2.875" style="275" customWidth="1"/>
    <col min="12624" max="12800" width="9" style="275"/>
    <col min="12801" max="12879" width="2.875" style="275" customWidth="1"/>
    <col min="12880" max="13056" width="9" style="275"/>
    <col min="13057" max="13135" width="2.875" style="275" customWidth="1"/>
    <col min="13136" max="13312" width="9" style="275"/>
    <col min="13313" max="13391" width="2.875" style="275" customWidth="1"/>
    <col min="13392" max="13568" width="9" style="275"/>
    <col min="13569" max="13647" width="2.875" style="275" customWidth="1"/>
    <col min="13648" max="13824" width="9" style="275"/>
    <col min="13825" max="13903" width="2.875" style="275" customWidth="1"/>
    <col min="13904" max="14080" width="9" style="275"/>
    <col min="14081" max="14159" width="2.875" style="275" customWidth="1"/>
    <col min="14160" max="14336" width="9" style="275"/>
    <col min="14337" max="14415" width="2.875" style="275" customWidth="1"/>
    <col min="14416" max="14592" width="9" style="275"/>
    <col min="14593" max="14671" width="2.875" style="275" customWidth="1"/>
    <col min="14672" max="14848" width="9" style="275"/>
    <col min="14849" max="14927" width="2.875" style="275" customWidth="1"/>
    <col min="14928" max="15104" width="9" style="275"/>
    <col min="15105" max="15183" width="2.875" style="275" customWidth="1"/>
    <col min="15184" max="15360" width="9" style="275"/>
    <col min="15361" max="15439" width="2.875" style="275" customWidth="1"/>
    <col min="15440" max="15616" width="9" style="275"/>
    <col min="15617" max="15695" width="2.875" style="275" customWidth="1"/>
    <col min="15696" max="15872" width="9" style="275"/>
    <col min="15873" max="15951" width="2.875" style="275" customWidth="1"/>
    <col min="15952" max="16128" width="9" style="275"/>
    <col min="16129" max="16207" width="2.875" style="275" customWidth="1"/>
    <col min="16208" max="16384" width="9" style="275"/>
  </cols>
  <sheetData>
    <row r="1" spans="1:32">
      <c r="A1" s="283"/>
      <c r="B1" s="283"/>
      <c r="C1" s="283"/>
      <c r="D1" s="283"/>
      <c r="E1" s="283"/>
      <c r="F1" s="283"/>
      <c r="G1" s="283"/>
      <c r="H1" s="283"/>
      <c r="I1" s="283"/>
      <c r="J1" s="283"/>
      <c r="U1" s="283"/>
      <c r="V1" s="283"/>
      <c r="W1" s="283"/>
      <c r="X1" s="283"/>
      <c r="Y1" s="283"/>
      <c r="Z1" s="283"/>
      <c r="AA1" s="283"/>
      <c r="AB1" s="283"/>
      <c r="AC1" s="283"/>
      <c r="AD1" s="283" t="s">
        <v>1098</v>
      </c>
      <c r="AE1" s="283"/>
      <c r="AF1" s="283"/>
    </row>
    <row r="2" spans="1:32" ht="17.25" customHeight="1">
      <c r="A2" s="351"/>
      <c r="B2" s="351"/>
      <c r="C2" s="351"/>
      <c r="D2" s="351"/>
      <c r="E2" s="351"/>
      <c r="F2" s="351"/>
      <c r="G2" s="351"/>
      <c r="H2" s="351"/>
      <c r="I2" s="351"/>
      <c r="J2" s="283"/>
      <c r="K2" s="283"/>
      <c r="L2" s="2488" t="s">
        <v>1047</v>
      </c>
      <c r="M2" s="2488"/>
      <c r="N2" s="2488"/>
      <c r="O2" s="2488"/>
      <c r="P2" s="2488"/>
      <c r="Q2" s="2488"/>
      <c r="R2" s="2488"/>
      <c r="S2" s="2488"/>
      <c r="T2" s="283"/>
      <c r="U2" s="2549" t="s">
        <v>1166</v>
      </c>
      <c r="V2" s="2549"/>
      <c r="W2" s="351"/>
      <c r="X2" s="351"/>
      <c r="Y2" s="351"/>
      <c r="Z2" s="351"/>
      <c r="AA2" s="351"/>
      <c r="AB2" s="351"/>
      <c r="AC2" s="283"/>
      <c r="AD2" s="283"/>
      <c r="AE2" s="283"/>
    </row>
    <row r="3" spans="1:32" ht="9.75" customHeight="1">
      <c r="A3" s="283"/>
      <c r="B3" s="367"/>
      <c r="C3" s="368"/>
      <c r="D3" s="368"/>
      <c r="E3" s="368"/>
      <c r="F3" s="368"/>
      <c r="G3" s="368"/>
      <c r="H3" s="368"/>
      <c r="I3" s="338"/>
      <c r="J3" s="338"/>
      <c r="K3" s="283"/>
      <c r="L3" s="283"/>
      <c r="M3" s="283"/>
      <c r="N3" s="283"/>
      <c r="O3" s="283"/>
      <c r="P3" s="283"/>
      <c r="Q3" s="283"/>
      <c r="R3" s="283"/>
      <c r="S3" s="283"/>
      <c r="T3" s="283"/>
      <c r="U3" s="283"/>
      <c r="V3" s="283"/>
      <c r="W3" s="283"/>
      <c r="X3" s="283"/>
      <c r="Y3" s="283"/>
      <c r="Z3" s="283"/>
      <c r="AA3" s="283"/>
      <c r="AB3" s="283"/>
      <c r="AC3" s="283"/>
      <c r="AD3" s="283"/>
      <c r="AE3" s="283"/>
    </row>
    <row r="4" spans="1:32" ht="17.25">
      <c r="A4" s="283"/>
      <c r="B4" s="283"/>
      <c r="C4" s="283"/>
      <c r="D4" s="283"/>
      <c r="E4" s="283"/>
      <c r="F4" s="283"/>
      <c r="G4" s="283"/>
      <c r="H4" s="283"/>
      <c r="I4" s="283"/>
      <c r="J4" s="283"/>
      <c r="K4" s="283"/>
      <c r="M4" s="2550" t="s">
        <v>1167</v>
      </c>
      <c r="N4" s="2550"/>
      <c r="O4" s="2550"/>
      <c r="P4" s="2550"/>
      <c r="Q4" s="2550"/>
      <c r="R4" s="2550"/>
      <c r="S4" s="2550"/>
      <c r="T4" s="2550"/>
      <c r="U4" s="283"/>
      <c r="V4" s="283"/>
      <c r="W4" s="283"/>
      <c r="X4" s="283"/>
      <c r="Y4" s="283"/>
      <c r="Z4" s="283"/>
      <c r="AA4" s="283"/>
      <c r="AB4" s="283"/>
      <c r="AC4" s="283"/>
      <c r="AD4" s="283"/>
      <c r="AE4" s="283"/>
    </row>
    <row r="5" spans="1:32">
      <c r="A5" s="283"/>
      <c r="B5" s="283"/>
      <c r="C5" s="283"/>
      <c r="D5" s="283"/>
      <c r="E5" s="283"/>
      <c r="F5" s="283"/>
      <c r="G5" s="283"/>
      <c r="H5" s="283"/>
      <c r="I5" s="283"/>
      <c r="J5" s="283"/>
      <c r="K5" s="283"/>
      <c r="L5" s="338"/>
      <c r="M5" s="338"/>
      <c r="N5" s="338"/>
      <c r="O5" s="338"/>
      <c r="P5" s="338"/>
      <c r="Q5" s="338"/>
      <c r="R5" s="338"/>
      <c r="S5" s="338"/>
      <c r="T5" s="283"/>
      <c r="U5" s="283"/>
      <c r="V5" s="283"/>
      <c r="W5" s="283"/>
      <c r="X5" s="283"/>
      <c r="Y5" s="283"/>
      <c r="Z5" s="283"/>
      <c r="AA5" s="283"/>
      <c r="AB5" s="283"/>
      <c r="AC5" s="283"/>
      <c r="AD5" s="283"/>
      <c r="AE5" s="283"/>
    </row>
    <row r="6" spans="1:32" ht="13.5" customHeight="1">
      <c r="A6" s="283"/>
      <c r="B6" s="2570" t="s">
        <v>203</v>
      </c>
      <c r="C6" s="2571"/>
      <c r="D6" s="2571"/>
      <c r="E6" s="2571"/>
      <c r="F6" s="2537" t="str">
        <f>IF(★入力画面!L158="","",★入力画面!L158)</f>
        <v/>
      </c>
      <c r="G6" s="2538"/>
      <c r="H6" s="2538"/>
      <c r="I6" s="2538"/>
      <c r="J6" s="2538"/>
      <c r="K6" s="2538"/>
      <c r="L6" s="2538"/>
      <c r="M6" s="2538"/>
      <c r="N6" s="2538"/>
      <c r="O6" s="2538"/>
      <c r="P6" s="2538"/>
      <c r="Q6" s="2538"/>
      <c r="R6" s="2538"/>
      <c r="S6" s="2538"/>
      <c r="T6" s="2538"/>
      <c r="U6" s="348"/>
      <c r="V6" s="348"/>
      <c r="W6" s="348"/>
      <c r="X6" s="348"/>
      <c r="Y6" s="348"/>
      <c r="Z6" s="348"/>
      <c r="AA6" s="348"/>
      <c r="AB6" s="348"/>
      <c r="AC6" s="348"/>
      <c r="AD6" s="348"/>
      <c r="AE6" s="336"/>
    </row>
    <row r="7" spans="1:32">
      <c r="A7" s="283"/>
      <c r="B7" s="2572"/>
      <c r="C7" s="2573"/>
      <c r="D7" s="2573"/>
      <c r="E7" s="2573"/>
      <c r="F7" s="2539"/>
      <c r="G7" s="2540"/>
      <c r="H7" s="2540"/>
      <c r="I7" s="2540"/>
      <c r="J7" s="2540"/>
      <c r="K7" s="2540"/>
      <c r="L7" s="2540"/>
      <c r="M7" s="2540"/>
      <c r="N7" s="2540"/>
      <c r="O7" s="2540"/>
      <c r="P7" s="2540"/>
      <c r="Q7" s="2540"/>
      <c r="R7" s="2540"/>
      <c r="S7" s="2540"/>
      <c r="T7" s="2540"/>
      <c r="U7" s="392" t="s">
        <v>685</v>
      </c>
      <c r="V7" s="392"/>
      <c r="W7" s="392"/>
      <c r="X7" s="392"/>
      <c r="Y7" s="2514" t="str">
        <f>IF(★入力画面!L159="","","("&amp;★入力画面!L159&amp;")")</f>
        <v/>
      </c>
      <c r="Z7" s="2514"/>
      <c r="AA7" s="2515" t="str">
        <f>IF(★入力画面!O159="","",★入力画面!O159&amp;"")</f>
        <v/>
      </c>
      <c r="AB7" s="2515"/>
      <c r="AC7" s="392" t="s">
        <v>272</v>
      </c>
      <c r="AD7" s="2515" t="str">
        <f>IF(★入力画面!S159="","",★入力画面!S159&amp;"")</f>
        <v/>
      </c>
      <c r="AE7" s="2516"/>
    </row>
    <row r="8" spans="1:32" ht="13.5" customHeight="1">
      <c r="A8" s="283"/>
      <c r="B8" s="2574" t="s">
        <v>1168</v>
      </c>
      <c r="C8" s="2575"/>
      <c r="D8" s="2575"/>
      <c r="E8" s="2575"/>
      <c r="F8" s="2517" t="str">
        <f>IF(★入力画面!L149="","",★入力画面!L149&amp;"")</f>
        <v/>
      </c>
      <c r="G8" s="2518"/>
      <c r="H8" s="2518"/>
      <c r="I8" s="2519"/>
      <c r="J8" s="2519"/>
      <c r="K8" s="2519"/>
      <c r="L8" s="2519"/>
      <c r="M8" s="2519"/>
      <c r="N8" s="2519"/>
      <c r="O8" s="2519"/>
      <c r="P8" s="2519"/>
      <c r="Q8" s="2519"/>
      <c r="R8" s="2519"/>
      <c r="S8" s="2519"/>
      <c r="T8" s="2520"/>
      <c r="U8" s="2521" t="s">
        <v>209</v>
      </c>
      <c r="V8" s="2446"/>
      <c r="W8" s="2446"/>
      <c r="X8" s="2522"/>
      <c r="Y8" s="2525" t="str">
        <f>IF(★入力画面!L156="▼選択","",★入力画面!L156&amp;"")&amp;IF(★入力画面!O156="","",★入力画面!O156&amp;"")&amp;"年"</f>
        <v>年</v>
      </c>
      <c r="Z8" s="2526"/>
      <c r="AA8" s="2526"/>
      <c r="AB8" s="2529" t="str">
        <f>IF(★入力画面!R156="","",★入力画面!R156&amp;"")&amp;"月"</f>
        <v>月</v>
      </c>
      <c r="AC8" s="2529"/>
      <c r="AD8" s="2529" t="str">
        <f>IF(★入力画面!U156="","",★入力画面!U156&amp;"")&amp;"日"</f>
        <v>日</v>
      </c>
      <c r="AE8" s="2531"/>
    </row>
    <row r="9" spans="1:32" ht="13.5" customHeight="1">
      <c r="A9" s="283"/>
      <c r="B9" s="2576" t="s">
        <v>204</v>
      </c>
      <c r="C9" s="2577"/>
      <c r="D9" s="2577"/>
      <c r="E9" s="2577"/>
      <c r="F9" s="2533" t="str">
        <f>IF(★入力画面!L151="","",★入力画面!L151&amp;"")</f>
        <v/>
      </c>
      <c r="G9" s="2534"/>
      <c r="H9" s="2534"/>
      <c r="I9" s="2535"/>
      <c r="J9" s="2535"/>
      <c r="K9" s="2535"/>
      <c r="L9" s="2535"/>
      <c r="M9" s="2535"/>
      <c r="N9" s="2535"/>
      <c r="O9" s="2535"/>
      <c r="P9" s="2535"/>
      <c r="Q9" s="2535"/>
      <c r="R9" s="2535"/>
      <c r="S9" s="2535"/>
      <c r="T9" s="2536"/>
      <c r="U9" s="2523"/>
      <c r="V9" s="2447"/>
      <c r="W9" s="2447"/>
      <c r="X9" s="2524"/>
      <c r="Y9" s="2527"/>
      <c r="Z9" s="2528"/>
      <c r="AA9" s="2528"/>
      <c r="AB9" s="2530"/>
      <c r="AC9" s="2530"/>
      <c r="AD9" s="2530"/>
      <c r="AE9" s="2532"/>
    </row>
    <row r="10" spans="1:32" ht="13.5" customHeight="1">
      <c r="A10" s="283"/>
      <c r="B10" s="2570" t="s">
        <v>1169</v>
      </c>
      <c r="C10" s="2571"/>
      <c r="D10" s="2571"/>
      <c r="E10" s="2571"/>
      <c r="F10" s="2578" t="s">
        <v>5548</v>
      </c>
      <c r="G10" s="2579"/>
      <c r="H10" s="2579"/>
      <c r="I10" s="2580"/>
      <c r="J10" s="2580"/>
      <c r="K10" s="2580"/>
      <c r="L10" s="2580"/>
      <c r="M10" s="2580"/>
      <c r="N10" s="2580"/>
      <c r="O10" s="2580"/>
      <c r="P10" s="2580"/>
      <c r="Q10" s="2580"/>
      <c r="R10" s="2580"/>
      <c r="S10" s="2580"/>
      <c r="T10" s="2581"/>
      <c r="U10" s="2521" t="s">
        <v>326</v>
      </c>
      <c r="V10" s="2446"/>
      <c r="W10" s="2446"/>
      <c r="X10" s="2522"/>
      <c r="Y10" s="2586" t="str">
        <f>IF(★入力画面!L153="▼選択","","("&amp;VLOOKUP(★入力画面!L153,★入力画面!BC606:BD669,2,FALSE)&amp;") 第"&amp;★入力画面!M154&amp;"号")</f>
        <v/>
      </c>
      <c r="Z10" s="2587"/>
      <c r="AA10" s="2587"/>
      <c r="AB10" s="2587"/>
      <c r="AC10" s="2587"/>
      <c r="AD10" s="2587"/>
      <c r="AE10" s="2588"/>
    </row>
    <row r="11" spans="1:32">
      <c r="A11" s="283"/>
      <c r="B11" s="2572"/>
      <c r="C11" s="2573"/>
      <c r="D11" s="2573"/>
      <c r="E11" s="2573"/>
      <c r="F11" s="2582"/>
      <c r="G11" s="2583"/>
      <c r="H11" s="2583"/>
      <c r="I11" s="2584"/>
      <c r="J11" s="2584"/>
      <c r="K11" s="2584"/>
      <c r="L11" s="2584"/>
      <c r="M11" s="2584"/>
      <c r="N11" s="2584"/>
      <c r="O11" s="2584"/>
      <c r="P11" s="2584"/>
      <c r="Q11" s="2584"/>
      <c r="R11" s="2584"/>
      <c r="S11" s="2584"/>
      <c r="T11" s="2585"/>
      <c r="U11" s="2523"/>
      <c r="V11" s="2447"/>
      <c r="W11" s="2447"/>
      <c r="X11" s="2524"/>
      <c r="Y11" s="2589"/>
      <c r="Z11" s="2590"/>
      <c r="AA11" s="2590"/>
      <c r="AB11" s="2590"/>
      <c r="AC11" s="2590"/>
      <c r="AD11" s="2590"/>
      <c r="AE11" s="2591"/>
    </row>
    <row r="12" spans="1:32" ht="13.5" customHeight="1">
      <c r="A12" s="283"/>
      <c r="B12" s="516"/>
      <c r="C12" s="515"/>
      <c r="D12" s="515"/>
      <c r="E12" s="513"/>
      <c r="F12" s="515"/>
      <c r="G12" s="515"/>
      <c r="H12" s="2571" t="s">
        <v>1061</v>
      </c>
      <c r="I12" s="2571"/>
      <c r="J12" s="2571"/>
      <c r="K12" s="2571"/>
      <c r="M12" s="336"/>
      <c r="N12" s="335"/>
      <c r="O12" s="348"/>
      <c r="P12" s="2446" t="s">
        <v>1170</v>
      </c>
      <c r="Q12" s="2446"/>
      <c r="R12" s="2446"/>
      <c r="S12" s="2446"/>
      <c r="T12" s="2446"/>
      <c r="U12" s="2446"/>
      <c r="V12" s="2446"/>
      <c r="W12" s="2446"/>
      <c r="X12" s="2446"/>
      <c r="Y12" s="2446"/>
      <c r="Z12" s="2446"/>
      <c r="AA12" s="2446"/>
      <c r="AB12" s="2446"/>
      <c r="AC12" s="2446"/>
      <c r="AD12" s="348"/>
      <c r="AE12" s="336"/>
    </row>
    <row r="13" spans="1:32">
      <c r="A13" s="283"/>
      <c r="B13" s="517"/>
      <c r="C13" s="512"/>
      <c r="D13" s="512"/>
      <c r="E13" s="518"/>
      <c r="F13" s="283"/>
      <c r="G13" s="283"/>
      <c r="H13" s="2573"/>
      <c r="I13" s="2573"/>
      <c r="J13" s="2573"/>
      <c r="K13" s="2573"/>
      <c r="M13" s="350"/>
      <c r="N13" s="349"/>
      <c r="O13" s="283"/>
      <c r="P13" s="2436"/>
      <c r="Q13" s="2436"/>
      <c r="R13" s="2436"/>
      <c r="S13" s="2436"/>
      <c r="T13" s="2436"/>
      <c r="U13" s="2436"/>
      <c r="V13" s="2436"/>
      <c r="W13" s="2436"/>
      <c r="X13" s="2436"/>
      <c r="Y13" s="2436"/>
      <c r="Z13" s="2436"/>
      <c r="AA13" s="2436"/>
      <c r="AB13" s="2436"/>
      <c r="AC13" s="2436"/>
      <c r="AD13" s="283"/>
      <c r="AE13" s="350"/>
    </row>
    <row r="14" spans="1:32">
      <c r="A14" s="283"/>
      <c r="B14" s="517"/>
      <c r="C14" s="512"/>
      <c r="D14" s="512"/>
      <c r="E14" s="518"/>
      <c r="F14" s="2509" t="s">
        <v>5546</v>
      </c>
      <c r="G14" s="2511" t="str">
        <f>IF(★入力画面!M165="▼選択","",★入力画面!M165&amp;" "&amp;★入力画面!O165&amp;"年")</f>
        <v/>
      </c>
      <c r="H14" s="2511"/>
      <c r="I14" s="2511"/>
      <c r="J14" s="2512" t="str">
        <f>IF(★入力画面!R165="","",""&amp;★入力画面!R165&amp;"月")</f>
        <v/>
      </c>
      <c r="K14" s="2512"/>
      <c r="L14" s="2512" t="str">
        <f>IF(★入力画面!U165="","",""&amp;★入力画面!U165&amp;"日")</f>
        <v/>
      </c>
      <c r="M14" s="2513"/>
      <c r="N14" s="2537" t="str">
        <f>IF(★入力画面!X165="","",★入力画面!X165&amp;"")</f>
        <v/>
      </c>
      <c r="O14" s="2538"/>
      <c r="P14" s="2538"/>
      <c r="Q14" s="2538"/>
      <c r="R14" s="2538"/>
      <c r="S14" s="2538"/>
      <c r="T14" s="2538"/>
      <c r="U14" s="2538"/>
      <c r="V14" s="2538"/>
      <c r="W14" s="2538"/>
      <c r="X14" s="2538"/>
      <c r="Y14" s="2538"/>
      <c r="Z14" s="2538"/>
      <c r="AA14" s="2538"/>
      <c r="AB14" s="2538"/>
      <c r="AC14" s="2538"/>
      <c r="AD14" s="2538"/>
      <c r="AE14" s="2544"/>
    </row>
    <row r="15" spans="1:32" ht="13.5" customHeight="1">
      <c r="A15" s="283"/>
      <c r="B15" s="517"/>
      <c r="C15" s="512"/>
      <c r="D15" s="512"/>
      <c r="E15" s="518"/>
      <c r="F15" s="2510"/>
      <c r="G15" s="2503"/>
      <c r="H15" s="2503"/>
      <c r="I15" s="2503"/>
      <c r="J15" s="2505"/>
      <c r="K15" s="2505"/>
      <c r="L15" s="2505"/>
      <c r="M15" s="2507"/>
      <c r="N15" s="2545"/>
      <c r="O15" s="2546"/>
      <c r="P15" s="2546"/>
      <c r="Q15" s="2546"/>
      <c r="R15" s="2546"/>
      <c r="S15" s="2546"/>
      <c r="T15" s="2546"/>
      <c r="U15" s="2546"/>
      <c r="V15" s="2546"/>
      <c r="W15" s="2546"/>
      <c r="X15" s="2546"/>
      <c r="Y15" s="2546"/>
      <c r="Z15" s="2546"/>
      <c r="AA15" s="2546"/>
      <c r="AB15" s="2546"/>
      <c r="AC15" s="2546"/>
      <c r="AD15" s="2546"/>
      <c r="AE15" s="2547"/>
    </row>
    <row r="16" spans="1:32" ht="13.5" customHeight="1">
      <c r="A16" s="283"/>
      <c r="B16" s="517"/>
      <c r="C16" s="512"/>
      <c r="D16" s="512"/>
      <c r="E16" s="518"/>
      <c r="F16" s="2501" t="s">
        <v>5547</v>
      </c>
      <c r="G16" s="2503" t="str">
        <f>IF(★入力画面!M166="▼選択","",★入力画面!M166&amp;" "&amp;★入力画面!O166&amp;"年")</f>
        <v/>
      </c>
      <c r="H16" s="2503"/>
      <c r="I16" s="2503"/>
      <c r="J16" s="2505" t="str">
        <f>IF(★入力画面!R166="","",""&amp;★入力画面!R166&amp;"月")</f>
        <v/>
      </c>
      <c r="K16" s="2505"/>
      <c r="L16" s="2505" t="str">
        <f>IF(★入力画面!U166="","",""&amp;★入力画面!U166&amp;"日")</f>
        <v/>
      </c>
      <c r="M16" s="2507"/>
      <c r="N16" s="2545"/>
      <c r="O16" s="2546"/>
      <c r="P16" s="2546"/>
      <c r="Q16" s="2546"/>
      <c r="R16" s="2546"/>
      <c r="S16" s="2546"/>
      <c r="T16" s="2546"/>
      <c r="U16" s="2546"/>
      <c r="V16" s="2546"/>
      <c r="W16" s="2546"/>
      <c r="X16" s="2546"/>
      <c r="Y16" s="2546"/>
      <c r="Z16" s="2546"/>
      <c r="AA16" s="2546"/>
      <c r="AB16" s="2546"/>
      <c r="AC16" s="2546"/>
      <c r="AD16" s="2546"/>
      <c r="AE16" s="2547"/>
    </row>
    <row r="17" spans="1:31">
      <c r="A17" s="283"/>
      <c r="B17" s="517"/>
      <c r="C17" s="512"/>
      <c r="D17" s="512"/>
      <c r="E17" s="518"/>
      <c r="F17" s="2502"/>
      <c r="G17" s="2504"/>
      <c r="H17" s="2504"/>
      <c r="I17" s="2504"/>
      <c r="J17" s="2506"/>
      <c r="K17" s="2506"/>
      <c r="L17" s="2506"/>
      <c r="M17" s="2508"/>
      <c r="N17" s="2539"/>
      <c r="O17" s="2540"/>
      <c r="P17" s="2540"/>
      <c r="Q17" s="2540"/>
      <c r="R17" s="2540"/>
      <c r="S17" s="2540"/>
      <c r="T17" s="2540"/>
      <c r="U17" s="2540"/>
      <c r="V17" s="2540"/>
      <c r="W17" s="2540"/>
      <c r="X17" s="2540"/>
      <c r="Y17" s="2540"/>
      <c r="Z17" s="2540"/>
      <c r="AA17" s="2540"/>
      <c r="AB17" s="2540"/>
      <c r="AC17" s="2540"/>
      <c r="AD17" s="2540"/>
      <c r="AE17" s="2548"/>
    </row>
    <row r="18" spans="1:31">
      <c r="A18" s="283"/>
      <c r="B18" s="517"/>
      <c r="C18" s="512"/>
      <c r="D18" s="512"/>
      <c r="E18" s="518"/>
      <c r="F18" s="2509" t="s">
        <v>5546</v>
      </c>
      <c r="G18" s="2511" t="str">
        <f>IF(★入力画面!M167="▼選択","",★入力画面!M167&amp;" "&amp;★入力画面!O167&amp;"年")</f>
        <v/>
      </c>
      <c r="H18" s="2511"/>
      <c r="I18" s="2511"/>
      <c r="J18" s="2512" t="str">
        <f>IF(★入力画面!R167="","",""&amp;★入力画面!R167&amp;"月")</f>
        <v/>
      </c>
      <c r="K18" s="2512"/>
      <c r="L18" s="2512" t="str">
        <f>IF(★入力画面!U167="","",""&amp;★入力画面!U167&amp;"日")</f>
        <v/>
      </c>
      <c r="M18" s="2513"/>
      <c r="N18" s="2537" t="str">
        <f>IF(★入力画面!X167="","",★入力画面!X167&amp;"")</f>
        <v/>
      </c>
      <c r="O18" s="2538"/>
      <c r="P18" s="2538"/>
      <c r="Q18" s="2538"/>
      <c r="R18" s="2538"/>
      <c r="S18" s="2538"/>
      <c r="T18" s="2538"/>
      <c r="U18" s="2538"/>
      <c r="V18" s="2538"/>
      <c r="W18" s="2538"/>
      <c r="X18" s="2538"/>
      <c r="Y18" s="2538"/>
      <c r="Z18" s="2538"/>
      <c r="AA18" s="2538"/>
      <c r="AB18" s="2538"/>
      <c r="AC18" s="2538"/>
      <c r="AD18" s="2538"/>
      <c r="AE18" s="2544"/>
    </row>
    <row r="19" spans="1:31" ht="13.5" customHeight="1">
      <c r="A19" s="283"/>
      <c r="B19" s="517"/>
      <c r="C19" s="512"/>
      <c r="D19" s="512"/>
      <c r="E19" s="518"/>
      <c r="F19" s="2510"/>
      <c r="G19" s="2503"/>
      <c r="H19" s="2503"/>
      <c r="I19" s="2503"/>
      <c r="J19" s="2505"/>
      <c r="K19" s="2505"/>
      <c r="L19" s="2505"/>
      <c r="M19" s="2507"/>
      <c r="N19" s="2545"/>
      <c r="O19" s="2546"/>
      <c r="P19" s="2546"/>
      <c r="Q19" s="2546"/>
      <c r="R19" s="2546"/>
      <c r="S19" s="2546"/>
      <c r="T19" s="2546"/>
      <c r="U19" s="2546"/>
      <c r="V19" s="2546"/>
      <c r="W19" s="2546"/>
      <c r="X19" s="2546"/>
      <c r="Y19" s="2546"/>
      <c r="Z19" s="2546"/>
      <c r="AA19" s="2546"/>
      <c r="AB19" s="2546"/>
      <c r="AC19" s="2546"/>
      <c r="AD19" s="2546"/>
      <c r="AE19" s="2547"/>
    </row>
    <row r="20" spans="1:31" ht="13.5" customHeight="1">
      <c r="A20" s="283"/>
      <c r="B20" s="517"/>
      <c r="C20" s="512"/>
      <c r="D20" s="512"/>
      <c r="E20" s="518"/>
      <c r="F20" s="2501" t="s">
        <v>5547</v>
      </c>
      <c r="G20" s="2503" t="str">
        <f>IF(★入力画面!M168="▼選択","",★入力画面!M168&amp;" "&amp;★入力画面!O168&amp;"年")</f>
        <v/>
      </c>
      <c r="H20" s="2503"/>
      <c r="I20" s="2503"/>
      <c r="J20" s="2505" t="str">
        <f>IF(★入力画面!R168="","",""&amp;★入力画面!R168&amp;"月")</f>
        <v/>
      </c>
      <c r="K20" s="2505"/>
      <c r="L20" s="2505" t="str">
        <f>IF(★入力画面!U168="","",""&amp;★入力画面!U168&amp;"日")</f>
        <v/>
      </c>
      <c r="M20" s="2507"/>
      <c r="N20" s="2545"/>
      <c r="O20" s="2546"/>
      <c r="P20" s="2546"/>
      <c r="Q20" s="2546"/>
      <c r="R20" s="2546"/>
      <c r="S20" s="2546"/>
      <c r="T20" s="2546"/>
      <c r="U20" s="2546"/>
      <c r="V20" s="2546"/>
      <c r="W20" s="2546"/>
      <c r="X20" s="2546"/>
      <c r="Y20" s="2546"/>
      <c r="Z20" s="2546"/>
      <c r="AA20" s="2546"/>
      <c r="AB20" s="2546"/>
      <c r="AC20" s="2546"/>
      <c r="AD20" s="2546"/>
      <c r="AE20" s="2547"/>
    </row>
    <row r="21" spans="1:31">
      <c r="A21" s="283"/>
      <c r="B21" s="517"/>
      <c r="C21" s="512"/>
      <c r="D21" s="512"/>
      <c r="E21" s="518"/>
      <c r="F21" s="2502"/>
      <c r="G21" s="2504"/>
      <c r="H21" s="2504"/>
      <c r="I21" s="2504"/>
      <c r="J21" s="2506"/>
      <c r="K21" s="2506"/>
      <c r="L21" s="2506"/>
      <c r="M21" s="2508"/>
      <c r="N21" s="2539"/>
      <c r="O21" s="2540"/>
      <c r="P21" s="2540"/>
      <c r="Q21" s="2540"/>
      <c r="R21" s="2540"/>
      <c r="S21" s="2540"/>
      <c r="T21" s="2540"/>
      <c r="U21" s="2540"/>
      <c r="V21" s="2540"/>
      <c r="W21" s="2540"/>
      <c r="X21" s="2540"/>
      <c r="Y21" s="2540"/>
      <c r="Z21" s="2540"/>
      <c r="AA21" s="2540"/>
      <c r="AB21" s="2540"/>
      <c r="AC21" s="2540"/>
      <c r="AD21" s="2540"/>
      <c r="AE21" s="2548"/>
    </row>
    <row r="22" spans="1:31">
      <c r="A22" s="283"/>
      <c r="B22" s="517"/>
      <c r="C22" s="512"/>
      <c r="D22" s="512"/>
      <c r="E22" s="518"/>
      <c r="F22" s="2509" t="s">
        <v>5546</v>
      </c>
      <c r="G22" s="2511" t="str">
        <f>IF(★入力画面!M169="▼選択","",★入力画面!M169&amp;" "&amp;★入力画面!O169&amp;"年")</f>
        <v/>
      </c>
      <c r="H22" s="2511"/>
      <c r="I22" s="2511"/>
      <c r="J22" s="2512" t="str">
        <f>IF(★入力画面!R169="","",""&amp;★入力画面!R169&amp;"月")</f>
        <v/>
      </c>
      <c r="K22" s="2512"/>
      <c r="L22" s="2512" t="str">
        <f>IF(★入力画面!U169="","",""&amp;★入力画面!U169&amp;"日")</f>
        <v/>
      </c>
      <c r="M22" s="2513"/>
      <c r="N22" s="2537" t="str">
        <f>IF(★入力画面!X169="","",★入力画面!X169&amp;"")</f>
        <v/>
      </c>
      <c r="O22" s="2538"/>
      <c r="P22" s="2538"/>
      <c r="Q22" s="2538"/>
      <c r="R22" s="2538"/>
      <c r="S22" s="2538"/>
      <c r="T22" s="2538"/>
      <c r="U22" s="2538"/>
      <c r="V22" s="2538"/>
      <c r="W22" s="2538"/>
      <c r="X22" s="2538"/>
      <c r="Y22" s="2538"/>
      <c r="Z22" s="2538"/>
      <c r="AA22" s="2538"/>
      <c r="AB22" s="2538"/>
      <c r="AC22" s="2538"/>
      <c r="AD22" s="2538"/>
      <c r="AE22" s="2544"/>
    </row>
    <row r="23" spans="1:31" ht="13.5" customHeight="1">
      <c r="A23" s="283"/>
      <c r="B23" s="517"/>
      <c r="C23" s="512"/>
      <c r="D23" s="512"/>
      <c r="E23" s="518"/>
      <c r="F23" s="2510"/>
      <c r="G23" s="2503"/>
      <c r="H23" s="2503"/>
      <c r="I23" s="2503"/>
      <c r="J23" s="2505"/>
      <c r="K23" s="2505"/>
      <c r="L23" s="2505"/>
      <c r="M23" s="2507"/>
      <c r="N23" s="2545"/>
      <c r="O23" s="2546"/>
      <c r="P23" s="2546"/>
      <c r="Q23" s="2546"/>
      <c r="R23" s="2546"/>
      <c r="S23" s="2546"/>
      <c r="T23" s="2546"/>
      <c r="U23" s="2546"/>
      <c r="V23" s="2546"/>
      <c r="W23" s="2546"/>
      <c r="X23" s="2546"/>
      <c r="Y23" s="2546"/>
      <c r="Z23" s="2546"/>
      <c r="AA23" s="2546"/>
      <c r="AB23" s="2546"/>
      <c r="AC23" s="2546"/>
      <c r="AD23" s="2546"/>
      <c r="AE23" s="2547"/>
    </row>
    <row r="24" spans="1:31" ht="13.5" customHeight="1">
      <c r="A24" s="283"/>
      <c r="B24" s="517"/>
      <c r="C24" s="512"/>
      <c r="D24" s="512"/>
      <c r="E24" s="518"/>
      <c r="F24" s="2501" t="s">
        <v>5547</v>
      </c>
      <c r="G24" s="2503" t="str">
        <f>IF(★入力画面!M170="▼選択","",★入力画面!M170&amp;" "&amp;★入力画面!O170&amp;"年")</f>
        <v/>
      </c>
      <c r="H24" s="2503"/>
      <c r="I24" s="2503"/>
      <c r="J24" s="2505" t="str">
        <f>IF(★入力画面!R170="","",""&amp;★入力画面!R170&amp;"月")</f>
        <v/>
      </c>
      <c r="K24" s="2505"/>
      <c r="L24" s="2505" t="str">
        <f>IF(★入力画面!U170="","",""&amp;★入力画面!U170&amp;"日")</f>
        <v/>
      </c>
      <c r="M24" s="2507"/>
      <c r="N24" s="2545"/>
      <c r="O24" s="2546"/>
      <c r="P24" s="2546"/>
      <c r="Q24" s="2546"/>
      <c r="R24" s="2546"/>
      <c r="S24" s="2546"/>
      <c r="T24" s="2546"/>
      <c r="U24" s="2546"/>
      <c r="V24" s="2546"/>
      <c r="W24" s="2546"/>
      <c r="X24" s="2546"/>
      <c r="Y24" s="2546"/>
      <c r="Z24" s="2546"/>
      <c r="AA24" s="2546"/>
      <c r="AB24" s="2546"/>
      <c r="AC24" s="2546"/>
      <c r="AD24" s="2546"/>
      <c r="AE24" s="2547"/>
    </row>
    <row r="25" spans="1:31">
      <c r="A25" s="283"/>
      <c r="B25" s="517"/>
      <c r="C25" s="512"/>
      <c r="D25" s="512"/>
      <c r="E25" s="518"/>
      <c r="F25" s="2502"/>
      <c r="G25" s="2504"/>
      <c r="H25" s="2504"/>
      <c r="I25" s="2504"/>
      <c r="J25" s="2506"/>
      <c r="K25" s="2506"/>
      <c r="L25" s="2506"/>
      <c r="M25" s="2508"/>
      <c r="N25" s="2539"/>
      <c r="O25" s="2540"/>
      <c r="P25" s="2540"/>
      <c r="Q25" s="2540"/>
      <c r="R25" s="2540"/>
      <c r="S25" s="2540"/>
      <c r="T25" s="2540"/>
      <c r="U25" s="2540"/>
      <c r="V25" s="2540"/>
      <c r="W25" s="2540"/>
      <c r="X25" s="2540"/>
      <c r="Y25" s="2540"/>
      <c r="Z25" s="2540"/>
      <c r="AA25" s="2540"/>
      <c r="AB25" s="2540"/>
      <c r="AC25" s="2540"/>
      <c r="AD25" s="2540"/>
      <c r="AE25" s="2548"/>
    </row>
    <row r="26" spans="1:31">
      <c r="A26" s="283"/>
      <c r="B26" s="517"/>
      <c r="C26" s="512"/>
      <c r="D26" s="512"/>
      <c r="E26" s="518"/>
      <c r="F26" s="2509" t="s">
        <v>5546</v>
      </c>
      <c r="G26" s="2511" t="str">
        <f>IF(★入力画面!M171="▼選択","",★入力画面!M171&amp;" "&amp;★入力画面!O171&amp;"年")</f>
        <v/>
      </c>
      <c r="H26" s="2511"/>
      <c r="I26" s="2511"/>
      <c r="J26" s="2512" t="str">
        <f>IF(★入力画面!R171="","",""&amp;★入力画面!R171&amp;"月")</f>
        <v/>
      </c>
      <c r="K26" s="2512"/>
      <c r="L26" s="2512" t="str">
        <f>IF(★入力画面!U171="","",""&amp;★入力画面!U171&amp;"日")</f>
        <v/>
      </c>
      <c r="M26" s="2513"/>
      <c r="N26" s="2537" t="str">
        <f>IF(★入力画面!X171="","",★入力画面!X171&amp;"")</f>
        <v/>
      </c>
      <c r="O26" s="2538"/>
      <c r="P26" s="2538"/>
      <c r="Q26" s="2538"/>
      <c r="R26" s="2538"/>
      <c r="S26" s="2538"/>
      <c r="T26" s="2538"/>
      <c r="U26" s="2538"/>
      <c r="V26" s="2538"/>
      <c r="W26" s="2538"/>
      <c r="X26" s="2538"/>
      <c r="Y26" s="2538"/>
      <c r="Z26" s="2538"/>
      <c r="AA26" s="2538"/>
      <c r="AB26" s="2538"/>
      <c r="AC26" s="2538"/>
      <c r="AD26" s="2538"/>
      <c r="AE26" s="2544"/>
    </row>
    <row r="27" spans="1:31" ht="13.5" customHeight="1">
      <c r="A27" s="283"/>
      <c r="B27" s="2553" t="s">
        <v>1171</v>
      </c>
      <c r="C27" s="2554"/>
      <c r="D27" s="2554"/>
      <c r="E27" s="2555"/>
      <c r="F27" s="2510"/>
      <c r="G27" s="2503"/>
      <c r="H27" s="2503"/>
      <c r="I27" s="2503"/>
      <c r="J27" s="2505"/>
      <c r="K27" s="2505"/>
      <c r="L27" s="2505"/>
      <c r="M27" s="2507"/>
      <c r="N27" s="2545"/>
      <c r="O27" s="2546"/>
      <c r="P27" s="2546"/>
      <c r="Q27" s="2546"/>
      <c r="R27" s="2546"/>
      <c r="S27" s="2546"/>
      <c r="T27" s="2546"/>
      <c r="U27" s="2546"/>
      <c r="V27" s="2546"/>
      <c r="W27" s="2546"/>
      <c r="X27" s="2546"/>
      <c r="Y27" s="2546"/>
      <c r="Z27" s="2546"/>
      <c r="AA27" s="2546"/>
      <c r="AB27" s="2546"/>
      <c r="AC27" s="2546"/>
      <c r="AD27" s="2546"/>
      <c r="AE27" s="2547"/>
    </row>
    <row r="28" spans="1:31" ht="13.5" customHeight="1">
      <c r="A28" s="283"/>
      <c r="B28" s="2553"/>
      <c r="C28" s="2554"/>
      <c r="D28" s="2554"/>
      <c r="E28" s="2555"/>
      <c r="F28" s="2501" t="s">
        <v>5547</v>
      </c>
      <c r="G28" s="2503" t="str">
        <f>IF(★入力画面!M172="▼選択","",★入力画面!M172&amp;" "&amp;★入力画面!O172&amp;"年")</f>
        <v/>
      </c>
      <c r="H28" s="2503"/>
      <c r="I28" s="2503"/>
      <c r="J28" s="2505" t="str">
        <f>IF(★入力画面!R172="","",""&amp;★入力画面!R172&amp;"月")</f>
        <v/>
      </c>
      <c r="K28" s="2505"/>
      <c r="L28" s="2505" t="str">
        <f>IF(★入力画面!U172="","",""&amp;★入力画面!U172&amp;"日")</f>
        <v/>
      </c>
      <c r="M28" s="2507"/>
      <c r="N28" s="2545"/>
      <c r="O28" s="2546"/>
      <c r="P28" s="2546"/>
      <c r="Q28" s="2546"/>
      <c r="R28" s="2546"/>
      <c r="S28" s="2546"/>
      <c r="T28" s="2546"/>
      <c r="U28" s="2546"/>
      <c r="V28" s="2546"/>
      <c r="W28" s="2546"/>
      <c r="X28" s="2546"/>
      <c r="Y28" s="2546"/>
      <c r="Z28" s="2546"/>
      <c r="AA28" s="2546"/>
      <c r="AB28" s="2546"/>
      <c r="AC28" s="2546"/>
      <c r="AD28" s="2546"/>
      <c r="AE28" s="2547"/>
    </row>
    <row r="29" spans="1:31">
      <c r="A29" s="283"/>
      <c r="B29" s="517"/>
      <c r="C29" s="512"/>
      <c r="D29" s="512"/>
      <c r="E29" s="518"/>
      <c r="F29" s="2502"/>
      <c r="G29" s="2504"/>
      <c r="H29" s="2504"/>
      <c r="I29" s="2504"/>
      <c r="J29" s="2506"/>
      <c r="K29" s="2506"/>
      <c r="L29" s="2506"/>
      <c r="M29" s="2508"/>
      <c r="N29" s="2539"/>
      <c r="O29" s="2540"/>
      <c r="P29" s="2540"/>
      <c r="Q29" s="2540"/>
      <c r="R29" s="2540"/>
      <c r="S29" s="2540"/>
      <c r="T29" s="2540"/>
      <c r="U29" s="2540"/>
      <c r="V29" s="2540"/>
      <c r="W29" s="2540"/>
      <c r="X29" s="2540"/>
      <c r="Y29" s="2540"/>
      <c r="Z29" s="2540"/>
      <c r="AA29" s="2540"/>
      <c r="AB29" s="2540"/>
      <c r="AC29" s="2540"/>
      <c r="AD29" s="2540"/>
      <c r="AE29" s="2548"/>
    </row>
    <row r="30" spans="1:31">
      <c r="A30" s="283"/>
      <c r="B30" s="517"/>
      <c r="C30" s="512"/>
      <c r="D30" s="512"/>
      <c r="E30" s="518"/>
      <c r="F30" s="2509" t="s">
        <v>5546</v>
      </c>
      <c r="G30" s="2511" t="str">
        <f>IF(★入力画面!M173="▼選択","",★入力画面!M173&amp;" "&amp;★入力画面!O173&amp;"年")</f>
        <v/>
      </c>
      <c r="H30" s="2511"/>
      <c r="I30" s="2511"/>
      <c r="J30" s="2512" t="str">
        <f>IF(★入力画面!R173="","",""&amp;★入力画面!R173&amp;"月")</f>
        <v/>
      </c>
      <c r="K30" s="2512"/>
      <c r="L30" s="2512" t="str">
        <f>IF(★入力画面!U173="","",""&amp;★入力画面!U173&amp;"日")</f>
        <v/>
      </c>
      <c r="M30" s="2513"/>
      <c r="N30" s="2537" t="str">
        <f>IF(★入力画面!X173="","",★入力画面!X173&amp;"")</f>
        <v/>
      </c>
      <c r="O30" s="2538"/>
      <c r="P30" s="2538"/>
      <c r="Q30" s="2538"/>
      <c r="R30" s="2538"/>
      <c r="S30" s="2538"/>
      <c r="T30" s="2538"/>
      <c r="U30" s="2538"/>
      <c r="V30" s="2538"/>
      <c r="W30" s="2538"/>
      <c r="X30" s="2538"/>
      <c r="Y30" s="2538"/>
      <c r="Z30" s="2538"/>
      <c r="AA30" s="2538"/>
      <c r="AB30" s="2538"/>
      <c r="AC30" s="2538"/>
      <c r="AD30" s="2538"/>
      <c r="AE30" s="2544"/>
    </row>
    <row r="31" spans="1:31" ht="13.5" customHeight="1">
      <c r="A31" s="283"/>
      <c r="B31" s="517"/>
      <c r="C31" s="512"/>
      <c r="D31" s="512"/>
      <c r="E31" s="518"/>
      <c r="F31" s="2510"/>
      <c r="G31" s="2503"/>
      <c r="H31" s="2503"/>
      <c r="I31" s="2503"/>
      <c r="J31" s="2505"/>
      <c r="K31" s="2505"/>
      <c r="L31" s="2505"/>
      <c r="M31" s="2507"/>
      <c r="N31" s="2545"/>
      <c r="O31" s="2546"/>
      <c r="P31" s="2546"/>
      <c r="Q31" s="2546"/>
      <c r="R31" s="2546"/>
      <c r="S31" s="2546"/>
      <c r="T31" s="2546"/>
      <c r="U31" s="2546"/>
      <c r="V31" s="2546"/>
      <c r="W31" s="2546"/>
      <c r="X31" s="2546"/>
      <c r="Y31" s="2546"/>
      <c r="Z31" s="2546"/>
      <c r="AA31" s="2546"/>
      <c r="AB31" s="2546"/>
      <c r="AC31" s="2546"/>
      <c r="AD31" s="2546"/>
      <c r="AE31" s="2547"/>
    </row>
    <row r="32" spans="1:31" ht="13.5" customHeight="1">
      <c r="A32" s="283"/>
      <c r="B32" s="517"/>
      <c r="C32" s="512"/>
      <c r="D32" s="512"/>
      <c r="E32" s="518"/>
      <c r="F32" s="2501" t="s">
        <v>5547</v>
      </c>
      <c r="G32" s="2503" t="str">
        <f>IF(★入力画面!M174="▼選択","",★入力画面!M174&amp;" "&amp;★入力画面!O174&amp;"年")</f>
        <v/>
      </c>
      <c r="H32" s="2503"/>
      <c r="I32" s="2503"/>
      <c r="J32" s="2505" t="str">
        <f>IF(★入力画面!R174="","",""&amp;★入力画面!R174&amp;"月")</f>
        <v/>
      </c>
      <c r="K32" s="2505"/>
      <c r="L32" s="2505" t="str">
        <f>IF(★入力画面!U174="","",""&amp;★入力画面!U174&amp;"日")</f>
        <v/>
      </c>
      <c r="M32" s="2507"/>
      <c r="N32" s="2545"/>
      <c r="O32" s="2546"/>
      <c r="P32" s="2546"/>
      <c r="Q32" s="2546"/>
      <c r="R32" s="2546"/>
      <c r="S32" s="2546"/>
      <c r="T32" s="2546"/>
      <c r="U32" s="2546"/>
      <c r="V32" s="2546"/>
      <c r="W32" s="2546"/>
      <c r="X32" s="2546"/>
      <c r="Y32" s="2546"/>
      <c r="Z32" s="2546"/>
      <c r="AA32" s="2546"/>
      <c r="AB32" s="2546"/>
      <c r="AC32" s="2546"/>
      <c r="AD32" s="2546"/>
      <c r="AE32" s="2547"/>
    </row>
    <row r="33" spans="1:31">
      <c r="A33" s="283"/>
      <c r="B33" s="517"/>
      <c r="C33" s="512"/>
      <c r="D33" s="512"/>
      <c r="E33" s="518"/>
      <c r="F33" s="2502"/>
      <c r="G33" s="2504"/>
      <c r="H33" s="2504"/>
      <c r="I33" s="2504"/>
      <c r="J33" s="2506"/>
      <c r="K33" s="2506"/>
      <c r="L33" s="2506"/>
      <c r="M33" s="2508"/>
      <c r="N33" s="2539"/>
      <c r="O33" s="2540"/>
      <c r="P33" s="2540"/>
      <c r="Q33" s="2540"/>
      <c r="R33" s="2540"/>
      <c r="S33" s="2540"/>
      <c r="T33" s="2540"/>
      <c r="U33" s="2540"/>
      <c r="V33" s="2540"/>
      <c r="W33" s="2540"/>
      <c r="X33" s="2540"/>
      <c r="Y33" s="2540"/>
      <c r="Z33" s="2540"/>
      <c r="AA33" s="2540"/>
      <c r="AB33" s="2540"/>
      <c r="AC33" s="2540"/>
      <c r="AD33" s="2540"/>
      <c r="AE33" s="2548"/>
    </row>
    <row r="34" spans="1:31">
      <c r="A34" s="283"/>
      <c r="B34" s="517"/>
      <c r="C34" s="512"/>
      <c r="D34" s="512"/>
      <c r="E34" s="518"/>
      <c r="F34" s="2509" t="s">
        <v>5546</v>
      </c>
      <c r="G34" s="2511" t="str">
        <f>IF(★入力画面!M175="▼選択","",★入力画面!M175&amp;" "&amp;★入力画面!O175&amp;"年")</f>
        <v/>
      </c>
      <c r="H34" s="2511"/>
      <c r="I34" s="2511"/>
      <c r="J34" s="2512" t="str">
        <f>IF(★入力画面!R175="","",""&amp;★入力画面!R175&amp;"月")</f>
        <v/>
      </c>
      <c r="K34" s="2512"/>
      <c r="L34" s="2512" t="str">
        <f>IF(★入力画面!U175="","",""&amp;★入力画面!U175&amp;"日")</f>
        <v/>
      </c>
      <c r="M34" s="2513"/>
      <c r="N34" s="2537" t="str">
        <f>IF(★入力画面!X175="","",★入力画面!X175&amp;"")</f>
        <v/>
      </c>
      <c r="O34" s="2538"/>
      <c r="P34" s="2538"/>
      <c r="Q34" s="2538"/>
      <c r="R34" s="2538"/>
      <c r="S34" s="2538"/>
      <c r="T34" s="2538"/>
      <c r="U34" s="2538"/>
      <c r="V34" s="2538"/>
      <c r="W34" s="2538"/>
      <c r="X34" s="2538"/>
      <c r="Y34" s="2538"/>
      <c r="Z34" s="2538"/>
      <c r="AA34" s="2538"/>
      <c r="AB34" s="2538"/>
      <c r="AC34" s="2538"/>
      <c r="AD34" s="2538"/>
      <c r="AE34" s="2544"/>
    </row>
    <row r="35" spans="1:31" ht="13.5" customHeight="1">
      <c r="A35" s="283"/>
      <c r="B35" s="517"/>
      <c r="C35" s="512"/>
      <c r="D35" s="512"/>
      <c r="E35" s="518"/>
      <c r="F35" s="2510"/>
      <c r="G35" s="2503"/>
      <c r="H35" s="2503"/>
      <c r="I35" s="2503"/>
      <c r="J35" s="2505"/>
      <c r="K35" s="2505"/>
      <c r="L35" s="2505"/>
      <c r="M35" s="2507"/>
      <c r="N35" s="2545"/>
      <c r="O35" s="2546"/>
      <c r="P35" s="2546"/>
      <c r="Q35" s="2546"/>
      <c r="R35" s="2546"/>
      <c r="S35" s="2546"/>
      <c r="T35" s="2546"/>
      <c r="U35" s="2546"/>
      <c r="V35" s="2546"/>
      <c r="W35" s="2546"/>
      <c r="X35" s="2546"/>
      <c r="Y35" s="2546"/>
      <c r="Z35" s="2546"/>
      <c r="AA35" s="2546"/>
      <c r="AB35" s="2546"/>
      <c r="AC35" s="2546"/>
      <c r="AD35" s="2546"/>
      <c r="AE35" s="2547"/>
    </row>
    <row r="36" spans="1:31" ht="13.5" customHeight="1">
      <c r="A36" s="283"/>
      <c r="B36" s="517"/>
      <c r="C36" s="512"/>
      <c r="D36" s="512"/>
      <c r="E36" s="518"/>
      <c r="F36" s="2501" t="s">
        <v>5547</v>
      </c>
      <c r="G36" s="2503" t="str">
        <f>IF(★入力画面!M176="▼選択","",★入力画面!M176&amp;" "&amp;★入力画面!O176&amp;"年")</f>
        <v/>
      </c>
      <c r="H36" s="2503"/>
      <c r="I36" s="2503"/>
      <c r="J36" s="2505" t="str">
        <f>IF(★入力画面!R176="","",""&amp;★入力画面!R176&amp;"月")</f>
        <v/>
      </c>
      <c r="K36" s="2505"/>
      <c r="L36" s="2505" t="str">
        <f>IF(★入力画面!U176="","",""&amp;★入力画面!U176&amp;"日")</f>
        <v/>
      </c>
      <c r="M36" s="2507"/>
      <c r="N36" s="2545"/>
      <c r="O36" s="2546"/>
      <c r="P36" s="2546"/>
      <c r="Q36" s="2546"/>
      <c r="R36" s="2546"/>
      <c r="S36" s="2546"/>
      <c r="T36" s="2546"/>
      <c r="U36" s="2546"/>
      <c r="V36" s="2546"/>
      <c r="W36" s="2546"/>
      <c r="X36" s="2546"/>
      <c r="Y36" s="2546"/>
      <c r="Z36" s="2546"/>
      <c r="AA36" s="2546"/>
      <c r="AB36" s="2546"/>
      <c r="AC36" s="2546"/>
      <c r="AD36" s="2546"/>
      <c r="AE36" s="2547"/>
    </row>
    <row r="37" spans="1:31">
      <c r="A37" s="283"/>
      <c r="B37" s="517"/>
      <c r="C37" s="512"/>
      <c r="D37" s="512"/>
      <c r="E37" s="518"/>
      <c r="F37" s="2502"/>
      <c r="G37" s="2504"/>
      <c r="H37" s="2504"/>
      <c r="I37" s="2504"/>
      <c r="J37" s="2506"/>
      <c r="K37" s="2506"/>
      <c r="L37" s="2506"/>
      <c r="M37" s="2508"/>
      <c r="N37" s="2539"/>
      <c r="O37" s="2540"/>
      <c r="P37" s="2540"/>
      <c r="Q37" s="2540"/>
      <c r="R37" s="2540"/>
      <c r="S37" s="2540"/>
      <c r="T37" s="2540"/>
      <c r="U37" s="2540"/>
      <c r="V37" s="2540"/>
      <c r="W37" s="2540"/>
      <c r="X37" s="2540"/>
      <c r="Y37" s="2540"/>
      <c r="Z37" s="2540"/>
      <c r="AA37" s="2540"/>
      <c r="AB37" s="2540"/>
      <c r="AC37" s="2540"/>
      <c r="AD37" s="2540"/>
      <c r="AE37" s="2548"/>
    </row>
    <row r="38" spans="1:31">
      <c r="A38" s="283"/>
      <c r="B38" s="517"/>
      <c r="C38" s="512"/>
      <c r="D38" s="512"/>
      <c r="E38" s="518"/>
      <c r="F38" s="2509" t="s">
        <v>5546</v>
      </c>
      <c r="G38" s="2511" t="str">
        <f>IF(★入力画面!M177="▼選択","",★入力画面!M177&amp;" "&amp;★入力画面!O177&amp;"年")</f>
        <v/>
      </c>
      <c r="H38" s="2511"/>
      <c r="I38" s="2511"/>
      <c r="J38" s="2512" t="str">
        <f>IF(★入力画面!R177="","",""&amp;★入力画面!R177&amp;"月")</f>
        <v/>
      </c>
      <c r="K38" s="2512"/>
      <c r="L38" s="2512" t="str">
        <f>IF(★入力画面!U177="","",""&amp;★入力画面!U177&amp;"日")</f>
        <v/>
      </c>
      <c r="M38" s="2513"/>
      <c r="N38" s="2537" t="str">
        <f>IF(★入力画面!X177="","",★入力画面!X177&amp;"")</f>
        <v/>
      </c>
      <c r="O38" s="2538"/>
      <c r="P38" s="2538"/>
      <c r="Q38" s="2538"/>
      <c r="R38" s="2538"/>
      <c r="S38" s="2538"/>
      <c r="T38" s="2538"/>
      <c r="U38" s="2538"/>
      <c r="V38" s="2538"/>
      <c r="W38" s="2538"/>
      <c r="X38" s="2538"/>
      <c r="Y38" s="2538"/>
      <c r="Z38" s="2538"/>
      <c r="AA38" s="2538"/>
      <c r="AB38" s="2538"/>
      <c r="AC38" s="2538"/>
      <c r="AD38" s="2538"/>
      <c r="AE38" s="2544"/>
    </row>
    <row r="39" spans="1:31" ht="13.5" customHeight="1">
      <c r="A39" s="283"/>
      <c r="B39" s="517"/>
      <c r="C39" s="512"/>
      <c r="D39" s="512"/>
      <c r="E39" s="518"/>
      <c r="F39" s="2510"/>
      <c r="G39" s="2503"/>
      <c r="H39" s="2503"/>
      <c r="I39" s="2503"/>
      <c r="J39" s="2505"/>
      <c r="K39" s="2505"/>
      <c r="L39" s="2505"/>
      <c r="M39" s="2507"/>
      <c r="N39" s="2545"/>
      <c r="O39" s="2546"/>
      <c r="P39" s="2546"/>
      <c r="Q39" s="2546"/>
      <c r="R39" s="2546"/>
      <c r="S39" s="2546"/>
      <c r="T39" s="2546"/>
      <c r="U39" s="2546"/>
      <c r="V39" s="2546"/>
      <c r="W39" s="2546"/>
      <c r="X39" s="2546"/>
      <c r="Y39" s="2546"/>
      <c r="Z39" s="2546"/>
      <c r="AA39" s="2546"/>
      <c r="AB39" s="2546"/>
      <c r="AC39" s="2546"/>
      <c r="AD39" s="2546"/>
      <c r="AE39" s="2547"/>
    </row>
    <row r="40" spans="1:31" ht="13.5" customHeight="1">
      <c r="A40" s="283"/>
      <c r="B40" s="517"/>
      <c r="C40" s="512"/>
      <c r="D40" s="512"/>
      <c r="E40" s="518"/>
      <c r="F40" s="2501" t="s">
        <v>5547</v>
      </c>
      <c r="G40" s="2503" t="str">
        <f>IF(★入力画面!M178="▼選択","",★入力画面!M178&amp;" "&amp;★入力画面!O178&amp;"年")</f>
        <v/>
      </c>
      <c r="H40" s="2503"/>
      <c r="I40" s="2503"/>
      <c r="J40" s="2505" t="str">
        <f>IF(★入力画面!R178="","",""&amp;★入力画面!R178&amp;"月")</f>
        <v/>
      </c>
      <c r="K40" s="2505"/>
      <c r="L40" s="2505" t="str">
        <f>IF(★入力画面!U178="","",""&amp;★入力画面!U178&amp;"日")</f>
        <v/>
      </c>
      <c r="M40" s="2507"/>
      <c r="N40" s="2545"/>
      <c r="O40" s="2546"/>
      <c r="P40" s="2546"/>
      <c r="Q40" s="2546"/>
      <c r="R40" s="2546"/>
      <c r="S40" s="2546"/>
      <c r="T40" s="2546"/>
      <c r="U40" s="2546"/>
      <c r="V40" s="2546"/>
      <c r="W40" s="2546"/>
      <c r="X40" s="2546"/>
      <c r="Y40" s="2546"/>
      <c r="Z40" s="2546"/>
      <c r="AA40" s="2546"/>
      <c r="AB40" s="2546"/>
      <c r="AC40" s="2546"/>
      <c r="AD40" s="2546"/>
      <c r="AE40" s="2547"/>
    </row>
    <row r="41" spans="1:31">
      <c r="A41" s="283"/>
      <c r="B41" s="517"/>
      <c r="C41" s="512"/>
      <c r="D41" s="512"/>
      <c r="E41" s="518"/>
      <c r="F41" s="2502"/>
      <c r="G41" s="2504"/>
      <c r="H41" s="2504"/>
      <c r="I41" s="2504"/>
      <c r="J41" s="2506"/>
      <c r="K41" s="2506"/>
      <c r="L41" s="2506"/>
      <c r="M41" s="2508"/>
      <c r="N41" s="2539"/>
      <c r="O41" s="2540"/>
      <c r="P41" s="2540"/>
      <c r="Q41" s="2540"/>
      <c r="R41" s="2540"/>
      <c r="S41" s="2540"/>
      <c r="T41" s="2540"/>
      <c r="U41" s="2540"/>
      <c r="V41" s="2540"/>
      <c r="W41" s="2540"/>
      <c r="X41" s="2540"/>
      <c r="Y41" s="2540"/>
      <c r="Z41" s="2540"/>
      <c r="AA41" s="2540"/>
      <c r="AB41" s="2540"/>
      <c r="AC41" s="2540"/>
      <c r="AD41" s="2540"/>
      <c r="AE41" s="2548"/>
    </row>
    <row r="42" spans="1:31">
      <c r="A42" s="283"/>
      <c r="B42" s="517"/>
      <c r="C42" s="512"/>
      <c r="D42" s="512"/>
      <c r="E42" s="518"/>
      <c r="F42" s="2509" t="s">
        <v>5546</v>
      </c>
      <c r="G42" s="2511" t="str">
        <f>IF(★入力画面!M179="▼選択","",★入力画面!M179&amp;" "&amp;★入力画面!O179&amp;"年")</f>
        <v/>
      </c>
      <c r="H42" s="2511"/>
      <c r="I42" s="2511"/>
      <c r="J42" s="2512" t="str">
        <f>IF(★入力画面!R179="","",""&amp;★入力画面!R179&amp;"月")</f>
        <v/>
      </c>
      <c r="K42" s="2512"/>
      <c r="L42" s="2512" t="str">
        <f>IF(★入力画面!U179="","",""&amp;★入力画面!U179&amp;"日")</f>
        <v/>
      </c>
      <c r="M42" s="2513"/>
      <c r="N42" s="2537" t="str">
        <f>IF(★入力画面!X179="","",★入力画面!X179&amp;"")</f>
        <v/>
      </c>
      <c r="O42" s="2538"/>
      <c r="P42" s="2538"/>
      <c r="Q42" s="2538"/>
      <c r="R42" s="2538"/>
      <c r="S42" s="2538"/>
      <c r="T42" s="2538"/>
      <c r="U42" s="2538"/>
      <c r="V42" s="2538"/>
      <c r="W42" s="2538"/>
      <c r="X42" s="2538"/>
      <c r="Y42" s="2538"/>
      <c r="Z42" s="2538"/>
      <c r="AA42" s="2538"/>
      <c r="AB42" s="2538"/>
      <c r="AC42" s="2538"/>
      <c r="AD42" s="2538"/>
      <c r="AE42" s="2544"/>
    </row>
    <row r="43" spans="1:31" ht="13.5" customHeight="1">
      <c r="A43" s="283"/>
      <c r="B43" s="517"/>
      <c r="C43" s="512"/>
      <c r="D43" s="512"/>
      <c r="E43" s="518"/>
      <c r="F43" s="2510"/>
      <c r="G43" s="2503"/>
      <c r="H43" s="2503"/>
      <c r="I43" s="2503"/>
      <c r="J43" s="2505"/>
      <c r="K43" s="2505"/>
      <c r="L43" s="2505"/>
      <c r="M43" s="2507"/>
      <c r="N43" s="2545"/>
      <c r="O43" s="2546"/>
      <c r="P43" s="2546"/>
      <c r="Q43" s="2546"/>
      <c r="R43" s="2546"/>
      <c r="S43" s="2546"/>
      <c r="T43" s="2546"/>
      <c r="U43" s="2546"/>
      <c r="V43" s="2546"/>
      <c r="W43" s="2546"/>
      <c r="X43" s="2546"/>
      <c r="Y43" s="2546"/>
      <c r="Z43" s="2546"/>
      <c r="AA43" s="2546"/>
      <c r="AB43" s="2546"/>
      <c r="AC43" s="2546"/>
      <c r="AD43" s="2546"/>
      <c r="AE43" s="2547"/>
    </row>
    <row r="44" spans="1:31" ht="13.5" customHeight="1">
      <c r="A44" s="283"/>
      <c r="B44" s="517"/>
      <c r="C44" s="512"/>
      <c r="D44" s="512"/>
      <c r="E44" s="518"/>
      <c r="F44" s="2501" t="s">
        <v>5547</v>
      </c>
      <c r="G44" s="2503" t="str">
        <f>IF(★入力画面!M180="▼選択","",★入力画面!M180&amp;" "&amp;★入力画面!O180&amp;"年")</f>
        <v/>
      </c>
      <c r="H44" s="2503"/>
      <c r="I44" s="2503"/>
      <c r="J44" s="2505" t="str">
        <f>IF(★入力画面!R180="","",""&amp;★入力画面!R180&amp;"月")</f>
        <v/>
      </c>
      <c r="K44" s="2505"/>
      <c r="L44" s="2505" t="str">
        <f>IF(★入力画面!U180="","",""&amp;★入力画面!U180&amp;"日")</f>
        <v/>
      </c>
      <c r="M44" s="2507"/>
      <c r="N44" s="2545"/>
      <c r="O44" s="2546"/>
      <c r="P44" s="2546"/>
      <c r="Q44" s="2546"/>
      <c r="R44" s="2546"/>
      <c r="S44" s="2546"/>
      <c r="T44" s="2546"/>
      <c r="U44" s="2546"/>
      <c r="V44" s="2546"/>
      <c r="W44" s="2546"/>
      <c r="X44" s="2546"/>
      <c r="Y44" s="2546"/>
      <c r="Z44" s="2546"/>
      <c r="AA44" s="2546"/>
      <c r="AB44" s="2546"/>
      <c r="AC44" s="2546"/>
      <c r="AD44" s="2546"/>
      <c r="AE44" s="2547"/>
    </row>
    <row r="45" spans="1:31">
      <c r="A45" s="283"/>
      <c r="B45" s="517"/>
      <c r="C45" s="512"/>
      <c r="D45" s="512"/>
      <c r="E45" s="518"/>
      <c r="F45" s="2502"/>
      <c r="G45" s="2504"/>
      <c r="H45" s="2504"/>
      <c r="I45" s="2504"/>
      <c r="J45" s="2506"/>
      <c r="K45" s="2506"/>
      <c r="L45" s="2506"/>
      <c r="M45" s="2508"/>
      <c r="N45" s="2539"/>
      <c r="O45" s="2540"/>
      <c r="P45" s="2540"/>
      <c r="Q45" s="2540"/>
      <c r="R45" s="2540"/>
      <c r="S45" s="2540"/>
      <c r="T45" s="2540"/>
      <c r="U45" s="2540"/>
      <c r="V45" s="2540"/>
      <c r="W45" s="2540"/>
      <c r="X45" s="2540"/>
      <c r="Y45" s="2540"/>
      <c r="Z45" s="2540"/>
      <c r="AA45" s="2540"/>
      <c r="AB45" s="2540"/>
      <c r="AC45" s="2540"/>
      <c r="AD45" s="2540"/>
      <c r="AE45" s="2548"/>
    </row>
    <row r="46" spans="1:31">
      <c r="A46" s="283"/>
      <c r="B46" s="517"/>
      <c r="C46" s="512"/>
      <c r="D46" s="512"/>
      <c r="E46" s="518"/>
      <c r="F46" s="2509" t="s">
        <v>5546</v>
      </c>
      <c r="G46" s="2511" t="str">
        <f>IF(★入力画面!M181="▼選択","",★入力画面!M181&amp;" "&amp;★入力画面!O181&amp;"年")</f>
        <v/>
      </c>
      <c r="H46" s="2511"/>
      <c r="I46" s="2511"/>
      <c r="J46" s="2512" t="str">
        <f>IF(★入力画面!R181="","",""&amp;★入力画面!R181&amp;"月")</f>
        <v/>
      </c>
      <c r="K46" s="2512"/>
      <c r="L46" s="2512" t="str">
        <f>IF(★入力画面!U181="","",""&amp;★入力画面!U181&amp;"日")</f>
        <v/>
      </c>
      <c r="M46" s="2513"/>
      <c r="N46" s="2537" t="str">
        <f>IF(★入力画面!X181="","",★入力画面!X181&amp;"")</f>
        <v/>
      </c>
      <c r="O46" s="2538"/>
      <c r="P46" s="2538"/>
      <c r="Q46" s="2538"/>
      <c r="R46" s="2538"/>
      <c r="S46" s="2538"/>
      <c r="T46" s="2538"/>
      <c r="U46" s="2538"/>
      <c r="V46" s="2538"/>
      <c r="W46" s="2538"/>
      <c r="X46" s="2538"/>
      <c r="Y46" s="2538"/>
      <c r="Z46" s="2538"/>
      <c r="AA46" s="2538"/>
      <c r="AB46" s="2538"/>
      <c r="AC46" s="2538"/>
      <c r="AD46" s="2538"/>
      <c r="AE46" s="2544"/>
    </row>
    <row r="47" spans="1:31" ht="13.5" customHeight="1">
      <c r="A47" s="283"/>
      <c r="B47" s="517"/>
      <c r="C47" s="512"/>
      <c r="D47" s="512"/>
      <c r="E47" s="518"/>
      <c r="F47" s="2510"/>
      <c r="G47" s="2503"/>
      <c r="H47" s="2503"/>
      <c r="I47" s="2503"/>
      <c r="J47" s="2505"/>
      <c r="K47" s="2505"/>
      <c r="L47" s="2505"/>
      <c r="M47" s="2507"/>
      <c r="N47" s="2545"/>
      <c r="O47" s="2546"/>
      <c r="P47" s="2546"/>
      <c r="Q47" s="2546"/>
      <c r="R47" s="2546"/>
      <c r="S47" s="2546"/>
      <c r="T47" s="2546"/>
      <c r="U47" s="2546"/>
      <c r="V47" s="2546"/>
      <c r="W47" s="2546"/>
      <c r="X47" s="2546"/>
      <c r="Y47" s="2546"/>
      <c r="Z47" s="2546"/>
      <c r="AA47" s="2546"/>
      <c r="AB47" s="2546"/>
      <c r="AC47" s="2546"/>
      <c r="AD47" s="2546"/>
      <c r="AE47" s="2547"/>
    </row>
    <row r="48" spans="1:31" ht="13.5" customHeight="1">
      <c r="A48" s="283"/>
      <c r="B48" s="517"/>
      <c r="C48" s="512"/>
      <c r="D48" s="512"/>
      <c r="E48" s="518"/>
      <c r="F48" s="2501" t="s">
        <v>5547</v>
      </c>
      <c r="G48" s="2503" t="str">
        <f>IF(★入力画面!M182="▼選択","",★入力画面!M182&amp;" "&amp;★入力画面!O182&amp;"年")</f>
        <v/>
      </c>
      <c r="H48" s="2503"/>
      <c r="I48" s="2503"/>
      <c r="J48" s="2505" t="str">
        <f>IF(★入力画面!R182="","",""&amp;★入力画面!R182&amp;"月")</f>
        <v/>
      </c>
      <c r="K48" s="2505"/>
      <c r="L48" s="2505" t="str">
        <f>IF(★入力画面!U182="","",""&amp;★入力画面!U182&amp;"日")</f>
        <v/>
      </c>
      <c r="M48" s="2507"/>
      <c r="N48" s="2545"/>
      <c r="O48" s="2546"/>
      <c r="P48" s="2546"/>
      <c r="Q48" s="2546"/>
      <c r="R48" s="2546"/>
      <c r="S48" s="2546"/>
      <c r="T48" s="2546"/>
      <c r="U48" s="2546"/>
      <c r="V48" s="2546"/>
      <c r="W48" s="2546"/>
      <c r="X48" s="2546"/>
      <c r="Y48" s="2546"/>
      <c r="Z48" s="2546"/>
      <c r="AA48" s="2546"/>
      <c r="AB48" s="2546"/>
      <c r="AC48" s="2546"/>
      <c r="AD48" s="2546"/>
      <c r="AE48" s="2547"/>
    </row>
    <row r="49" spans="1:32">
      <c r="A49" s="283"/>
      <c r="B49" s="517"/>
      <c r="C49" s="512"/>
      <c r="D49" s="512"/>
      <c r="E49" s="518"/>
      <c r="F49" s="2502"/>
      <c r="G49" s="2504"/>
      <c r="H49" s="2504"/>
      <c r="I49" s="2504"/>
      <c r="J49" s="2506"/>
      <c r="K49" s="2506"/>
      <c r="L49" s="2506"/>
      <c r="M49" s="2508"/>
      <c r="N49" s="2539"/>
      <c r="O49" s="2540"/>
      <c r="P49" s="2540"/>
      <c r="Q49" s="2540"/>
      <c r="R49" s="2540"/>
      <c r="S49" s="2540"/>
      <c r="T49" s="2540"/>
      <c r="U49" s="2540"/>
      <c r="V49" s="2540"/>
      <c r="W49" s="2540"/>
      <c r="X49" s="2540"/>
      <c r="Y49" s="2540"/>
      <c r="Z49" s="2540"/>
      <c r="AA49" s="2540"/>
      <c r="AB49" s="2540"/>
      <c r="AC49" s="2540"/>
      <c r="AD49" s="2540"/>
      <c r="AE49" s="2548"/>
    </row>
    <row r="50" spans="1:32">
      <c r="A50" s="283"/>
      <c r="B50" s="517"/>
      <c r="C50" s="512"/>
      <c r="D50" s="512"/>
      <c r="E50" s="518"/>
      <c r="F50" s="2509" t="s">
        <v>5546</v>
      </c>
      <c r="G50" s="2511" t="str">
        <f>IF(★入力画面!M183="▼選択","",★入力画面!M183&amp;" "&amp;★入力画面!O183&amp;"年")</f>
        <v/>
      </c>
      <c r="H50" s="2511"/>
      <c r="I50" s="2511"/>
      <c r="J50" s="2512" t="str">
        <f>IF(★入力画面!R183="","",""&amp;★入力画面!R183&amp;"月")</f>
        <v/>
      </c>
      <c r="K50" s="2512"/>
      <c r="L50" s="2512" t="str">
        <f>IF(★入力画面!U183="","",""&amp;★入力画面!U183&amp;"日")</f>
        <v/>
      </c>
      <c r="M50" s="2513"/>
      <c r="N50" s="2537" t="str">
        <f>IF(★入力画面!X183="","",★入力画面!X183&amp;"")</f>
        <v/>
      </c>
      <c r="O50" s="2538"/>
      <c r="P50" s="2538"/>
      <c r="Q50" s="2538"/>
      <c r="R50" s="2538"/>
      <c r="S50" s="2538"/>
      <c r="T50" s="2538"/>
      <c r="U50" s="2538"/>
      <c r="V50" s="2538"/>
      <c r="W50" s="2538"/>
      <c r="X50" s="2538"/>
      <c r="Y50" s="2538"/>
      <c r="Z50" s="2538"/>
      <c r="AA50" s="2538"/>
      <c r="AB50" s="2538"/>
      <c r="AC50" s="2538"/>
      <c r="AD50" s="2538"/>
      <c r="AE50" s="2544"/>
    </row>
    <row r="51" spans="1:32" ht="13.5" customHeight="1">
      <c r="A51" s="283"/>
      <c r="B51" s="517"/>
      <c r="C51" s="512"/>
      <c r="D51" s="512"/>
      <c r="E51" s="518"/>
      <c r="F51" s="2510"/>
      <c r="G51" s="2503"/>
      <c r="H51" s="2503"/>
      <c r="I51" s="2503"/>
      <c r="J51" s="2505"/>
      <c r="K51" s="2505"/>
      <c r="L51" s="2505"/>
      <c r="M51" s="2507"/>
      <c r="N51" s="2545"/>
      <c r="O51" s="2546"/>
      <c r="P51" s="2546"/>
      <c r="Q51" s="2546"/>
      <c r="R51" s="2546"/>
      <c r="S51" s="2546"/>
      <c r="T51" s="2546"/>
      <c r="U51" s="2546"/>
      <c r="V51" s="2546"/>
      <c r="W51" s="2546"/>
      <c r="X51" s="2546"/>
      <c r="Y51" s="2546"/>
      <c r="Z51" s="2546"/>
      <c r="AA51" s="2546"/>
      <c r="AB51" s="2546"/>
      <c r="AC51" s="2546"/>
      <c r="AD51" s="2546"/>
      <c r="AE51" s="2547"/>
    </row>
    <row r="52" spans="1:32" ht="13.5" customHeight="1">
      <c r="A52" s="283"/>
      <c r="B52" s="517"/>
      <c r="C52" s="512"/>
      <c r="D52" s="512"/>
      <c r="E52" s="518"/>
      <c r="F52" s="2501" t="s">
        <v>5547</v>
      </c>
      <c r="G52" s="2503" t="str">
        <f>IF(★入力画面!M184="▼選択","",★入力画面!M184&amp;" "&amp;★入力画面!O184&amp;"年")</f>
        <v/>
      </c>
      <c r="H52" s="2503"/>
      <c r="I52" s="2503"/>
      <c r="J52" s="2505" t="str">
        <f>IF(★入力画面!R184="","",""&amp;★入力画面!R184&amp;"月")</f>
        <v/>
      </c>
      <c r="K52" s="2505"/>
      <c r="L52" s="2505" t="str">
        <f>IF(★入力画面!U184="","",""&amp;★入力画面!U184&amp;"日")</f>
        <v/>
      </c>
      <c r="M52" s="2507"/>
      <c r="N52" s="2545"/>
      <c r="O52" s="2546"/>
      <c r="P52" s="2546"/>
      <c r="Q52" s="2546"/>
      <c r="R52" s="2546"/>
      <c r="S52" s="2546"/>
      <c r="T52" s="2546"/>
      <c r="U52" s="2546"/>
      <c r="V52" s="2546"/>
      <c r="W52" s="2546"/>
      <c r="X52" s="2546"/>
      <c r="Y52" s="2546"/>
      <c r="Z52" s="2546"/>
      <c r="AA52" s="2546"/>
      <c r="AB52" s="2546"/>
      <c r="AC52" s="2546"/>
      <c r="AD52" s="2546"/>
      <c r="AE52" s="2547"/>
    </row>
    <row r="53" spans="1:32">
      <c r="A53" s="283"/>
      <c r="B53" s="323"/>
      <c r="C53" s="360"/>
      <c r="D53" s="360"/>
      <c r="E53" s="360"/>
      <c r="F53" s="2502"/>
      <c r="G53" s="2504"/>
      <c r="H53" s="2504"/>
      <c r="I53" s="2504"/>
      <c r="J53" s="2506"/>
      <c r="K53" s="2506"/>
      <c r="L53" s="2506"/>
      <c r="M53" s="2508"/>
      <c r="N53" s="2539"/>
      <c r="O53" s="2540"/>
      <c r="P53" s="2540"/>
      <c r="Q53" s="2540"/>
      <c r="R53" s="2540"/>
      <c r="S53" s="2540"/>
      <c r="T53" s="2540"/>
      <c r="U53" s="2540"/>
      <c r="V53" s="2540"/>
      <c r="W53" s="2540"/>
      <c r="X53" s="2540"/>
      <c r="Y53" s="2540"/>
      <c r="Z53" s="2540"/>
      <c r="AA53" s="2540"/>
      <c r="AB53" s="2540"/>
      <c r="AC53" s="2540"/>
      <c r="AD53" s="2540"/>
      <c r="AE53" s="2548"/>
    </row>
    <row r="54" spans="1:32">
      <c r="A54" s="283"/>
      <c r="B54" s="283" t="s">
        <v>1172</v>
      </c>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row>
    <row r="55" spans="1:32">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row>
    <row r="56" spans="1:32">
      <c r="A56" s="283"/>
      <c r="B56" s="2551" t="str">
        <f>★入力画面!$L$5</f>
        <v>令和</v>
      </c>
      <c r="C56" s="2552"/>
      <c r="D56" s="2543" t="str">
        <f>IF(★入力画面!$N$5="","",★入力画面!$N$5)</f>
        <v/>
      </c>
      <c r="E56" s="2543"/>
      <c r="F56" s="283" t="s">
        <v>267</v>
      </c>
      <c r="G56" s="2543" t="str">
        <f>IF(★入力画面!$Q$5="","",★入力画面!$Q$5)</f>
        <v/>
      </c>
      <c r="H56" s="2543"/>
      <c r="I56" s="283" t="s">
        <v>274</v>
      </c>
      <c r="J56" s="2543" t="str">
        <f>IF(★入力画面!$T$5="","",★入力画面!$T$5)</f>
        <v/>
      </c>
      <c r="K56" s="2543"/>
      <c r="L56" s="283" t="s">
        <v>269</v>
      </c>
      <c r="M56" s="283"/>
      <c r="N56" s="283"/>
      <c r="O56" s="283"/>
      <c r="P56" s="283"/>
      <c r="Q56" s="283"/>
      <c r="R56" s="283"/>
    </row>
    <row r="57" spans="1:32" ht="13.5" customHeight="1">
      <c r="A57" s="283"/>
      <c r="B57" s="283"/>
      <c r="C57" s="283"/>
      <c r="D57" s="283"/>
      <c r="E57" s="283"/>
      <c r="F57" s="283"/>
      <c r="G57" s="283"/>
      <c r="H57" s="283"/>
      <c r="I57" s="283"/>
      <c r="J57" s="283"/>
      <c r="K57" s="283"/>
      <c r="L57" s="283"/>
      <c r="M57" s="283"/>
      <c r="N57" s="283"/>
      <c r="O57" s="283"/>
      <c r="P57" s="283"/>
      <c r="Q57" s="283"/>
      <c r="R57" s="2436" t="s">
        <v>204</v>
      </c>
      <c r="S57" s="2436"/>
      <c r="T57" s="2436"/>
      <c r="U57" s="2436"/>
      <c r="V57" s="283"/>
      <c r="W57" s="2541" t="str">
        <f>IF(★入力画面!L151="","",★入力画面!L151&amp;"")</f>
        <v/>
      </c>
      <c r="X57" s="2541"/>
      <c r="Y57" s="2541"/>
      <c r="Z57" s="2541"/>
      <c r="AA57" s="2541"/>
      <c r="AB57" s="2541"/>
      <c r="AC57" s="2541"/>
      <c r="AD57" s="2541"/>
      <c r="AE57" s="2542"/>
    </row>
    <row r="58" spans="1:32">
      <c r="A58" s="283"/>
      <c r="B58" s="283"/>
      <c r="C58" s="283"/>
      <c r="D58" s="283"/>
      <c r="E58" s="283"/>
      <c r="F58" s="283"/>
      <c r="G58" s="283"/>
      <c r="H58" s="283"/>
      <c r="I58" s="283"/>
      <c r="J58" s="283"/>
      <c r="K58" s="283"/>
      <c r="L58" s="283"/>
      <c r="M58" s="283"/>
      <c r="N58" s="283"/>
      <c r="O58" s="283"/>
      <c r="P58" s="283"/>
      <c r="Q58" s="283"/>
      <c r="R58" s="2436"/>
      <c r="S58" s="2436"/>
      <c r="T58" s="2436"/>
      <c r="U58" s="2436"/>
      <c r="V58" s="283"/>
      <c r="W58" s="2541"/>
      <c r="X58" s="2541"/>
      <c r="Y58" s="2541"/>
      <c r="Z58" s="2541"/>
      <c r="AA58" s="2541"/>
      <c r="AB58" s="2541"/>
      <c r="AC58" s="2541"/>
      <c r="AD58" s="2541"/>
      <c r="AE58" s="2542"/>
    </row>
    <row r="59" spans="1:32">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row>
    <row r="60" spans="1:32">
      <c r="A60" s="283"/>
      <c r="B60" s="283"/>
      <c r="C60" s="283"/>
      <c r="D60" s="283"/>
      <c r="E60" s="283"/>
      <c r="F60" s="283"/>
      <c r="G60" s="283"/>
      <c r="H60" s="283"/>
      <c r="I60" s="283"/>
      <c r="J60" s="283"/>
      <c r="V60" s="283"/>
      <c r="W60" s="283"/>
      <c r="X60" s="283"/>
      <c r="Y60" s="283"/>
      <c r="Z60" s="283"/>
      <c r="AA60" s="283"/>
      <c r="AB60" s="283"/>
      <c r="AC60" s="283"/>
      <c r="AD60" s="283"/>
      <c r="AE60" s="283"/>
    </row>
    <row r="61" spans="1:32">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row>
    <row r="62" spans="1:32">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row>
    <row r="63" spans="1:3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row>
    <row r="64" spans="1:32">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row>
    <row r="65" spans="1:32">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row>
    <row r="66" spans="1:32">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row>
    <row r="67" spans="1:32">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row>
    <row r="68" spans="1:32">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row>
    <row r="69" spans="1:32">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row>
    <row r="70" spans="1:32">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row>
    <row r="71" spans="1:32">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row>
    <row r="72" spans="1:32">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row>
    <row r="73" spans="1:32">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row>
    <row r="74" spans="1:32">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row>
    <row r="75" spans="1:32">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row>
    <row r="76" spans="1:32">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row>
    <row r="77" spans="1:32">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row>
    <row r="78" spans="1:32">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row>
    <row r="79" spans="1:32">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row>
    <row r="80" spans="1:32">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row>
    <row r="81" spans="1:32">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row>
    <row r="82" spans="1:32">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row>
    <row r="83" spans="1:32">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row>
    <row r="84" spans="1:32">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row>
    <row r="85" spans="1:32">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row>
    <row r="86" spans="1:32">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row>
    <row r="87" spans="1:32">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row>
    <row r="88" spans="1:32">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row>
    <row r="89" spans="1:32">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row>
    <row r="90" spans="1:32">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row>
    <row r="91" spans="1:32">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row>
    <row r="92" spans="1:32">
      <c r="A92" s="283"/>
      <c r="B92" s="283"/>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row>
    <row r="93" spans="1:32">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row>
    <row r="94" spans="1:32">
      <c r="A94" s="283"/>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row>
    <row r="95" spans="1:32">
      <c r="A95" s="283"/>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row>
    <row r="96" spans="1:32">
      <c r="A96" s="283"/>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row>
    <row r="97" spans="1:32">
      <c r="A97" s="283"/>
      <c r="B97" s="283"/>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row>
    <row r="98" spans="1:32">
      <c r="A98" s="283"/>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row>
    <row r="99" spans="1:32">
      <c r="A99" s="283"/>
      <c r="B99" s="283"/>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row>
    <row r="100" spans="1:32">
      <c r="A100" s="283"/>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row>
    <row r="101" spans="1:32">
      <c r="A101" s="283"/>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row>
    <row r="102" spans="1:32">
      <c r="A102" s="283"/>
      <c r="B102" s="283"/>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row>
    <row r="103" spans="1:32">
      <c r="A103" s="283"/>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row>
    <row r="104" spans="1:32">
      <c r="A104" s="283"/>
      <c r="B104" s="283"/>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row>
    <row r="105" spans="1:32">
      <c r="A105" s="283"/>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row>
    <row r="106" spans="1:32">
      <c r="A106" s="283"/>
      <c r="B106" s="283"/>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row>
    <row r="107" spans="1:32">
      <c r="A107" s="283"/>
      <c r="B107" s="283"/>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row>
    <row r="108" spans="1:32">
      <c r="A108" s="283"/>
      <c r="B108" s="283"/>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row>
    <row r="109" spans="1:32">
      <c r="A109" s="283"/>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row>
    <row r="110" spans="1:32">
      <c r="A110" s="283"/>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row>
    <row r="111" spans="1:32">
      <c r="A111" s="283"/>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row>
    <row r="112" spans="1:32">
      <c r="A112" s="283"/>
      <c r="B112" s="283"/>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row>
    <row r="113" spans="1:32">
      <c r="A113" s="283"/>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row>
    <row r="114" spans="1:32">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row>
    <row r="115" spans="1:32">
      <c r="A115" s="283"/>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row>
    <row r="116" spans="1:32">
      <c r="A116" s="283"/>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row>
    <row r="117" spans="1:32">
      <c r="A117" s="283"/>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row>
    <row r="118" spans="1:32">
      <c r="A118" s="283"/>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row>
    <row r="119" spans="1:32">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row>
    <row r="120" spans="1:32">
      <c r="A120" s="283"/>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row>
    <row r="121" spans="1:32">
      <c r="A121" s="283"/>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row>
    <row r="122" spans="1:32">
      <c r="A122" s="283"/>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row>
    <row r="123" spans="1:32">
      <c r="A123" s="283"/>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row>
    <row r="124" spans="1:32">
      <c r="A124" s="283"/>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row>
    <row r="125" spans="1:32">
      <c r="A125" s="283"/>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row>
    <row r="126" spans="1:32">
      <c r="A126" s="283"/>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row>
    <row r="127" spans="1:32">
      <c r="A127" s="283"/>
      <c r="B127" s="283"/>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row>
    <row r="128" spans="1:32">
      <c r="A128" s="283"/>
      <c r="B128" s="283"/>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row>
    <row r="129" spans="1:32">
      <c r="A129" s="283"/>
      <c r="B129" s="283"/>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row>
    <row r="130" spans="1:32">
      <c r="A130" s="283"/>
      <c r="B130" s="283"/>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row>
    <row r="131" spans="1:32">
      <c r="A131" s="283"/>
      <c r="B131" s="283"/>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row>
    <row r="132" spans="1:32">
      <c r="A132" s="283"/>
      <c r="B132" s="283"/>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row>
    <row r="133" spans="1:32">
      <c r="A133" s="283"/>
      <c r="B133" s="283"/>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row>
    <row r="134" spans="1:32">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row>
    <row r="135" spans="1:32">
      <c r="A135" s="283"/>
      <c r="B135" s="283"/>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row>
    <row r="136" spans="1:32">
      <c r="A136" s="283"/>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row>
    <row r="137" spans="1:32">
      <c r="A137" s="283"/>
      <c r="B137" s="283"/>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row>
    <row r="138" spans="1:32">
      <c r="A138" s="283"/>
      <c r="B138" s="283"/>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row>
    <row r="139" spans="1:32">
      <c r="A139" s="283"/>
      <c r="B139" s="283"/>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row>
    <row r="140" spans="1:32">
      <c r="A140" s="283"/>
      <c r="B140" s="283"/>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row>
    <row r="141" spans="1:32">
      <c r="A141" s="283"/>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row>
    <row r="142" spans="1:32">
      <c r="A142" s="283"/>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row>
    <row r="143" spans="1:32">
      <c r="A143" s="283"/>
      <c r="B143" s="283"/>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row>
    <row r="144" spans="1:32">
      <c r="A144" s="283"/>
      <c r="B144" s="283"/>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row>
    <row r="145" spans="1:32">
      <c r="A145" s="283"/>
      <c r="B145" s="283"/>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row>
    <row r="146" spans="1:32">
      <c r="A146" s="283"/>
      <c r="B146" s="283"/>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row>
    <row r="147" spans="1:32">
      <c r="A147" s="283"/>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row>
    <row r="148" spans="1:32">
      <c r="A148" s="283"/>
      <c r="B148" s="283"/>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row>
    <row r="149" spans="1:32">
      <c r="A149" s="283"/>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row>
    <row r="150" spans="1:32">
      <c r="A150" s="283"/>
      <c r="B150" s="283"/>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row>
    <row r="151" spans="1:32">
      <c r="A151" s="283"/>
      <c r="B151" s="283"/>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row>
    <row r="152" spans="1:32">
      <c r="A152" s="283"/>
      <c r="B152" s="283"/>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row>
    <row r="153" spans="1:32">
      <c r="A153" s="283"/>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row>
    <row r="154" spans="1:32">
      <c r="A154" s="283"/>
      <c r="B154" s="283"/>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row>
    <row r="155" spans="1:32">
      <c r="A155" s="283"/>
      <c r="B155" s="283"/>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row>
    <row r="156" spans="1:32">
      <c r="A156" s="283"/>
      <c r="B156" s="283"/>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row>
    <row r="157" spans="1:32">
      <c r="A157" s="283"/>
      <c r="B157" s="283"/>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row>
    <row r="158" spans="1:32">
      <c r="A158" s="283"/>
      <c r="B158" s="283"/>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row>
    <row r="159" spans="1:32">
      <c r="A159" s="283"/>
      <c r="B159" s="283"/>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row>
    <row r="160" spans="1:32">
      <c r="A160" s="283"/>
      <c r="B160" s="283"/>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row>
    <row r="161" spans="1:32">
      <c r="A161" s="283"/>
      <c r="B161" s="283"/>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row>
    <row r="162" spans="1:32">
      <c r="A162" s="283"/>
      <c r="B162" s="283"/>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row>
    <row r="163" spans="1:32">
      <c r="A163" s="283"/>
      <c r="B163" s="283"/>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row>
    <row r="164" spans="1:32">
      <c r="A164" s="283"/>
      <c r="B164" s="283"/>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row>
    <row r="165" spans="1:32">
      <c r="A165" s="283"/>
      <c r="B165" s="283"/>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row>
    <row r="166" spans="1:32">
      <c r="A166" s="283"/>
      <c r="B166" s="283"/>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row>
    <row r="167" spans="1:32">
      <c r="A167" s="283"/>
      <c r="B167" s="283"/>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row>
    <row r="168" spans="1:32">
      <c r="A168" s="283"/>
      <c r="B168" s="283"/>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row>
    <row r="169" spans="1:32">
      <c r="A169" s="283"/>
      <c r="B169" s="283"/>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row>
    <row r="170" spans="1:32">
      <c r="A170" s="283"/>
      <c r="B170" s="283"/>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row>
    <row r="171" spans="1:32">
      <c r="A171" s="283"/>
      <c r="B171" s="283"/>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row>
    <row r="172" spans="1:32">
      <c r="A172" s="283"/>
      <c r="B172" s="283"/>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row>
    <row r="173" spans="1:32">
      <c r="A173" s="283"/>
      <c r="B173" s="283"/>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row>
    <row r="174" spans="1:32">
      <c r="A174" s="283"/>
      <c r="B174" s="283"/>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row>
    <row r="175" spans="1:32">
      <c r="A175" s="283"/>
      <c r="B175" s="283"/>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row>
    <row r="176" spans="1:32">
      <c r="A176" s="283"/>
      <c r="B176" s="283"/>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row>
    <row r="177" spans="1:32">
      <c r="A177" s="283"/>
      <c r="B177" s="283"/>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row>
    <row r="178" spans="1:32">
      <c r="A178" s="283"/>
      <c r="B178" s="283"/>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row>
    <row r="179" spans="1:32">
      <c r="A179" s="283"/>
      <c r="B179" s="283"/>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row>
    <row r="180" spans="1:32">
      <c r="A180" s="283"/>
      <c r="B180" s="283"/>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row>
    <row r="181" spans="1:32">
      <c r="A181" s="283"/>
      <c r="B181" s="283"/>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row>
    <row r="182" spans="1:32">
      <c r="A182" s="283"/>
      <c r="B182" s="283"/>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row>
    <row r="183" spans="1:32">
      <c r="A183" s="283"/>
      <c r="B183" s="283"/>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row>
    <row r="184" spans="1:32">
      <c r="A184" s="283"/>
      <c r="B184" s="283"/>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row>
    <row r="185" spans="1:32">
      <c r="A185" s="283"/>
      <c r="B185" s="283"/>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row>
    <row r="186" spans="1:32">
      <c r="A186" s="283"/>
      <c r="B186" s="283"/>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row>
    <row r="187" spans="1:32">
      <c r="A187" s="283"/>
      <c r="B187" s="283"/>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row>
    <row r="188" spans="1:32">
      <c r="A188" s="283"/>
      <c r="B188" s="283"/>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row>
    <row r="189" spans="1:32">
      <c r="A189" s="283"/>
      <c r="B189" s="283"/>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row>
    <row r="190" spans="1:32">
      <c r="A190" s="283"/>
      <c r="B190" s="283"/>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row>
    <row r="191" spans="1:32">
      <c r="A191" s="283"/>
      <c r="B191" s="283"/>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row>
    <row r="192" spans="1:32">
      <c r="A192" s="283"/>
      <c r="B192" s="283"/>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row>
    <row r="193" spans="1:32">
      <c r="A193" s="283"/>
      <c r="B193" s="283"/>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row>
    <row r="194" spans="1:32">
      <c r="A194" s="283"/>
      <c r="B194" s="283"/>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row>
    <row r="195" spans="1:32">
      <c r="A195" s="283"/>
      <c r="B195" s="283"/>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row>
    <row r="196" spans="1:32">
      <c r="A196" s="283"/>
      <c r="B196" s="283"/>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row>
    <row r="197" spans="1:32">
      <c r="A197" s="283"/>
      <c r="B197" s="283"/>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row>
  </sheetData>
  <sheetProtection algorithmName="SHA-512" hashValue="R8fIxdeB91EDey7iobx8TfNmXLbsJiX+yvUykp8umbBBH1Kr2cg9+1dMTwL31XAI5EIIkA0vFc70zgm3l5labw==" saltValue="iLkqyGI2m2WpLbvFxkfPpg==" spinCount="100000" sheet="1" objects="1" scenarios="1"/>
  <mergeCells count="120">
    <mergeCell ref="AD7:AE7"/>
    <mergeCell ref="AD8:AE9"/>
    <mergeCell ref="F9:T9"/>
    <mergeCell ref="F6:T7"/>
    <mergeCell ref="F8:T8"/>
    <mergeCell ref="U8:X9"/>
    <mergeCell ref="Y8:AA9"/>
    <mergeCell ref="AB8:AC9"/>
    <mergeCell ref="B8:E8"/>
    <mergeCell ref="B9:E9"/>
    <mergeCell ref="L2:S2"/>
    <mergeCell ref="U2:V2"/>
    <mergeCell ref="M4:T4"/>
    <mergeCell ref="B6:E7"/>
    <mergeCell ref="H12:K13"/>
    <mergeCell ref="Y7:Z7"/>
    <mergeCell ref="AA7:AB7"/>
    <mergeCell ref="B56:C56"/>
    <mergeCell ref="D56:E56"/>
    <mergeCell ref="F10:T11"/>
    <mergeCell ref="B10:E11"/>
    <mergeCell ref="B27:E28"/>
    <mergeCell ref="N14:AE17"/>
    <mergeCell ref="N18:AE21"/>
    <mergeCell ref="N22:AE25"/>
    <mergeCell ref="U10:X11"/>
    <mergeCell ref="Y10:AE11"/>
    <mergeCell ref="P12:AC13"/>
    <mergeCell ref="N26:AE29"/>
    <mergeCell ref="F14:F15"/>
    <mergeCell ref="G14:I15"/>
    <mergeCell ref="J14:K15"/>
    <mergeCell ref="L14:M15"/>
    <mergeCell ref="F16:F17"/>
    <mergeCell ref="G16:I17"/>
    <mergeCell ref="J16:K17"/>
    <mergeCell ref="L16:M17"/>
    <mergeCell ref="F18:F19"/>
    <mergeCell ref="G18:I19"/>
    <mergeCell ref="J18:K19"/>
    <mergeCell ref="L18:M19"/>
    <mergeCell ref="N34:AE37"/>
    <mergeCell ref="N38:AE41"/>
    <mergeCell ref="G34:I35"/>
    <mergeCell ref="J34:K35"/>
    <mergeCell ref="L34:M35"/>
    <mergeCell ref="N30:AE33"/>
    <mergeCell ref="F22:F23"/>
    <mergeCell ref="G22:I23"/>
    <mergeCell ref="J22:K23"/>
    <mergeCell ref="L22:M23"/>
    <mergeCell ref="F24:F25"/>
    <mergeCell ref="G24:I25"/>
    <mergeCell ref="J24:K25"/>
    <mergeCell ref="L24:M25"/>
    <mergeCell ref="J20:K21"/>
    <mergeCell ref="L20:M21"/>
    <mergeCell ref="F30:F31"/>
    <mergeCell ref="N42:AE45"/>
    <mergeCell ref="F40:F41"/>
    <mergeCell ref="G40:I41"/>
    <mergeCell ref="F34:F35"/>
    <mergeCell ref="N46:AE49"/>
    <mergeCell ref="R57:U58"/>
    <mergeCell ref="W57:AD58"/>
    <mergeCell ref="AE57:AE58"/>
    <mergeCell ref="G56:H56"/>
    <mergeCell ref="J56:K56"/>
    <mergeCell ref="N50:AE53"/>
    <mergeCell ref="J40:K41"/>
    <mergeCell ref="L40:M41"/>
    <mergeCell ref="G50:I51"/>
    <mergeCell ref="J50:K51"/>
    <mergeCell ref="L50:M51"/>
    <mergeCell ref="G52:I53"/>
    <mergeCell ref="J52:K53"/>
    <mergeCell ref="L52:M53"/>
    <mergeCell ref="G46:I47"/>
    <mergeCell ref="J46:K47"/>
    <mergeCell ref="L46:M47"/>
    <mergeCell ref="F50:F51"/>
    <mergeCell ref="F52:F53"/>
    <mergeCell ref="J32:K33"/>
    <mergeCell ref="L32:M33"/>
    <mergeCell ref="F36:F37"/>
    <mergeCell ref="G36:I37"/>
    <mergeCell ref="J36:K37"/>
    <mergeCell ref="L36:M37"/>
    <mergeCell ref="F26:F27"/>
    <mergeCell ref="G26:I27"/>
    <mergeCell ref="J26:K27"/>
    <mergeCell ref="L26:M27"/>
    <mergeCell ref="F28:F29"/>
    <mergeCell ref="G28:I29"/>
    <mergeCell ref="J28:K29"/>
    <mergeCell ref="L28:M29"/>
    <mergeCell ref="F20:F21"/>
    <mergeCell ref="G20:I21"/>
    <mergeCell ref="F48:F49"/>
    <mergeCell ref="G48:I49"/>
    <mergeCell ref="J48:K49"/>
    <mergeCell ref="L48:M49"/>
    <mergeCell ref="F42:F43"/>
    <mergeCell ref="G42:I43"/>
    <mergeCell ref="J42:K43"/>
    <mergeCell ref="L42:M43"/>
    <mergeCell ref="F44:F45"/>
    <mergeCell ref="G44:I45"/>
    <mergeCell ref="J44:K45"/>
    <mergeCell ref="L44:M45"/>
    <mergeCell ref="F38:F39"/>
    <mergeCell ref="G38:I39"/>
    <mergeCell ref="J38:K39"/>
    <mergeCell ref="L38:M39"/>
    <mergeCell ref="F46:F47"/>
    <mergeCell ref="G30:I31"/>
    <mergeCell ref="J30:K31"/>
    <mergeCell ref="L30:M31"/>
    <mergeCell ref="F32:F33"/>
    <mergeCell ref="G32:I33"/>
  </mergeCells>
  <phoneticPr fontId="116"/>
  <pageMargins left="0.59055118110236227" right="0.59055118110236227" top="0.59055118110236227" bottom="0.59055118110236227" header="0.51181102362204722" footer="0.51181102362204722"/>
  <pageSetup paperSize="9" scale="97" orientation="portrait" blackAndWhite="1"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EDEEA-3BB9-4BE9-976D-EE6F1FA401F3}">
  <sheetPr codeName="Sheet24">
    <tabColor rgb="FF00B0F0"/>
    <pageSetUpPr fitToPage="1"/>
  </sheetPr>
  <dimension ref="A1:AE47"/>
  <sheetViews>
    <sheetView zoomScaleNormal="100" workbookViewId="0">
      <selection sqref="A1:BB1"/>
    </sheetView>
  </sheetViews>
  <sheetFormatPr defaultRowHeight="13.5"/>
  <cols>
    <col min="1" max="29" width="3" style="275" customWidth="1"/>
    <col min="30" max="30" width="3.125" style="275" customWidth="1"/>
    <col min="31" max="31" width="3.625" style="275" customWidth="1"/>
    <col min="32" max="256" width="9" style="275"/>
    <col min="257" max="285" width="3" style="275" customWidth="1"/>
    <col min="286" max="286" width="3.125" style="275" customWidth="1"/>
    <col min="287" max="287" width="3.625" style="275" customWidth="1"/>
    <col min="288" max="512" width="9" style="275"/>
    <col min="513" max="541" width="3" style="275" customWidth="1"/>
    <col min="542" max="542" width="3.125" style="275" customWidth="1"/>
    <col min="543" max="543" width="3.625" style="275" customWidth="1"/>
    <col min="544" max="768" width="9" style="275"/>
    <col min="769" max="797" width="3" style="275" customWidth="1"/>
    <col min="798" max="798" width="3.125" style="275" customWidth="1"/>
    <col min="799" max="799" width="3.625" style="275" customWidth="1"/>
    <col min="800" max="1024" width="9" style="275"/>
    <col min="1025" max="1053" width="3" style="275" customWidth="1"/>
    <col min="1054" max="1054" width="3.125" style="275" customWidth="1"/>
    <col min="1055" max="1055" width="3.625" style="275" customWidth="1"/>
    <col min="1056" max="1280" width="9" style="275"/>
    <col min="1281" max="1309" width="3" style="275" customWidth="1"/>
    <col min="1310" max="1310" width="3.125" style="275" customWidth="1"/>
    <col min="1311" max="1311" width="3.625" style="275" customWidth="1"/>
    <col min="1312" max="1536" width="9" style="275"/>
    <col min="1537" max="1565" width="3" style="275" customWidth="1"/>
    <col min="1566" max="1566" width="3.125" style="275" customWidth="1"/>
    <col min="1567" max="1567" width="3.625" style="275" customWidth="1"/>
    <col min="1568" max="1792" width="9" style="275"/>
    <col min="1793" max="1821" width="3" style="275" customWidth="1"/>
    <col min="1822" max="1822" width="3.125" style="275" customWidth="1"/>
    <col min="1823" max="1823" width="3.625" style="275" customWidth="1"/>
    <col min="1824" max="2048" width="9" style="275"/>
    <col min="2049" max="2077" width="3" style="275" customWidth="1"/>
    <col min="2078" max="2078" width="3.125" style="275" customWidth="1"/>
    <col min="2079" max="2079" width="3.625" style="275" customWidth="1"/>
    <col min="2080" max="2304" width="9" style="275"/>
    <col min="2305" max="2333" width="3" style="275" customWidth="1"/>
    <col min="2334" max="2334" width="3.125" style="275" customWidth="1"/>
    <col min="2335" max="2335" width="3.625" style="275" customWidth="1"/>
    <col min="2336" max="2560" width="9" style="275"/>
    <col min="2561" max="2589" width="3" style="275" customWidth="1"/>
    <col min="2590" max="2590" width="3.125" style="275" customWidth="1"/>
    <col min="2591" max="2591" width="3.625" style="275" customWidth="1"/>
    <col min="2592" max="2816" width="9" style="275"/>
    <col min="2817" max="2845" width="3" style="275" customWidth="1"/>
    <col min="2846" max="2846" width="3.125" style="275" customWidth="1"/>
    <col min="2847" max="2847" width="3.625" style="275" customWidth="1"/>
    <col min="2848" max="3072" width="9" style="275"/>
    <col min="3073" max="3101" width="3" style="275" customWidth="1"/>
    <col min="3102" max="3102" width="3.125" style="275" customWidth="1"/>
    <col min="3103" max="3103" width="3.625" style="275" customWidth="1"/>
    <col min="3104" max="3328" width="9" style="275"/>
    <col min="3329" max="3357" width="3" style="275" customWidth="1"/>
    <col min="3358" max="3358" width="3.125" style="275" customWidth="1"/>
    <col min="3359" max="3359" width="3.625" style="275" customWidth="1"/>
    <col min="3360" max="3584" width="9" style="275"/>
    <col min="3585" max="3613" width="3" style="275" customWidth="1"/>
    <col min="3614" max="3614" width="3.125" style="275" customWidth="1"/>
    <col min="3615" max="3615" width="3.625" style="275" customWidth="1"/>
    <col min="3616" max="3840" width="9" style="275"/>
    <col min="3841" max="3869" width="3" style="275" customWidth="1"/>
    <col min="3870" max="3870" width="3.125" style="275" customWidth="1"/>
    <col min="3871" max="3871" width="3.625" style="275" customWidth="1"/>
    <col min="3872" max="4096" width="9" style="275"/>
    <col min="4097" max="4125" width="3" style="275" customWidth="1"/>
    <col min="4126" max="4126" width="3.125" style="275" customWidth="1"/>
    <col min="4127" max="4127" width="3.625" style="275" customWidth="1"/>
    <col min="4128" max="4352" width="9" style="275"/>
    <col min="4353" max="4381" width="3" style="275" customWidth="1"/>
    <col min="4382" max="4382" width="3.125" style="275" customWidth="1"/>
    <col min="4383" max="4383" width="3.625" style="275" customWidth="1"/>
    <col min="4384" max="4608" width="9" style="275"/>
    <col min="4609" max="4637" width="3" style="275" customWidth="1"/>
    <col min="4638" max="4638" width="3.125" style="275" customWidth="1"/>
    <col min="4639" max="4639" width="3.625" style="275" customWidth="1"/>
    <col min="4640" max="4864" width="9" style="275"/>
    <col min="4865" max="4893" width="3" style="275" customWidth="1"/>
    <col min="4894" max="4894" width="3.125" style="275" customWidth="1"/>
    <col min="4895" max="4895" width="3.625" style="275" customWidth="1"/>
    <col min="4896" max="5120" width="9" style="275"/>
    <col min="5121" max="5149" width="3" style="275" customWidth="1"/>
    <col min="5150" max="5150" width="3.125" style="275" customWidth="1"/>
    <col min="5151" max="5151" width="3.625" style="275" customWidth="1"/>
    <col min="5152" max="5376" width="9" style="275"/>
    <col min="5377" max="5405" width="3" style="275" customWidth="1"/>
    <col min="5406" max="5406" width="3.125" style="275" customWidth="1"/>
    <col min="5407" max="5407" width="3.625" style="275" customWidth="1"/>
    <col min="5408" max="5632" width="9" style="275"/>
    <col min="5633" max="5661" width="3" style="275" customWidth="1"/>
    <col min="5662" max="5662" width="3.125" style="275" customWidth="1"/>
    <col min="5663" max="5663" width="3.625" style="275" customWidth="1"/>
    <col min="5664" max="5888" width="9" style="275"/>
    <col min="5889" max="5917" width="3" style="275" customWidth="1"/>
    <col min="5918" max="5918" width="3.125" style="275" customWidth="1"/>
    <col min="5919" max="5919" width="3.625" style="275" customWidth="1"/>
    <col min="5920" max="6144" width="9" style="275"/>
    <col min="6145" max="6173" width="3" style="275" customWidth="1"/>
    <col min="6174" max="6174" width="3.125" style="275" customWidth="1"/>
    <col min="6175" max="6175" width="3.625" style="275" customWidth="1"/>
    <col min="6176" max="6400" width="9" style="275"/>
    <col min="6401" max="6429" width="3" style="275" customWidth="1"/>
    <col min="6430" max="6430" width="3.125" style="275" customWidth="1"/>
    <col min="6431" max="6431" width="3.625" style="275" customWidth="1"/>
    <col min="6432" max="6656" width="9" style="275"/>
    <col min="6657" max="6685" width="3" style="275" customWidth="1"/>
    <col min="6686" max="6686" width="3.125" style="275" customWidth="1"/>
    <col min="6687" max="6687" width="3.625" style="275" customWidth="1"/>
    <col min="6688" max="6912" width="9" style="275"/>
    <col min="6913" max="6941" width="3" style="275" customWidth="1"/>
    <col min="6942" max="6942" width="3.125" style="275" customWidth="1"/>
    <col min="6943" max="6943" width="3.625" style="275" customWidth="1"/>
    <col min="6944" max="7168" width="9" style="275"/>
    <col min="7169" max="7197" width="3" style="275" customWidth="1"/>
    <col min="7198" max="7198" width="3.125" style="275" customWidth="1"/>
    <col min="7199" max="7199" width="3.625" style="275" customWidth="1"/>
    <col min="7200" max="7424" width="9" style="275"/>
    <col min="7425" max="7453" width="3" style="275" customWidth="1"/>
    <col min="7454" max="7454" width="3.125" style="275" customWidth="1"/>
    <col min="7455" max="7455" width="3.625" style="275" customWidth="1"/>
    <col min="7456" max="7680" width="9" style="275"/>
    <col min="7681" max="7709" width="3" style="275" customWidth="1"/>
    <col min="7710" max="7710" width="3.125" style="275" customWidth="1"/>
    <col min="7711" max="7711" width="3.625" style="275" customWidth="1"/>
    <col min="7712" max="7936" width="9" style="275"/>
    <col min="7937" max="7965" width="3" style="275" customWidth="1"/>
    <col min="7966" max="7966" width="3.125" style="275" customWidth="1"/>
    <col min="7967" max="7967" width="3.625" style="275" customWidth="1"/>
    <col min="7968" max="8192" width="9" style="275"/>
    <col min="8193" max="8221" width="3" style="275" customWidth="1"/>
    <col min="8222" max="8222" width="3.125" style="275" customWidth="1"/>
    <col min="8223" max="8223" width="3.625" style="275" customWidth="1"/>
    <col min="8224" max="8448" width="9" style="275"/>
    <col min="8449" max="8477" width="3" style="275" customWidth="1"/>
    <col min="8478" max="8478" width="3.125" style="275" customWidth="1"/>
    <col min="8479" max="8479" width="3.625" style="275" customWidth="1"/>
    <col min="8480" max="8704" width="9" style="275"/>
    <col min="8705" max="8733" width="3" style="275" customWidth="1"/>
    <col min="8734" max="8734" width="3.125" style="275" customWidth="1"/>
    <col min="8735" max="8735" width="3.625" style="275" customWidth="1"/>
    <col min="8736" max="8960" width="9" style="275"/>
    <col min="8961" max="8989" width="3" style="275" customWidth="1"/>
    <col min="8990" max="8990" width="3.125" style="275" customWidth="1"/>
    <col min="8991" max="8991" width="3.625" style="275" customWidth="1"/>
    <col min="8992" max="9216" width="9" style="275"/>
    <col min="9217" max="9245" width="3" style="275" customWidth="1"/>
    <col min="9246" max="9246" width="3.125" style="275" customWidth="1"/>
    <col min="9247" max="9247" width="3.625" style="275" customWidth="1"/>
    <col min="9248" max="9472" width="9" style="275"/>
    <col min="9473" max="9501" width="3" style="275" customWidth="1"/>
    <col min="9502" max="9502" width="3.125" style="275" customWidth="1"/>
    <col min="9503" max="9503" width="3.625" style="275" customWidth="1"/>
    <col min="9504" max="9728" width="9" style="275"/>
    <col min="9729" max="9757" width="3" style="275" customWidth="1"/>
    <col min="9758" max="9758" width="3.125" style="275" customWidth="1"/>
    <col min="9759" max="9759" width="3.625" style="275" customWidth="1"/>
    <col min="9760" max="9984" width="9" style="275"/>
    <col min="9985" max="10013" width="3" style="275" customWidth="1"/>
    <col min="10014" max="10014" width="3.125" style="275" customWidth="1"/>
    <col min="10015" max="10015" width="3.625" style="275" customWidth="1"/>
    <col min="10016" max="10240" width="9" style="275"/>
    <col min="10241" max="10269" width="3" style="275" customWidth="1"/>
    <col min="10270" max="10270" width="3.125" style="275" customWidth="1"/>
    <col min="10271" max="10271" width="3.625" style="275" customWidth="1"/>
    <col min="10272" max="10496" width="9" style="275"/>
    <col min="10497" max="10525" width="3" style="275" customWidth="1"/>
    <col min="10526" max="10526" width="3.125" style="275" customWidth="1"/>
    <col min="10527" max="10527" width="3.625" style="275" customWidth="1"/>
    <col min="10528" max="10752" width="9" style="275"/>
    <col min="10753" max="10781" width="3" style="275" customWidth="1"/>
    <col min="10782" max="10782" width="3.125" style="275" customWidth="1"/>
    <col min="10783" max="10783" width="3.625" style="275" customWidth="1"/>
    <col min="10784" max="11008" width="9" style="275"/>
    <col min="11009" max="11037" width="3" style="275" customWidth="1"/>
    <col min="11038" max="11038" width="3.125" style="275" customWidth="1"/>
    <col min="11039" max="11039" width="3.625" style="275" customWidth="1"/>
    <col min="11040" max="11264" width="9" style="275"/>
    <col min="11265" max="11293" width="3" style="275" customWidth="1"/>
    <col min="11294" max="11294" width="3.125" style="275" customWidth="1"/>
    <col min="11295" max="11295" width="3.625" style="275" customWidth="1"/>
    <col min="11296" max="11520" width="9" style="275"/>
    <col min="11521" max="11549" width="3" style="275" customWidth="1"/>
    <col min="11550" max="11550" width="3.125" style="275" customWidth="1"/>
    <col min="11551" max="11551" width="3.625" style="275" customWidth="1"/>
    <col min="11552" max="11776" width="9" style="275"/>
    <col min="11777" max="11805" width="3" style="275" customWidth="1"/>
    <col min="11806" max="11806" width="3.125" style="275" customWidth="1"/>
    <col min="11807" max="11807" width="3.625" style="275" customWidth="1"/>
    <col min="11808" max="12032" width="9" style="275"/>
    <col min="12033" max="12061" width="3" style="275" customWidth="1"/>
    <col min="12062" max="12062" width="3.125" style="275" customWidth="1"/>
    <col min="12063" max="12063" width="3.625" style="275" customWidth="1"/>
    <col min="12064" max="12288" width="9" style="275"/>
    <col min="12289" max="12317" width="3" style="275" customWidth="1"/>
    <col min="12318" max="12318" width="3.125" style="275" customWidth="1"/>
    <col min="12319" max="12319" width="3.625" style="275" customWidth="1"/>
    <col min="12320" max="12544" width="9" style="275"/>
    <col min="12545" max="12573" width="3" style="275" customWidth="1"/>
    <col min="12574" max="12574" width="3.125" style="275" customWidth="1"/>
    <col min="12575" max="12575" width="3.625" style="275" customWidth="1"/>
    <col min="12576" max="12800" width="9" style="275"/>
    <col min="12801" max="12829" width="3" style="275" customWidth="1"/>
    <col min="12830" max="12830" width="3.125" style="275" customWidth="1"/>
    <col min="12831" max="12831" width="3.625" style="275" customWidth="1"/>
    <col min="12832" max="13056" width="9" style="275"/>
    <col min="13057" max="13085" width="3" style="275" customWidth="1"/>
    <col min="13086" max="13086" width="3.125" style="275" customWidth="1"/>
    <col min="13087" max="13087" width="3.625" style="275" customWidth="1"/>
    <col min="13088" max="13312" width="9" style="275"/>
    <col min="13313" max="13341" width="3" style="275" customWidth="1"/>
    <col min="13342" max="13342" width="3.125" style="275" customWidth="1"/>
    <col min="13343" max="13343" width="3.625" style="275" customWidth="1"/>
    <col min="13344" max="13568" width="9" style="275"/>
    <col min="13569" max="13597" width="3" style="275" customWidth="1"/>
    <col min="13598" max="13598" width="3.125" style="275" customWidth="1"/>
    <col min="13599" max="13599" width="3.625" style="275" customWidth="1"/>
    <col min="13600" max="13824" width="9" style="275"/>
    <col min="13825" max="13853" width="3" style="275" customWidth="1"/>
    <col min="13854" max="13854" width="3.125" style="275" customWidth="1"/>
    <col min="13855" max="13855" width="3.625" style="275" customWidth="1"/>
    <col min="13856" max="14080" width="9" style="275"/>
    <col min="14081" max="14109" width="3" style="275" customWidth="1"/>
    <col min="14110" max="14110" width="3.125" style="275" customWidth="1"/>
    <col min="14111" max="14111" width="3.625" style="275" customWidth="1"/>
    <col min="14112" max="14336" width="9" style="275"/>
    <col min="14337" max="14365" width="3" style="275" customWidth="1"/>
    <col min="14366" max="14366" width="3.125" style="275" customWidth="1"/>
    <col min="14367" max="14367" width="3.625" style="275" customWidth="1"/>
    <col min="14368" max="14592" width="9" style="275"/>
    <col min="14593" max="14621" width="3" style="275" customWidth="1"/>
    <col min="14622" max="14622" width="3.125" style="275" customWidth="1"/>
    <col min="14623" max="14623" width="3.625" style="275" customWidth="1"/>
    <col min="14624" max="14848" width="9" style="275"/>
    <col min="14849" max="14877" width="3" style="275" customWidth="1"/>
    <col min="14878" max="14878" width="3.125" style="275" customWidth="1"/>
    <col min="14879" max="14879" width="3.625" style="275" customWidth="1"/>
    <col min="14880" max="15104" width="9" style="275"/>
    <col min="15105" max="15133" width="3" style="275" customWidth="1"/>
    <col min="15134" max="15134" width="3.125" style="275" customWidth="1"/>
    <col min="15135" max="15135" width="3.625" style="275" customWidth="1"/>
    <col min="15136" max="15360" width="9" style="275"/>
    <col min="15361" max="15389" width="3" style="275" customWidth="1"/>
    <col min="15390" max="15390" width="3.125" style="275" customWidth="1"/>
    <col min="15391" max="15391" width="3.625" style="275" customWidth="1"/>
    <col min="15392" max="15616" width="9" style="275"/>
    <col min="15617" max="15645" width="3" style="275" customWidth="1"/>
    <col min="15646" max="15646" width="3.125" style="275" customWidth="1"/>
    <col min="15647" max="15647" width="3.625" style="275" customWidth="1"/>
    <col min="15648" max="15872" width="9" style="275"/>
    <col min="15873" max="15901" width="3" style="275" customWidth="1"/>
    <col min="15902" max="15902" width="3.125" style="275" customWidth="1"/>
    <col min="15903" max="15903" width="3.625" style="275" customWidth="1"/>
    <col min="15904" max="16128" width="9" style="275"/>
    <col min="16129" max="16157" width="3" style="275" customWidth="1"/>
    <col min="16158" max="16158" width="3.125" style="275" customWidth="1"/>
    <col min="16159" max="16159" width="3.625" style="275" customWidth="1"/>
    <col min="16160" max="16384" width="9" style="275"/>
  </cols>
  <sheetData>
    <row r="1" spans="1:31" ht="17.100000000000001" customHeight="1">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t="s">
        <v>1098</v>
      </c>
      <c r="AB1" s="283"/>
      <c r="AC1" s="283"/>
      <c r="AD1" s="283"/>
      <c r="AE1" s="283"/>
    </row>
    <row r="2" spans="1:31" ht="17.100000000000001" customHeight="1">
      <c r="A2" s="283"/>
      <c r="B2" s="283"/>
      <c r="C2" s="283"/>
      <c r="D2" s="283"/>
      <c r="E2" s="283"/>
      <c r="F2" s="283"/>
      <c r="G2" s="283"/>
      <c r="H2" s="283"/>
      <c r="I2" s="283"/>
      <c r="J2" s="2463" t="s">
        <v>1047</v>
      </c>
      <c r="K2" s="2627"/>
      <c r="L2" s="2627"/>
      <c r="M2" s="2627"/>
      <c r="N2" s="2627"/>
      <c r="O2" s="2627"/>
      <c r="P2" s="2627"/>
      <c r="Q2" s="2627"/>
      <c r="S2" s="357" t="s">
        <v>1134</v>
      </c>
      <c r="T2" s="351"/>
      <c r="U2" s="283"/>
      <c r="V2" s="283"/>
      <c r="W2" s="283"/>
      <c r="X2" s="283"/>
      <c r="Y2" s="343"/>
      <c r="Z2" s="343"/>
      <c r="AA2" s="343"/>
      <c r="AB2" s="343"/>
      <c r="AC2" s="283"/>
      <c r="AD2" s="283"/>
      <c r="AE2" s="283"/>
    </row>
    <row r="3" spans="1:31" ht="17.100000000000001" customHeight="1">
      <c r="A3" s="351"/>
      <c r="B3" s="351"/>
      <c r="C3" s="351"/>
      <c r="D3" s="351"/>
      <c r="E3" s="351"/>
      <c r="F3" s="351"/>
      <c r="G3" s="351"/>
      <c r="H3" s="351"/>
      <c r="I3" s="351"/>
      <c r="J3" s="2488"/>
      <c r="K3" s="2488"/>
      <c r="L3" s="2488"/>
      <c r="M3" s="2488"/>
      <c r="N3" s="2488"/>
      <c r="O3" s="2488"/>
      <c r="P3" s="2488"/>
      <c r="Q3" s="2488"/>
      <c r="R3" s="2488"/>
      <c r="S3" s="351"/>
      <c r="T3" s="351"/>
      <c r="U3" s="351"/>
      <c r="V3" s="351"/>
      <c r="W3" s="351"/>
      <c r="X3" s="351"/>
      <c r="Y3" s="351"/>
      <c r="Z3" s="351"/>
      <c r="AA3" s="351"/>
      <c r="AB3" s="351"/>
      <c r="AC3" s="283"/>
      <c r="AD3" s="283"/>
      <c r="AE3" s="283"/>
    </row>
    <row r="4" spans="1:31" ht="17.100000000000001" customHeight="1">
      <c r="A4" s="283"/>
      <c r="B4" s="367"/>
      <c r="C4" s="368"/>
      <c r="D4" s="368"/>
      <c r="E4" s="368"/>
      <c r="F4" s="368"/>
      <c r="H4" s="2629" t="s">
        <v>1135</v>
      </c>
      <c r="I4" s="2629"/>
      <c r="J4" s="2629"/>
      <c r="K4" s="2629"/>
      <c r="L4" s="2629"/>
      <c r="M4" s="2629"/>
      <c r="N4" s="2629"/>
      <c r="O4" s="2629"/>
      <c r="P4" s="2629"/>
      <c r="Q4" s="2629"/>
      <c r="R4" s="2629"/>
      <c r="S4" s="2629"/>
      <c r="T4" s="2629"/>
      <c r="U4" s="2629"/>
      <c r="V4" s="2629"/>
      <c r="W4" s="283"/>
      <c r="X4" s="283"/>
      <c r="Y4" s="283"/>
      <c r="Z4" s="283"/>
      <c r="AA4" s="283"/>
      <c r="AB4" s="283"/>
      <c r="AC4" s="283"/>
      <c r="AD4" s="283"/>
      <c r="AE4" s="283"/>
    </row>
    <row r="5" spans="1:31" ht="17.100000000000001" customHeight="1">
      <c r="A5" s="283"/>
      <c r="B5" s="283"/>
      <c r="C5" s="283"/>
      <c r="D5" s="283"/>
      <c r="E5" s="283"/>
      <c r="F5" s="283"/>
      <c r="G5" s="283"/>
      <c r="W5" s="283"/>
      <c r="X5" s="283"/>
      <c r="Y5" s="283"/>
      <c r="Z5" s="283"/>
      <c r="AA5" s="283"/>
      <c r="AB5" s="283"/>
      <c r="AC5" s="283"/>
      <c r="AD5" s="283"/>
      <c r="AE5" s="283"/>
    </row>
    <row r="6" spans="1:31" ht="17.100000000000001" customHeight="1">
      <c r="A6" s="283"/>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row>
    <row r="7" spans="1:31" ht="17.100000000000001" customHeight="1">
      <c r="A7" s="283"/>
      <c r="B7" s="374"/>
      <c r="C7" s="374"/>
      <c r="D7" s="374"/>
      <c r="E7" s="374"/>
      <c r="F7" s="374"/>
      <c r="G7" s="374"/>
      <c r="H7" s="374"/>
      <c r="I7" s="374"/>
      <c r="J7" s="374"/>
      <c r="K7" s="374"/>
      <c r="L7" s="374"/>
      <c r="M7" s="374"/>
      <c r="N7" s="374"/>
      <c r="O7" s="374"/>
      <c r="P7" s="374"/>
      <c r="Q7" s="374"/>
      <c r="R7" s="283"/>
      <c r="S7" s="283"/>
      <c r="T7" s="283"/>
      <c r="U7" s="283"/>
      <c r="V7" s="283"/>
      <c r="W7" s="283"/>
      <c r="X7" s="283"/>
      <c r="Y7" s="283"/>
      <c r="Z7" s="283"/>
      <c r="AA7" s="283"/>
      <c r="AB7" s="283"/>
      <c r="AC7" s="283"/>
      <c r="AD7" s="283"/>
      <c r="AE7" s="283"/>
    </row>
    <row r="8" spans="1:31" ht="17.100000000000001" customHeight="1">
      <c r="A8" s="283"/>
      <c r="B8" s="374"/>
      <c r="C8" s="374"/>
      <c r="D8" s="351" t="s">
        <v>1136</v>
      </c>
      <c r="E8" s="374"/>
      <c r="F8" s="374"/>
      <c r="G8" s="374"/>
      <c r="H8" s="374"/>
      <c r="I8" s="374"/>
      <c r="J8" s="374"/>
      <c r="K8" s="374"/>
      <c r="L8" s="374"/>
      <c r="M8" s="374"/>
      <c r="N8" s="374"/>
      <c r="O8" s="374"/>
      <c r="P8" s="374"/>
      <c r="Q8" s="374"/>
      <c r="R8" s="351"/>
      <c r="S8" s="374"/>
      <c r="T8" s="351"/>
      <c r="U8" s="351"/>
      <c r="V8" s="351"/>
      <c r="W8" s="351"/>
      <c r="X8" s="351"/>
      <c r="Y8" s="351"/>
      <c r="Z8" s="351"/>
      <c r="AA8" s="283"/>
      <c r="AB8" s="283"/>
      <c r="AC8" s="283"/>
      <c r="AD8" s="283"/>
      <c r="AE8" s="283"/>
    </row>
    <row r="9" spans="1:31" ht="17.100000000000001" customHeight="1">
      <c r="A9" s="283"/>
      <c r="B9" s="374"/>
      <c r="C9" s="351" t="s">
        <v>1137</v>
      </c>
      <c r="D9" s="351"/>
      <c r="E9" s="351"/>
      <c r="F9" s="351"/>
      <c r="G9" s="351"/>
      <c r="H9" s="351"/>
      <c r="I9" s="351"/>
      <c r="J9" s="351"/>
      <c r="K9" s="374"/>
      <c r="L9" s="283"/>
      <c r="M9" s="374"/>
      <c r="N9" s="374"/>
      <c r="O9" s="374"/>
      <c r="P9" s="374"/>
      <c r="Q9" s="374"/>
      <c r="R9" s="351"/>
      <c r="S9" s="374"/>
      <c r="T9" s="351"/>
      <c r="U9" s="351"/>
      <c r="V9" s="351"/>
      <c r="W9" s="351"/>
      <c r="X9" s="351"/>
      <c r="Y9" s="351"/>
      <c r="Z9" s="351"/>
      <c r="AA9" s="283"/>
      <c r="AB9" s="283"/>
      <c r="AC9" s="283"/>
      <c r="AD9" s="283"/>
      <c r="AE9" s="283"/>
    </row>
    <row r="10" spans="1:31" ht="17.100000000000001" customHeight="1">
      <c r="A10" s="283"/>
      <c r="B10" s="283"/>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283"/>
      <c r="AA10" s="283"/>
      <c r="AB10" s="283"/>
      <c r="AC10" s="283"/>
      <c r="AD10" s="283"/>
      <c r="AE10" s="283"/>
    </row>
    <row r="11" spans="1:31" ht="17.100000000000001" customHeight="1">
      <c r="A11" s="283"/>
      <c r="B11" s="283"/>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283"/>
      <c r="AA11" s="283"/>
      <c r="AB11" s="283"/>
      <c r="AC11" s="283"/>
      <c r="AD11" s="283"/>
      <c r="AE11" s="283"/>
    </row>
    <row r="12" spans="1:31" ht="17.100000000000001" customHeight="1">
      <c r="A12" s="283"/>
      <c r="B12" s="283"/>
      <c r="C12" s="370"/>
      <c r="O12" s="370"/>
      <c r="P12" s="370"/>
      <c r="Q12" s="2628" t="str">
        <f>★入力画面!$L$5</f>
        <v>令和</v>
      </c>
      <c r="R12" s="2626"/>
      <c r="S12" s="2626" t="str">
        <f>IF(★入力画面!$N$5="","",★入力画面!$N$5)</f>
        <v/>
      </c>
      <c r="T12" s="2626"/>
      <c r="U12" s="351" t="s">
        <v>267</v>
      </c>
      <c r="V12" s="2626" t="str">
        <f>IF(★入力画面!$Q$5="","",★入力画面!$Q$5)</f>
        <v/>
      </c>
      <c r="W12" s="2626"/>
      <c r="X12" s="351" t="s">
        <v>273</v>
      </c>
      <c r="Y12" s="2626" t="str">
        <f>IF(★入力画面!$T$5="","",★入力画面!$T$5)</f>
        <v/>
      </c>
      <c r="Z12" s="2626"/>
      <c r="AA12" s="283" t="s">
        <v>269</v>
      </c>
      <c r="AD12" s="283"/>
      <c r="AE12" s="283"/>
    </row>
    <row r="13" spans="1:31" ht="17.100000000000001" customHeight="1">
      <c r="A13" s="283"/>
      <c r="B13" s="2592" t="s">
        <v>5618</v>
      </c>
      <c r="C13" s="2592"/>
      <c r="D13" s="2592"/>
      <c r="E13" s="2592"/>
      <c r="F13" s="2592"/>
      <c r="G13" s="2592"/>
      <c r="H13" s="383"/>
      <c r="I13" s="383"/>
      <c r="K13" s="283"/>
      <c r="M13" s="283"/>
      <c r="N13" s="283"/>
      <c r="O13" s="370"/>
      <c r="P13" s="370"/>
      <c r="Q13" s="370"/>
      <c r="R13" s="370"/>
      <c r="S13" s="370"/>
      <c r="T13" s="370"/>
      <c r="U13" s="370"/>
      <c r="V13" s="370"/>
      <c r="W13" s="370"/>
      <c r="X13" s="370"/>
      <c r="Y13" s="370"/>
      <c r="Z13" s="283"/>
      <c r="AA13" s="283"/>
      <c r="AB13" s="283"/>
      <c r="AC13" s="283"/>
      <c r="AD13" s="283"/>
      <c r="AE13" s="283"/>
    </row>
    <row r="14" spans="1:31" ht="17.100000000000001" customHeight="1">
      <c r="A14" s="283"/>
      <c r="B14" s="2592" t="s">
        <v>679</v>
      </c>
      <c r="C14" s="2592"/>
      <c r="D14" s="2592"/>
      <c r="E14" s="2592"/>
      <c r="F14" s="2592"/>
      <c r="G14" s="2592"/>
      <c r="H14" s="383"/>
      <c r="I14" s="521" t="s">
        <v>289</v>
      </c>
      <c r="J14" s="385"/>
      <c r="K14" s="283"/>
      <c r="M14" s="283"/>
      <c r="N14" s="283"/>
      <c r="O14" s="370"/>
      <c r="P14" s="370"/>
      <c r="Q14" s="370"/>
      <c r="R14" s="370"/>
      <c r="S14" s="370"/>
      <c r="T14" s="370"/>
      <c r="U14" s="370"/>
      <c r="V14" s="370"/>
      <c r="W14" s="370"/>
      <c r="X14" s="370"/>
      <c r="Y14" s="370"/>
      <c r="Z14" s="283"/>
      <c r="AA14" s="283"/>
      <c r="AB14" s="283"/>
      <c r="AC14" s="283"/>
      <c r="AD14" s="283"/>
      <c r="AE14" s="283"/>
    </row>
    <row r="15" spans="1:31" ht="17.100000000000001" customHeight="1">
      <c r="A15" s="283"/>
      <c r="C15" s="401"/>
      <c r="D15" s="401"/>
      <c r="E15" s="401"/>
      <c r="F15" s="401"/>
      <c r="G15" s="383"/>
      <c r="H15" s="370"/>
      <c r="I15" s="385"/>
      <c r="J15" s="385"/>
      <c r="L15" s="283"/>
      <c r="M15" s="283"/>
      <c r="N15" s="370"/>
      <c r="O15" s="370"/>
      <c r="P15" s="370"/>
      <c r="Q15" s="283"/>
      <c r="R15" s="283"/>
      <c r="S15" s="283"/>
      <c r="T15" s="283"/>
      <c r="U15" s="283"/>
      <c r="V15" s="283"/>
      <c r="W15" s="283"/>
      <c r="X15" s="283"/>
      <c r="Y15" s="283"/>
      <c r="Z15" s="283"/>
      <c r="AA15" s="283"/>
      <c r="AB15" s="283"/>
      <c r="AC15" s="283"/>
      <c r="AD15" s="283"/>
      <c r="AE15" s="283"/>
    </row>
    <row r="16" spans="1:31" ht="17.100000000000001" customHeight="1">
      <c r="A16" s="283"/>
      <c r="B16" s="283"/>
      <c r="C16" s="370"/>
      <c r="D16" s="370"/>
      <c r="E16" s="370"/>
      <c r="F16" s="370"/>
      <c r="G16" s="370"/>
      <c r="H16" s="370"/>
      <c r="I16" s="370"/>
      <c r="J16" s="370"/>
      <c r="K16" s="522"/>
      <c r="L16" s="522"/>
      <c r="M16" s="522"/>
      <c r="N16" s="522"/>
      <c r="O16" s="370"/>
      <c r="P16" s="2625" t="str">
        <f>IF(★入力画面!L11="","",★入力画面!L11&amp;"")</f>
        <v/>
      </c>
      <c r="Q16" s="2625"/>
      <c r="R16" s="2625"/>
      <c r="S16" s="2625"/>
      <c r="T16" s="2625"/>
      <c r="U16" s="2625"/>
      <c r="V16" s="2625"/>
      <c r="W16" s="2625"/>
      <c r="X16" s="2625"/>
      <c r="Y16" s="2625"/>
      <c r="Z16" s="2625"/>
      <c r="AA16" s="2625"/>
      <c r="AB16" s="2625"/>
      <c r="AC16" s="283"/>
      <c r="AD16" s="283"/>
      <c r="AE16" s="283"/>
    </row>
    <row r="17" spans="1:31" ht="17.100000000000001" customHeight="1">
      <c r="A17" s="283"/>
      <c r="B17" s="283"/>
      <c r="C17" s="370"/>
      <c r="D17" s="370"/>
      <c r="E17" s="370"/>
      <c r="F17" s="370"/>
      <c r="G17" s="370"/>
      <c r="H17" s="370"/>
      <c r="I17" s="370"/>
      <c r="J17" s="370"/>
      <c r="K17" s="351" t="s">
        <v>358</v>
      </c>
      <c r="L17" s="370"/>
      <c r="P17" s="2625"/>
      <c r="Q17" s="2625"/>
      <c r="R17" s="2625"/>
      <c r="S17" s="2625"/>
      <c r="T17" s="2625"/>
      <c r="U17" s="2625"/>
      <c r="V17" s="2625"/>
      <c r="W17" s="2625"/>
      <c r="X17" s="2625"/>
      <c r="Y17" s="2625"/>
      <c r="Z17" s="2625"/>
      <c r="AA17" s="2625"/>
      <c r="AB17" s="2625"/>
      <c r="AC17" s="283"/>
      <c r="AD17" s="283"/>
      <c r="AE17" s="283"/>
    </row>
    <row r="18" spans="1:31" ht="17.100000000000001" customHeight="1">
      <c r="A18" s="283"/>
      <c r="B18" s="283"/>
      <c r="C18" s="283"/>
      <c r="D18" s="283"/>
      <c r="E18" s="283"/>
      <c r="F18" s="283"/>
      <c r="G18" s="283"/>
      <c r="H18" s="283"/>
      <c r="I18" s="283"/>
      <c r="J18" s="283"/>
      <c r="K18" s="370"/>
      <c r="L18" s="283"/>
      <c r="P18" s="2625" t="str">
        <f>IF(★入力画面!L47="","",★入力画面!L47&amp;"")</f>
        <v/>
      </c>
      <c r="Q18" s="2625"/>
      <c r="R18" s="2625"/>
      <c r="S18" s="2625"/>
      <c r="T18" s="2625"/>
      <c r="U18" s="2625"/>
      <c r="V18" s="2625"/>
      <c r="W18" s="2625"/>
      <c r="X18" s="2625"/>
      <c r="Y18" s="2625"/>
      <c r="Z18" s="2625"/>
      <c r="AA18" s="2625"/>
      <c r="AC18" s="283"/>
      <c r="AD18" s="283"/>
      <c r="AE18" s="283"/>
    </row>
    <row r="19" spans="1:31" ht="17.100000000000001" customHeight="1">
      <c r="A19" s="283"/>
      <c r="B19" s="283"/>
      <c r="C19" s="370"/>
      <c r="D19" s="370"/>
      <c r="E19" s="370"/>
      <c r="F19" s="370"/>
      <c r="G19" s="370"/>
      <c r="H19" s="370"/>
      <c r="I19" s="370"/>
      <c r="J19" s="370"/>
      <c r="K19" s="358" t="s">
        <v>1138</v>
      </c>
      <c r="N19" s="358" t="s">
        <v>367</v>
      </c>
      <c r="P19" s="2625"/>
      <c r="Q19" s="2625"/>
      <c r="R19" s="2625"/>
      <c r="S19" s="2625"/>
      <c r="T19" s="2625"/>
      <c r="U19" s="2625"/>
      <c r="V19" s="2625"/>
      <c r="W19" s="2625"/>
      <c r="X19" s="2625"/>
      <c r="Y19" s="2625"/>
      <c r="Z19" s="2625"/>
      <c r="AA19" s="2625"/>
      <c r="AB19" s="283"/>
      <c r="AD19" s="283"/>
      <c r="AE19" s="283"/>
    </row>
    <row r="20" spans="1:31" ht="17.100000000000001" customHeight="1">
      <c r="A20" s="283"/>
      <c r="B20" s="283"/>
      <c r="C20" s="370"/>
      <c r="D20" s="370"/>
      <c r="E20" s="370"/>
      <c r="F20" s="370"/>
      <c r="G20" s="370"/>
      <c r="H20" s="370"/>
      <c r="I20" s="370"/>
      <c r="J20" s="370"/>
      <c r="K20" s="283" t="s">
        <v>1139</v>
      </c>
      <c r="L20" s="370"/>
      <c r="P20" s="283"/>
      <c r="Q20" s="283"/>
      <c r="R20" s="283"/>
      <c r="S20" s="283"/>
      <c r="T20" s="283"/>
      <c r="U20" s="283"/>
      <c r="V20" s="283"/>
      <c r="W20" s="283"/>
      <c r="X20" s="283"/>
      <c r="Y20" s="283"/>
      <c r="Z20" s="283"/>
      <c r="AA20" s="283"/>
      <c r="AB20" s="283"/>
      <c r="AC20" s="283"/>
      <c r="AD20" s="283"/>
      <c r="AE20" s="283"/>
    </row>
    <row r="21" spans="1:31" ht="17.100000000000001" customHeight="1">
      <c r="A21" s="283"/>
      <c r="B21" s="283"/>
      <c r="C21" s="370"/>
      <c r="D21" s="370"/>
      <c r="E21" s="370"/>
      <c r="F21" s="370"/>
      <c r="G21" s="370"/>
      <c r="H21" s="370"/>
      <c r="I21" s="370"/>
      <c r="J21" s="370"/>
      <c r="K21" s="370"/>
      <c r="L21" s="370"/>
      <c r="O21" s="283"/>
      <c r="P21" s="283"/>
      <c r="Q21" s="283"/>
      <c r="R21" s="283"/>
      <c r="S21" s="283"/>
      <c r="T21" s="283"/>
      <c r="W21" s="283"/>
      <c r="X21" s="283"/>
      <c r="Y21" s="283"/>
      <c r="Z21" s="283"/>
      <c r="AB21" s="283"/>
      <c r="AC21" s="283"/>
      <c r="AE21" s="283"/>
    </row>
    <row r="22" spans="1:31" ht="17.100000000000001" customHeight="1">
      <c r="A22" s="283"/>
      <c r="B22" s="283"/>
      <c r="C22" s="370"/>
      <c r="D22" s="370"/>
      <c r="E22" s="370"/>
      <c r="F22" s="370"/>
      <c r="G22" s="370"/>
      <c r="H22" s="370"/>
      <c r="I22" s="370"/>
      <c r="J22" s="370"/>
      <c r="K22" s="2550"/>
      <c r="L22" s="2550"/>
      <c r="M22" s="2550"/>
      <c r="N22" s="2550"/>
      <c r="O22" s="370"/>
      <c r="P22" s="370"/>
      <c r="Q22" s="370"/>
      <c r="R22" s="370"/>
      <c r="S22" s="370"/>
      <c r="T22" s="370"/>
      <c r="U22" s="370"/>
      <c r="V22" s="370"/>
      <c r="W22" s="370"/>
      <c r="X22" s="370"/>
      <c r="Y22" s="370"/>
      <c r="Z22" s="283"/>
      <c r="AA22" s="283"/>
      <c r="AB22" s="283"/>
      <c r="AC22" s="283"/>
      <c r="AD22" s="283"/>
      <c r="AE22" s="283"/>
    </row>
    <row r="23" spans="1:31" ht="17.100000000000001" customHeight="1">
      <c r="A23" s="283"/>
      <c r="B23" s="283"/>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283"/>
      <c r="AA23" s="283"/>
      <c r="AB23" s="283"/>
      <c r="AC23" s="283"/>
      <c r="AD23" s="283"/>
      <c r="AE23" s="283"/>
    </row>
    <row r="24" spans="1:31" ht="17.100000000000001" customHeight="1">
      <c r="A24" s="283"/>
      <c r="B24" s="283"/>
      <c r="C24" s="370"/>
      <c r="D24" s="370"/>
      <c r="E24" s="370"/>
      <c r="F24" s="370"/>
      <c r="G24" s="370"/>
      <c r="H24" s="370"/>
      <c r="I24" s="370"/>
      <c r="J24" s="370"/>
      <c r="K24" s="370"/>
      <c r="L24" s="370"/>
      <c r="M24" s="370" t="s">
        <v>387</v>
      </c>
      <c r="N24" s="370"/>
      <c r="O24" s="370"/>
      <c r="P24" s="370"/>
      <c r="Q24" s="370"/>
      <c r="R24" s="370"/>
      <c r="S24" s="370"/>
      <c r="T24" s="370"/>
      <c r="U24" s="370"/>
      <c r="V24" s="370"/>
      <c r="W24" s="370"/>
      <c r="X24" s="370"/>
      <c r="Y24" s="370"/>
      <c r="Z24" s="283"/>
      <c r="AA24" s="283"/>
      <c r="AB24" s="283"/>
      <c r="AC24" s="283"/>
      <c r="AD24" s="283"/>
      <c r="AE24" s="283"/>
    </row>
    <row r="25" spans="1:31" ht="17.100000000000001" customHeight="1">
      <c r="A25" s="283"/>
      <c r="B25" s="283"/>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283"/>
      <c r="AA25" s="283"/>
      <c r="AB25" s="283"/>
      <c r="AC25" s="283"/>
      <c r="AD25" s="283"/>
      <c r="AE25" s="283"/>
    </row>
    <row r="26" spans="1:31" ht="17.100000000000001" customHeight="1">
      <c r="A26" s="283"/>
      <c r="B26" s="283"/>
      <c r="C26" s="370"/>
      <c r="D26" s="370"/>
      <c r="E26" s="370"/>
      <c r="F26" s="370"/>
      <c r="G26" s="370"/>
      <c r="H26" s="370"/>
      <c r="I26" s="370"/>
      <c r="J26" s="370"/>
      <c r="K26" s="370"/>
      <c r="L26" s="370"/>
      <c r="M26" s="370"/>
      <c r="N26" s="370"/>
      <c r="O26" s="370"/>
      <c r="P26" s="370"/>
      <c r="Q26" s="370"/>
      <c r="R26" s="370"/>
      <c r="S26" s="370"/>
      <c r="T26" s="370"/>
      <c r="U26" s="351"/>
      <c r="V26" s="370"/>
      <c r="W26" s="370"/>
      <c r="X26" s="370"/>
      <c r="Y26" s="370"/>
      <c r="Z26" s="283"/>
      <c r="AA26" s="283"/>
      <c r="AB26" s="283"/>
      <c r="AC26" s="283"/>
      <c r="AD26" s="283"/>
      <c r="AE26" s="283"/>
    </row>
    <row r="27" spans="1:31" ht="17.100000000000001" customHeight="1">
      <c r="A27" s="283"/>
      <c r="B27" s="283"/>
      <c r="C27" s="370"/>
      <c r="D27" s="370"/>
      <c r="E27" s="370"/>
      <c r="F27" s="370"/>
      <c r="G27" s="370"/>
      <c r="H27" s="370"/>
      <c r="I27" s="370"/>
      <c r="J27" s="370"/>
      <c r="K27" s="2550"/>
      <c r="L27" s="2550"/>
      <c r="M27" s="2550"/>
      <c r="N27" s="2550"/>
      <c r="O27" s="370"/>
      <c r="P27" s="370"/>
      <c r="Q27" s="370"/>
      <c r="R27" s="370"/>
      <c r="S27" s="370"/>
      <c r="T27" s="370"/>
      <c r="U27" s="370"/>
      <c r="V27" s="370"/>
      <c r="W27" s="370"/>
      <c r="X27" s="370"/>
      <c r="Y27" s="370"/>
      <c r="Z27" s="283"/>
      <c r="AA27" s="283"/>
      <c r="AB27" s="283"/>
      <c r="AC27" s="283"/>
      <c r="AD27" s="283"/>
      <c r="AE27" s="283"/>
    </row>
    <row r="28" spans="1:31" ht="17.100000000000001" customHeight="1">
      <c r="A28" s="283"/>
      <c r="B28" s="335"/>
      <c r="C28" s="402"/>
      <c r="D28" s="402"/>
      <c r="E28" s="402"/>
      <c r="F28" s="403"/>
      <c r="G28" s="402"/>
      <c r="H28" s="402"/>
      <c r="I28" s="402"/>
      <c r="J28" s="402"/>
      <c r="K28" s="402"/>
      <c r="L28" s="402"/>
      <c r="M28" s="348"/>
      <c r="N28" s="348"/>
      <c r="O28" s="348"/>
      <c r="P28" s="348"/>
      <c r="Q28" s="348"/>
      <c r="R28" s="402"/>
      <c r="S28" s="402"/>
      <c r="T28" s="402"/>
      <c r="U28" s="2607" t="s">
        <v>1140</v>
      </c>
      <c r="V28" s="2608"/>
      <c r="W28" s="2608"/>
      <c r="X28" s="2609"/>
      <c r="Y28" s="2607" t="s">
        <v>1141</v>
      </c>
      <c r="Z28" s="2608"/>
      <c r="AA28" s="2608"/>
      <c r="AB28" s="2609"/>
      <c r="AC28" s="283"/>
      <c r="AD28" s="283"/>
      <c r="AE28" s="283"/>
    </row>
    <row r="29" spans="1:31" ht="17.100000000000001" customHeight="1">
      <c r="A29" s="283"/>
      <c r="B29" s="2596" t="s">
        <v>789</v>
      </c>
      <c r="C29" s="2597"/>
      <c r="D29" s="2597"/>
      <c r="E29" s="2597"/>
      <c r="F29" s="2598"/>
      <c r="G29" s="370"/>
      <c r="H29" s="370"/>
      <c r="I29" s="370"/>
      <c r="J29" s="2450" t="s">
        <v>394</v>
      </c>
      <c r="K29" s="2597"/>
      <c r="L29" s="2597"/>
      <c r="M29" s="2597"/>
      <c r="N29" s="2597"/>
      <c r="O29" s="2597"/>
      <c r="P29" s="2597"/>
      <c r="Q29" s="2597"/>
      <c r="R29" s="370"/>
      <c r="S29" s="370"/>
      <c r="T29" s="370"/>
      <c r="U29" s="2610"/>
      <c r="V29" s="2611"/>
      <c r="W29" s="2611"/>
      <c r="X29" s="2612"/>
      <c r="Y29" s="2610"/>
      <c r="Z29" s="2611"/>
      <c r="AA29" s="2611"/>
      <c r="AB29" s="2612"/>
      <c r="AC29" s="283"/>
      <c r="AD29" s="283"/>
      <c r="AE29" s="283"/>
    </row>
    <row r="30" spans="1:31" ht="17.100000000000001" customHeight="1">
      <c r="A30" s="283"/>
      <c r="B30" s="323"/>
      <c r="C30" s="404"/>
      <c r="D30" s="404"/>
      <c r="E30" s="404"/>
      <c r="F30" s="405"/>
      <c r="G30" s="404"/>
      <c r="H30" s="404"/>
      <c r="I30" s="404"/>
      <c r="J30" s="404"/>
      <c r="K30" s="404"/>
      <c r="L30" s="404"/>
      <c r="M30" s="404"/>
      <c r="N30" s="404"/>
      <c r="O30" s="404"/>
      <c r="P30" s="404"/>
      <c r="Q30" s="404"/>
      <c r="R30" s="404"/>
      <c r="S30" s="404"/>
      <c r="T30" s="404"/>
      <c r="U30" s="2613"/>
      <c r="V30" s="2614"/>
      <c r="W30" s="2614"/>
      <c r="X30" s="2615"/>
      <c r="Y30" s="2613"/>
      <c r="Z30" s="2614"/>
      <c r="AA30" s="2614"/>
      <c r="AB30" s="2615"/>
      <c r="AC30" s="283"/>
      <c r="AD30" s="283"/>
      <c r="AE30" s="283"/>
    </row>
    <row r="31" spans="1:31" ht="17.100000000000001" customHeight="1">
      <c r="A31" s="283"/>
      <c r="B31" s="2599" t="s">
        <v>790</v>
      </c>
      <c r="C31" s="2600"/>
      <c r="D31" s="2600"/>
      <c r="E31" s="2600"/>
      <c r="F31" s="2601"/>
      <c r="G31" s="2616" t="str">
        <f>IF(★入力画面!L22&amp;★入力画面!L23&amp;★入力画面!L27="","",★入力画面!L22&amp;★入力画面!L23&amp;★入力画面!L27&amp;"")</f>
        <v>東京都</v>
      </c>
      <c r="H31" s="2617"/>
      <c r="I31" s="2617"/>
      <c r="J31" s="2617"/>
      <c r="K31" s="2617"/>
      <c r="L31" s="2617"/>
      <c r="M31" s="2617"/>
      <c r="N31" s="2617"/>
      <c r="O31" s="2617"/>
      <c r="P31" s="2617"/>
      <c r="Q31" s="2617"/>
      <c r="R31" s="2617"/>
      <c r="S31" s="2617"/>
      <c r="T31" s="2618"/>
      <c r="U31" s="406"/>
      <c r="V31" s="348"/>
      <c r="W31" s="348"/>
      <c r="X31" s="403"/>
      <c r="Y31" s="380"/>
      <c r="Z31" s="283"/>
      <c r="AA31" s="283"/>
      <c r="AB31" s="350"/>
      <c r="AC31" s="283"/>
      <c r="AD31" s="283"/>
      <c r="AE31" s="283"/>
    </row>
    <row r="32" spans="1:31" ht="17.100000000000001" customHeight="1">
      <c r="A32" s="283"/>
      <c r="B32" s="2602"/>
      <c r="C32" s="2437"/>
      <c r="D32" s="2437"/>
      <c r="E32" s="2437"/>
      <c r="F32" s="2603"/>
      <c r="G32" s="2619"/>
      <c r="H32" s="2620"/>
      <c r="I32" s="2620"/>
      <c r="J32" s="2620"/>
      <c r="K32" s="2620"/>
      <c r="L32" s="2620"/>
      <c r="M32" s="2620"/>
      <c r="N32" s="2620"/>
      <c r="O32" s="2620"/>
      <c r="P32" s="2620"/>
      <c r="Q32" s="2620"/>
      <c r="R32" s="2620"/>
      <c r="S32" s="2620"/>
      <c r="T32" s="2621"/>
      <c r="U32" s="2593" t="str">
        <f>IF(★入力画面!AE31="","",★入力画面!AE31)</f>
        <v/>
      </c>
      <c r="V32" s="2594"/>
      <c r="W32" s="2594"/>
      <c r="X32" s="350" t="s">
        <v>367</v>
      </c>
      <c r="Y32" s="2593" t="str">
        <f>IF(★入力画面!L31="","",★入力画面!L31)</f>
        <v/>
      </c>
      <c r="Z32" s="2594"/>
      <c r="AA32" s="2594"/>
      <c r="AB32" s="350" t="s">
        <v>367</v>
      </c>
      <c r="AC32" s="283"/>
      <c r="AD32" s="283"/>
      <c r="AE32" s="283"/>
    </row>
    <row r="33" spans="1:31" ht="17.100000000000001" customHeight="1">
      <c r="A33" s="283"/>
      <c r="B33" s="2604"/>
      <c r="C33" s="2605"/>
      <c r="D33" s="2605"/>
      <c r="E33" s="2605"/>
      <c r="F33" s="2606"/>
      <c r="G33" s="2622"/>
      <c r="H33" s="2623"/>
      <c r="I33" s="2623"/>
      <c r="J33" s="2623"/>
      <c r="K33" s="2623"/>
      <c r="L33" s="2623"/>
      <c r="M33" s="2623"/>
      <c r="N33" s="2623"/>
      <c r="O33" s="2623"/>
      <c r="P33" s="2623"/>
      <c r="Q33" s="2623"/>
      <c r="R33" s="2623"/>
      <c r="S33" s="2623"/>
      <c r="T33" s="2624"/>
      <c r="U33" s="407"/>
      <c r="V33" s="404"/>
      <c r="W33" s="404"/>
      <c r="X33" s="405"/>
      <c r="Y33" s="407"/>
      <c r="Z33" s="360"/>
      <c r="AA33" s="360"/>
      <c r="AB33" s="324"/>
      <c r="AC33" s="283"/>
      <c r="AD33" s="283"/>
      <c r="AE33" s="283"/>
    </row>
    <row r="34" spans="1:31" ht="17.100000000000001" customHeight="1">
      <c r="A34" s="283"/>
      <c r="B34" s="335"/>
      <c r="C34" s="402"/>
      <c r="D34" s="402"/>
      <c r="E34" s="402"/>
      <c r="F34" s="403"/>
      <c r="G34" s="406"/>
      <c r="H34" s="402"/>
      <c r="I34" s="402"/>
      <c r="J34" s="402"/>
      <c r="K34" s="402"/>
      <c r="L34" s="402"/>
      <c r="M34" s="402"/>
      <c r="N34" s="402"/>
      <c r="O34" s="402"/>
      <c r="P34" s="402"/>
      <c r="Q34" s="402"/>
      <c r="R34" s="402"/>
      <c r="S34" s="402"/>
      <c r="T34" s="403"/>
      <c r="U34" s="406"/>
      <c r="V34" s="402"/>
      <c r="W34" s="402"/>
      <c r="X34" s="403"/>
      <c r="Y34" s="406"/>
      <c r="Z34" s="348"/>
      <c r="AA34" s="348"/>
      <c r="AB34" s="336"/>
      <c r="AC34" s="283"/>
      <c r="AD34" s="283"/>
      <c r="AE34" s="283"/>
    </row>
    <row r="35" spans="1:31" ht="17.100000000000001" customHeight="1">
      <c r="A35" s="283"/>
      <c r="B35" s="349"/>
      <c r="C35" s="283"/>
      <c r="D35" s="283"/>
      <c r="E35" s="283"/>
      <c r="F35" s="350"/>
      <c r="G35" s="349"/>
      <c r="H35" s="283"/>
      <c r="I35" s="283"/>
      <c r="J35" s="283"/>
      <c r="K35" s="283"/>
      <c r="L35" s="283"/>
      <c r="M35" s="283"/>
      <c r="N35" s="283"/>
      <c r="O35" s="283"/>
      <c r="P35" s="2550"/>
      <c r="Q35" s="2450"/>
      <c r="R35" s="2450"/>
      <c r="S35" s="2450"/>
      <c r="T35" s="2595"/>
      <c r="U35" s="349"/>
      <c r="V35" s="283"/>
      <c r="W35" s="370"/>
      <c r="X35" s="350" t="s">
        <v>367</v>
      </c>
      <c r="Y35" s="349"/>
      <c r="Z35" s="283"/>
      <c r="AA35" s="283"/>
      <c r="AB35" s="350" t="s">
        <v>367</v>
      </c>
      <c r="AC35" s="283"/>
      <c r="AD35" s="283"/>
      <c r="AE35" s="283"/>
    </row>
    <row r="36" spans="1:31" ht="17.100000000000001" customHeight="1">
      <c r="A36" s="283"/>
      <c r="B36" s="323"/>
      <c r="C36" s="360"/>
      <c r="D36" s="360"/>
      <c r="E36" s="360"/>
      <c r="F36" s="324"/>
      <c r="G36" s="323"/>
      <c r="H36" s="360"/>
      <c r="I36" s="360"/>
      <c r="J36" s="360"/>
      <c r="K36" s="360"/>
      <c r="L36" s="360"/>
      <c r="M36" s="360"/>
      <c r="N36" s="360"/>
      <c r="O36" s="360"/>
      <c r="P36" s="360"/>
      <c r="Q36" s="360"/>
      <c r="R36" s="360"/>
      <c r="S36" s="360"/>
      <c r="T36" s="324"/>
      <c r="U36" s="323"/>
      <c r="V36" s="360"/>
      <c r="W36" s="360"/>
      <c r="X36" s="324"/>
      <c r="Y36" s="323"/>
      <c r="Z36" s="360"/>
      <c r="AA36" s="360"/>
      <c r="AB36" s="324"/>
      <c r="AC36" s="283"/>
      <c r="AD36" s="283"/>
      <c r="AE36" s="283"/>
    </row>
    <row r="37" spans="1:31" ht="17.100000000000001" customHeight="1">
      <c r="A37" s="283"/>
      <c r="B37" s="335"/>
      <c r="C37" s="348"/>
      <c r="D37" s="348"/>
      <c r="E37" s="348"/>
      <c r="F37" s="336"/>
      <c r="G37" s="335"/>
      <c r="H37" s="348"/>
      <c r="I37" s="348"/>
      <c r="J37" s="348"/>
      <c r="K37" s="348"/>
      <c r="L37" s="348"/>
      <c r="M37" s="348"/>
      <c r="N37" s="348"/>
      <c r="O37" s="348"/>
      <c r="P37" s="348"/>
      <c r="Q37" s="348"/>
      <c r="R37" s="348"/>
      <c r="S37" s="348"/>
      <c r="T37" s="336"/>
      <c r="U37" s="335"/>
      <c r="V37" s="348"/>
      <c r="W37" s="348"/>
      <c r="X37" s="336"/>
      <c r="Y37" s="335"/>
      <c r="Z37" s="348"/>
      <c r="AA37" s="348"/>
      <c r="AB37" s="336"/>
      <c r="AC37" s="283"/>
      <c r="AD37" s="283"/>
      <c r="AE37" s="283"/>
    </row>
    <row r="38" spans="1:31" ht="17.100000000000001" customHeight="1">
      <c r="A38" s="283"/>
      <c r="B38" s="349"/>
      <c r="C38" s="370"/>
      <c r="D38" s="370"/>
      <c r="E38" s="370"/>
      <c r="F38" s="408"/>
      <c r="G38" s="380"/>
      <c r="H38" s="370"/>
      <c r="I38" s="370"/>
      <c r="J38" s="370"/>
      <c r="K38" s="370"/>
      <c r="L38" s="370"/>
      <c r="M38" s="283"/>
      <c r="N38" s="283"/>
      <c r="O38" s="283"/>
      <c r="P38" s="283"/>
      <c r="Q38" s="283"/>
      <c r="R38" s="283"/>
      <c r="S38" s="283"/>
      <c r="T38" s="350"/>
      <c r="U38" s="349"/>
      <c r="V38" s="372"/>
      <c r="W38" s="372"/>
      <c r="X38" s="350" t="s">
        <v>367</v>
      </c>
      <c r="Y38" s="349"/>
      <c r="Z38" s="283"/>
      <c r="AA38" s="283"/>
      <c r="AB38" s="350" t="s">
        <v>367</v>
      </c>
      <c r="AC38" s="283"/>
      <c r="AD38" s="283"/>
      <c r="AE38" s="283"/>
    </row>
    <row r="39" spans="1:31" ht="17.100000000000001" customHeight="1">
      <c r="A39" s="283"/>
      <c r="B39" s="323"/>
      <c r="C39" s="360"/>
      <c r="D39" s="360"/>
      <c r="E39" s="360"/>
      <c r="F39" s="324"/>
      <c r="G39" s="323"/>
      <c r="H39" s="360"/>
      <c r="I39" s="360"/>
      <c r="J39" s="360"/>
      <c r="K39" s="360"/>
      <c r="L39" s="360"/>
      <c r="M39" s="360"/>
      <c r="N39" s="360"/>
      <c r="O39" s="360"/>
      <c r="P39" s="360"/>
      <c r="Q39" s="360"/>
      <c r="R39" s="360"/>
      <c r="S39" s="360"/>
      <c r="T39" s="324"/>
      <c r="U39" s="323"/>
      <c r="V39" s="360"/>
      <c r="W39" s="360"/>
      <c r="X39" s="324"/>
      <c r="Y39" s="323"/>
      <c r="Z39" s="360"/>
      <c r="AA39" s="360"/>
      <c r="AB39" s="324"/>
      <c r="AC39" s="283"/>
      <c r="AD39" s="283"/>
      <c r="AE39" s="283"/>
    </row>
    <row r="40" spans="1:31" ht="17.100000000000001" customHeight="1">
      <c r="A40" s="283"/>
      <c r="B40" s="335"/>
      <c r="C40" s="348"/>
      <c r="D40" s="348"/>
      <c r="E40" s="348"/>
      <c r="F40" s="336"/>
      <c r="G40" s="335"/>
      <c r="H40" s="348"/>
      <c r="I40" s="348"/>
      <c r="J40" s="348"/>
      <c r="K40" s="348"/>
      <c r="L40" s="348"/>
      <c r="M40" s="348"/>
      <c r="N40" s="348"/>
      <c r="O40" s="348"/>
      <c r="P40" s="348"/>
      <c r="Q40" s="348"/>
      <c r="R40" s="348"/>
      <c r="S40" s="348"/>
      <c r="T40" s="336"/>
      <c r="U40" s="335"/>
      <c r="V40" s="348"/>
      <c r="W40" s="348"/>
      <c r="X40" s="336"/>
      <c r="Y40" s="335"/>
      <c r="Z40" s="348"/>
      <c r="AA40" s="348"/>
      <c r="AB40" s="336"/>
      <c r="AC40" s="283"/>
      <c r="AD40" s="283"/>
      <c r="AE40" s="283"/>
    </row>
    <row r="41" spans="1:31" ht="17.100000000000001" customHeight="1">
      <c r="A41" s="283"/>
      <c r="B41" s="349"/>
      <c r="C41" s="283"/>
      <c r="D41" s="283"/>
      <c r="E41" s="283"/>
      <c r="F41" s="350"/>
      <c r="G41" s="349"/>
      <c r="H41" s="283"/>
      <c r="I41" s="283"/>
      <c r="J41" s="283"/>
      <c r="K41" s="283"/>
      <c r="L41" s="283"/>
      <c r="M41" s="283"/>
      <c r="N41" s="283"/>
      <c r="O41" s="283"/>
      <c r="P41" s="283"/>
      <c r="Q41" s="283"/>
      <c r="R41" s="283"/>
      <c r="S41" s="283"/>
      <c r="T41" s="350"/>
      <c r="U41" s="349"/>
      <c r="V41" s="283"/>
      <c r="W41" s="283"/>
      <c r="X41" s="350" t="s">
        <v>367</v>
      </c>
      <c r="Y41" s="349"/>
      <c r="Z41" s="283"/>
      <c r="AA41" s="283"/>
      <c r="AB41" s="350" t="s">
        <v>367</v>
      </c>
      <c r="AC41" s="283"/>
      <c r="AD41" s="283"/>
      <c r="AE41" s="283"/>
    </row>
    <row r="42" spans="1:31" ht="17.100000000000001" customHeight="1">
      <c r="A42" s="283"/>
      <c r="B42" s="354"/>
      <c r="C42" s="355"/>
      <c r="D42" s="355"/>
      <c r="E42" s="355"/>
      <c r="F42" s="356"/>
      <c r="G42" s="354"/>
      <c r="H42" s="355"/>
      <c r="I42" s="360"/>
      <c r="J42" s="360"/>
      <c r="K42" s="360"/>
      <c r="L42" s="360"/>
      <c r="M42" s="360"/>
      <c r="N42" s="360"/>
      <c r="O42" s="360"/>
      <c r="P42" s="360"/>
      <c r="Q42" s="360"/>
      <c r="R42" s="360"/>
      <c r="S42" s="360"/>
      <c r="T42" s="324"/>
      <c r="U42" s="323"/>
      <c r="V42" s="360"/>
      <c r="W42" s="360"/>
      <c r="X42" s="324"/>
      <c r="Y42" s="323"/>
      <c r="Z42" s="360"/>
      <c r="AA42" s="360"/>
      <c r="AB42" s="324"/>
      <c r="AC42" s="283"/>
      <c r="AD42" s="283"/>
      <c r="AE42" s="283"/>
    </row>
    <row r="43" spans="1:31" ht="17.100000000000001" customHeight="1">
      <c r="A43" s="283"/>
      <c r="B43" s="283"/>
      <c r="C43" s="369"/>
      <c r="D43" s="369"/>
      <c r="E43" s="369"/>
      <c r="F43" s="369"/>
      <c r="G43" s="369"/>
      <c r="H43" s="369"/>
      <c r="I43" s="370"/>
      <c r="J43" s="370"/>
      <c r="K43" s="283"/>
      <c r="L43" s="283"/>
      <c r="M43" s="283"/>
      <c r="N43" s="283"/>
      <c r="O43" s="283"/>
      <c r="P43" s="283"/>
      <c r="Q43" s="283"/>
      <c r="R43" s="283"/>
      <c r="S43" s="283"/>
      <c r="T43" s="283"/>
      <c r="U43" s="283"/>
      <c r="V43" s="283"/>
      <c r="W43" s="283"/>
      <c r="X43" s="283"/>
      <c r="Y43" s="283"/>
      <c r="Z43" s="283"/>
      <c r="AA43" s="283"/>
      <c r="AB43" s="283"/>
      <c r="AC43" s="283"/>
      <c r="AD43" s="283"/>
      <c r="AE43" s="283"/>
    </row>
    <row r="44" spans="1:31" ht="17.100000000000001" customHeight="1">
      <c r="A44" s="283"/>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row>
    <row r="45" spans="1:31" ht="31.5" customHeight="1">
      <c r="A45" s="283"/>
      <c r="B45" s="283"/>
      <c r="C45" s="283"/>
      <c r="D45" s="283"/>
      <c r="E45" s="283"/>
      <c r="F45" s="283"/>
      <c r="G45" s="283"/>
      <c r="H45" s="283"/>
      <c r="I45" s="283"/>
      <c r="J45" s="283"/>
      <c r="K45" s="283"/>
      <c r="L45" s="283"/>
      <c r="M45" s="283"/>
      <c r="N45" s="283"/>
      <c r="O45" s="283"/>
      <c r="P45" s="283"/>
      <c r="Q45" s="283"/>
      <c r="R45" s="283"/>
      <c r="S45" s="283"/>
      <c r="T45" s="283"/>
      <c r="U45" s="283"/>
      <c r="V45" s="283"/>
      <c r="X45" s="283"/>
      <c r="Y45" s="283"/>
      <c r="Z45" s="283"/>
      <c r="AA45" s="283"/>
      <c r="AB45" s="283"/>
      <c r="AC45" s="283"/>
      <c r="AD45" s="283"/>
      <c r="AE45" s="283"/>
    </row>
    <row r="46" spans="1:31" ht="31.5" customHeight="1"/>
    <row r="47" spans="1:31" ht="31.5" customHeight="1"/>
  </sheetData>
  <sheetProtection algorithmName="SHA-512" hashValue="Z4Zp2Y+FWtGN2ewrAXy6uvfFKcZ+gn6WOGE+uXLUh/gDYnqSja6+auOEd/f/oFhU0v1JjDFxOKes1w7Gm1lDzw==" saltValue="/zZ+0ZNytIS8e8evSGm2gQ==" spinCount="100000" sheet="1" objects="1" scenarios="1"/>
  <mergeCells count="22">
    <mergeCell ref="Y12:Z12"/>
    <mergeCell ref="J2:Q2"/>
    <mergeCell ref="J3:R3"/>
    <mergeCell ref="V12:W12"/>
    <mergeCell ref="Q12:R12"/>
    <mergeCell ref="S12:T12"/>
    <mergeCell ref="H4:V4"/>
    <mergeCell ref="B13:G13"/>
    <mergeCell ref="B14:G14"/>
    <mergeCell ref="Y32:AA32"/>
    <mergeCell ref="P35:T35"/>
    <mergeCell ref="B29:F29"/>
    <mergeCell ref="J29:Q29"/>
    <mergeCell ref="B31:F33"/>
    <mergeCell ref="U32:W32"/>
    <mergeCell ref="U28:X30"/>
    <mergeCell ref="Y28:AB30"/>
    <mergeCell ref="G31:T33"/>
    <mergeCell ref="K22:N22"/>
    <mergeCell ref="K27:N27"/>
    <mergeCell ref="P16:AB17"/>
    <mergeCell ref="P18:AA19"/>
  </mergeCells>
  <phoneticPr fontId="116"/>
  <pageMargins left="0.59055118110236227" right="0.59055118110236227" top="0.59055118110236227" bottom="0.59055118110236227" header="0.51181102362204722" footer="0.51181102362204722"/>
  <pageSetup paperSize="9" orientation="portrait" blackAndWhite="1"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6275-8013-4995-A6C2-CABFC99EC44A}">
  <sheetPr codeName="Sheet25">
    <tabColor rgb="FF00B0F0"/>
    <pageSetUpPr fitToPage="1"/>
  </sheetPr>
  <dimension ref="A1:AH254"/>
  <sheetViews>
    <sheetView zoomScaleNormal="100" workbookViewId="0">
      <selection sqref="A1:BB1"/>
    </sheetView>
  </sheetViews>
  <sheetFormatPr defaultRowHeight="13.5"/>
  <cols>
    <col min="1" max="79" width="2.875" style="275" customWidth="1"/>
    <col min="80" max="256" width="9" style="275"/>
    <col min="257" max="335" width="2.875" style="275" customWidth="1"/>
    <col min="336" max="512" width="9" style="275"/>
    <col min="513" max="591" width="2.875" style="275" customWidth="1"/>
    <col min="592" max="768" width="9" style="275"/>
    <col min="769" max="847" width="2.875" style="275" customWidth="1"/>
    <col min="848" max="1024" width="9" style="275"/>
    <col min="1025" max="1103" width="2.875" style="275" customWidth="1"/>
    <col min="1104" max="1280" width="9" style="275"/>
    <col min="1281" max="1359" width="2.875" style="275" customWidth="1"/>
    <col min="1360" max="1536" width="9" style="275"/>
    <col min="1537" max="1615" width="2.875" style="275" customWidth="1"/>
    <col min="1616" max="1792" width="9" style="275"/>
    <col min="1793" max="1871" width="2.875" style="275" customWidth="1"/>
    <col min="1872" max="2048" width="9" style="275"/>
    <col min="2049" max="2127" width="2.875" style="275" customWidth="1"/>
    <col min="2128" max="2304" width="9" style="275"/>
    <col min="2305" max="2383" width="2.875" style="275" customWidth="1"/>
    <col min="2384" max="2560" width="9" style="275"/>
    <col min="2561" max="2639" width="2.875" style="275" customWidth="1"/>
    <col min="2640" max="2816" width="9" style="275"/>
    <col min="2817" max="2895" width="2.875" style="275" customWidth="1"/>
    <col min="2896" max="3072" width="9" style="275"/>
    <col min="3073" max="3151" width="2.875" style="275" customWidth="1"/>
    <col min="3152" max="3328" width="9" style="275"/>
    <col min="3329" max="3407" width="2.875" style="275" customWidth="1"/>
    <col min="3408" max="3584" width="9" style="275"/>
    <col min="3585" max="3663" width="2.875" style="275" customWidth="1"/>
    <col min="3664" max="3840" width="9" style="275"/>
    <col min="3841" max="3919" width="2.875" style="275" customWidth="1"/>
    <col min="3920" max="4096" width="9" style="275"/>
    <col min="4097" max="4175" width="2.875" style="275" customWidth="1"/>
    <col min="4176" max="4352" width="9" style="275"/>
    <col min="4353" max="4431" width="2.875" style="275" customWidth="1"/>
    <col min="4432" max="4608" width="9" style="275"/>
    <col min="4609" max="4687" width="2.875" style="275" customWidth="1"/>
    <col min="4688" max="4864" width="9" style="275"/>
    <col min="4865" max="4943" width="2.875" style="275" customWidth="1"/>
    <col min="4944" max="5120" width="9" style="275"/>
    <col min="5121" max="5199" width="2.875" style="275" customWidth="1"/>
    <col min="5200" max="5376" width="9" style="275"/>
    <col min="5377" max="5455" width="2.875" style="275" customWidth="1"/>
    <col min="5456" max="5632" width="9" style="275"/>
    <col min="5633" max="5711" width="2.875" style="275" customWidth="1"/>
    <col min="5712" max="5888" width="9" style="275"/>
    <col min="5889" max="5967" width="2.875" style="275" customWidth="1"/>
    <col min="5968" max="6144" width="9" style="275"/>
    <col min="6145" max="6223" width="2.875" style="275" customWidth="1"/>
    <col min="6224" max="6400" width="9" style="275"/>
    <col min="6401" max="6479" width="2.875" style="275" customWidth="1"/>
    <col min="6480" max="6656" width="9" style="275"/>
    <col min="6657" max="6735" width="2.875" style="275" customWidth="1"/>
    <col min="6736" max="6912" width="9" style="275"/>
    <col min="6913" max="6991" width="2.875" style="275" customWidth="1"/>
    <col min="6992" max="7168" width="9" style="275"/>
    <col min="7169" max="7247" width="2.875" style="275" customWidth="1"/>
    <col min="7248" max="7424" width="9" style="275"/>
    <col min="7425" max="7503" width="2.875" style="275" customWidth="1"/>
    <col min="7504" max="7680" width="9" style="275"/>
    <col min="7681" max="7759" width="2.875" style="275" customWidth="1"/>
    <col min="7760" max="7936" width="9" style="275"/>
    <col min="7937" max="8015" width="2.875" style="275" customWidth="1"/>
    <col min="8016" max="8192" width="9" style="275"/>
    <col min="8193" max="8271" width="2.875" style="275" customWidth="1"/>
    <col min="8272" max="8448" width="9" style="275"/>
    <col min="8449" max="8527" width="2.875" style="275" customWidth="1"/>
    <col min="8528" max="8704" width="9" style="275"/>
    <col min="8705" max="8783" width="2.875" style="275" customWidth="1"/>
    <col min="8784" max="8960" width="9" style="275"/>
    <col min="8961" max="9039" width="2.875" style="275" customWidth="1"/>
    <col min="9040" max="9216" width="9" style="275"/>
    <col min="9217" max="9295" width="2.875" style="275" customWidth="1"/>
    <col min="9296" max="9472" width="9" style="275"/>
    <col min="9473" max="9551" width="2.875" style="275" customWidth="1"/>
    <col min="9552" max="9728" width="9" style="275"/>
    <col min="9729" max="9807" width="2.875" style="275" customWidth="1"/>
    <col min="9808" max="9984" width="9" style="275"/>
    <col min="9985" max="10063" width="2.875" style="275" customWidth="1"/>
    <col min="10064" max="10240" width="9" style="275"/>
    <col min="10241" max="10319" width="2.875" style="275" customWidth="1"/>
    <col min="10320" max="10496" width="9" style="275"/>
    <col min="10497" max="10575" width="2.875" style="275" customWidth="1"/>
    <col min="10576" max="10752" width="9" style="275"/>
    <col min="10753" max="10831" width="2.875" style="275" customWidth="1"/>
    <col min="10832" max="11008" width="9" style="275"/>
    <col min="11009" max="11087" width="2.875" style="275" customWidth="1"/>
    <col min="11088" max="11264" width="9" style="275"/>
    <col min="11265" max="11343" width="2.875" style="275" customWidth="1"/>
    <col min="11344" max="11520" width="9" style="275"/>
    <col min="11521" max="11599" width="2.875" style="275" customWidth="1"/>
    <col min="11600" max="11776" width="9" style="275"/>
    <col min="11777" max="11855" width="2.875" style="275" customWidth="1"/>
    <col min="11856" max="12032" width="9" style="275"/>
    <col min="12033" max="12111" width="2.875" style="275" customWidth="1"/>
    <col min="12112" max="12288" width="9" style="275"/>
    <col min="12289" max="12367" width="2.875" style="275" customWidth="1"/>
    <col min="12368" max="12544" width="9" style="275"/>
    <col min="12545" max="12623" width="2.875" style="275" customWidth="1"/>
    <col min="12624" max="12800" width="9" style="275"/>
    <col min="12801" max="12879" width="2.875" style="275" customWidth="1"/>
    <col min="12880" max="13056" width="9" style="275"/>
    <col min="13057" max="13135" width="2.875" style="275" customWidth="1"/>
    <col min="13136" max="13312" width="9" style="275"/>
    <col min="13313" max="13391" width="2.875" style="275" customWidth="1"/>
    <col min="13392" max="13568" width="9" style="275"/>
    <col min="13569" max="13647" width="2.875" style="275" customWidth="1"/>
    <col min="13648" max="13824" width="9" style="275"/>
    <col min="13825" max="13903" width="2.875" style="275" customWidth="1"/>
    <col min="13904" max="14080" width="9" style="275"/>
    <col min="14081" max="14159" width="2.875" style="275" customWidth="1"/>
    <col min="14160" max="14336" width="9" style="275"/>
    <col min="14337" max="14415" width="2.875" style="275" customWidth="1"/>
    <col min="14416" max="14592" width="9" style="275"/>
    <col min="14593" max="14671" width="2.875" style="275" customWidth="1"/>
    <col min="14672" max="14848" width="9" style="275"/>
    <col min="14849" max="14927" width="2.875" style="275" customWidth="1"/>
    <col min="14928" max="15104" width="9" style="275"/>
    <col min="15105" max="15183" width="2.875" style="275" customWidth="1"/>
    <col min="15184" max="15360" width="9" style="275"/>
    <col min="15361" max="15439" width="2.875" style="275" customWidth="1"/>
    <col min="15440" max="15616" width="9" style="275"/>
    <col min="15617" max="15695" width="2.875" style="275" customWidth="1"/>
    <col min="15696" max="15872" width="9" style="275"/>
    <col min="15873" max="15951" width="2.875" style="275" customWidth="1"/>
    <col min="15952" max="16128" width="9" style="275"/>
    <col min="16129" max="16207" width="2.875" style="275" customWidth="1"/>
    <col min="16208" max="16384" width="9" style="275"/>
  </cols>
  <sheetData>
    <row r="1" spans="1:33">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D1" s="283" t="s">
        <v>1098</v>
      </c>
      <c r="AE1" s="283"/>
      <c r="AF1" s="283"/>
    </row>
    <row r="2" spans="1:33" ht="16.5" customHeight="1">
      <c r="A2" s="283"/>
      <c r="B2" s="283"/>
      <c r="C2" s="283"/>
      <c r="D2" s="283"/>
      <c r="E2" s="283"/>
      <c r="F2" s="283"/>
      <c r="G2" s="283"/>
      <c r="H2" s="283"/>
      <c r="I2" s="283"/>
      <c r="J2" s="283"/>
      <c r="K2" s="283"/>
      <c r="L2" s="2488" t="s">
        <v>1047</v>
      </c>
      <c r="M2" s="2488"/>
      <c r="N2" s="2488"/>
      <c r="O2" s="2488"/>
      <c r="P2" s="2488"/>
      <c r="Q2" s="2488"/>
      <c r="R2" s="2488"/>
      <c r="S2" s="2488"/>
      <c r="T2" s="351"/>
      <c r="U2" s="2465" t="s">
        <v>1124</v>
      </c>
      <c r="V2" s="2465"/>
      <c r="W2" s="351"/>
      <c r="X2" s="283"/>
      <c r="Y2" s="343"/>
      <c r="Z2" s="343"/>
      <c r="AD2" s="386">
        <v>1</v>
      </c>
      <c r="AE2" s="304">
        <v>7</v>
      </c>
      <c r="AF2" s="394">
        <v>0</v>
      </c>
    </row>
    <row r="3" spans="1:33" ht="15" customHeight="1">
      <c r="A3" s="351"/>
      <c r="B3" s="351"/>
      <c r="C3" s="351"/>
      <c r="D3" s="351"/>
      <c r="E3" s="351"/>
      <c r="F3" s="351"/>
      <c r="G3" s="351"/>
      <c r="H3" s="351"/>
      <c r="I3" s="351"/>
      <c r="X3" s="351"/>
      <c r="Y3" s="351"/>
      <c r="Z3" s="351"/>
      <c r="AA3" s="351"/>
      <c r="AB3" s="351"/>
      <c r="AC3" s="283"/>
      <c r="AD3" s="283"/>
      <c r="AE3" s="283"/>
    </row>
    <row r="4" spans="1:33" ht="18" customHeight="1">
      <c r="A4" s="351"/>
      <c r="B4" s="351"/>
      <c r="C4" s="351"/>
      <c r="D4" s="351"/>
      <c r="E4" s="351"/>
      <c r="F4" s="351"/>
      <c r="G4" s="351"/>
      <c r="H4" s="351"/>
      <c r="I4" s="2629" t="s">
        <v>1125</v>
      </c>
      <c r="J4" s="2629"/>
      <c r="K4" s="2629"/>
      <c r="L4" s="2629"/>
      <c r="M4" s="2629"/>
      <c r="N4" s="2629"/>
      <c r="O4" s="2629"/>
      <c r="P4" s="2629"/>
      <c r="Q4" s="2629"/>
      <c r="R4" s="2629"/>
      <c r="S4" s="2629"/>
      <c r="T4" s="2629"/>
      <c r="U4" s="2629"/>
      <c r="V4" s="2629"/>
      <c r="W4" s="2629"/>
      <c r="X4" s="2629"/>
      <c r="AE4" s="283"/>
    </row>
    <row r="5" spans="1:33" ht="9" customHeight="1">
      <c r="A5" s="283"/>
      <c r="B5" s="367"/>
      <c r="C5" s="368"/>
      <c r="D5" s="368"/>
      <c r="E5" s="368"/>
      <c r="F5" s="368"/>
      <c r="G5" s="368"/>
      <c r="H5" s="368"/>
      <c r="I5" s="338"/>
      <c r="J5" s="388"/>
      <c r="V5" s="283"/>
      <c r="W5" s="283"/>
      <c r="X5" s="283"/>
      <c r="Y5" s="283"/>
      <c r="Z5" s="283"/>
      <c r="AA5" s="283"/>
      <c r="AB5" s="283"/>
      <c r="AC5" s="283"/>
      <c r="AD5" s="283"/>
      <c r="AE5" s="283"/>
    </row>
    <row r="6" spans="1:33" ht="12" customHeight="1">
      <c r="A6" s="283"/>
      <c r="D6" s="283"/>
      <c r="E6" s="302" t="s">
        <v>401</v>
      </c>
      <c r="F6" s="283"/>
      <c r="G6" s="283"/>
      <c r="H6" s="283"/>
      <c r="I6" s="283"/>
      <c r="J6" s="283"/>
      <c r="K6" s="283"/>
      <c r="L6" s="302" t="s">
        <v>764</v>
      </c>
      <c r="M6" s="283"/>
      <c r="N6" s="283"/>
      <c r="O6" s="283"/>
      <c r="P6" s="283"/>
      <c r="Q6" s="283"/>
      <c r="V6" s="283"/>
      <c r="W6" s="283"/>
      <c r="X6" s="283"/>
      <c r="Y6" s="283"/>
      <c r="Z6" s="283"/>
      <c r="AA6" s="283"/>
      <c r="AB6" s="283"/>
      <c r="AC6" s="283"/>
      <c r="AD6" s="283"/>
      <c r="AE6" s="283"/>
    </row>
    <row r="7" spans="1:33" ht="15.75" customHeight="1">
      <c r="A7" s="283"/>
      <c r="D7" s="306"/>
      <c r="E7" s="307"/>
      <c r="F7" s="307"/>
      <c r="G7" s="307"/>
      <c r="H7" s="307"/>
      <c r="I7" s="308"/>
      <c r="K7" s="476" t="str">
        <f>IF(★入力画面!$L$130="▼選択","",LEFT(VLOOKUP(★入力画面!$L$130,★入力画面!$C$605:$D$653,2,FALSE),1))</f>
        <v/>
      </c>
      <c r="L7" s="477" t="str">
        <f>IF(★入力画面!$L$130="▼選択","",RIGHT(VLOOKUP(★入力画面!$L$130,★入力画面!$C$605:$D$653,2,FALSE),1))</f>
        <v/>
      </c>
      <c r="M7" s="2649" t="str">
        <f>IF(★入力画面!$R$130="","",★入力画面!$R$130)</f>
        <v>(   )</v>
      </c>
      <c r="N7" s="2650"/>
      <c r="O7" s="476" t="str">
        <f>LEFT((RIGHT("     "&amp;★入力画面!$V$130,6)),1)</f>
        <v xml:space="preserve"> </v>
      </c>
      <c r="P7" s="478" t="str">
        <f>LEFT((RIGHT("     "&amp;★入力画面!$V$130,5)),1)</f>
        <v xml:space="preserve"> </v>
      </c>
      <c r="Q7" s="523" t="str">
        <f>LEFT((RIGHT("     "&amp;★入力画面!$V$130,4)),1)</f>
        <v xml:space="preserve"> </v>
      </c>
      <c r="R7" s="478" t="str">
        <f>LEFT((RIGHT("     "&amp;★入力画面!$V$130,3)),1)</f>
        <v xml:space="preserve"> </v>
      </c>
      <c r="S7" s="478" t="str">
        <f>LEFT((RIGHT("     "&amp;★入力画面!$V$130,2)),1)</f>
        <v xml:space="preserve"> </v>
      </c>
      <c r="T7" s="477" t="str">
        <f>LEFT((RIGHT("     "&amp;★入力画面!$V$130,1)),1)</f>
        <v xml:space="preserve"> </v>
      </c>
      <c r="U7" s="309"/>
      <c r="V7" s="283"/>
      <c r="W7" s="283"/>
      <c r="X7" s="283"/>
      <c r="Y7" s="283"/>
      <c r="Z7" s="283"/>
      <c r="AA7" s="283"/>
      <c r="AB7" s="283"/>
      <c r="AC7" s="283"/>
      <c r="AD7" s="283"/>
      <c r="AE7" s="283"/>
    </row>
    <row r="8" spans="1:33" ht="14.25" customHeight="1">
      <c r="A8" s="283"/>
      <c r="Q8" s="311"/>
      <c r="U8" s="309"/>
      <c r="V8" s="283"/>
      <c r="W8" s="283"/>
      <c r="X8" s="283"/>
      <c r="Y8" s="283"/>
      <c r="Z8" s="283"/>
      <c r="AA8" s="283"/>
      <c r="AB8" s="283"/>
      <c r="AC8" s="374" t="s">
        <v>1126</v>
      </c>
      <c r="AD8" s="283"/>
      <c r="AE8" s="283"/>
    </row>
    <row r="9" spans="1:33" ht="16.5" customHeight="1">
      <c r="F9" s="283" t="s">
        <v>1127</v>
      </c>
      <c r="G9" s="283"/>
      <c r="H9" s="283"/>
      <c r="I9" s="283"/>
      <c r="J9" s="360"/>
      <c r="K9" s="360"/>
      <c r="L9" s="360" t="s">
        <v>790</v>
      </c>
      <c r="M9" s="360"/>
      <c r="N9" s="360"/>
      <c r="O9" s="360"/>
      <c r="P9" s="360"/>
      <c r="Q9" s="360"/>
      <c r="R9" s="360"/>
      <c r="S9" s="360"/>
      <c r="T9" s="360"/>
      <c r="U9" s="360"/>
      <c r="V9" s="360"/>
      <c r="W9" s="360"/>
      <c r="X9" s="360"/>
      <c r="Y9" s="360"/>
      <c r="Z9" s="283"/>
      <c r="AA9" s="283"/>
      <c r="AB9" s="283"/>
      <c r="AC9" s="283"/>
      <c r="AD9" s="395"/>
      <c r="AE9" s="396"/>
      <c r="AF9" s="318"/>
      <c r="AG9" s="283"/>
    </row>
    <row r="10" spans="1:33" ht="9" customHeight="1">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row>
    <row r="11" spans="1:33">
      <c r="F11" s="283" t="s">
        <v>1128</v>
      </c>
      <c r="G11" s="283"/>
      <c r="H11" s="283"/>
      <c r="I11" s="283"/>
      <c r="J11" s="2444" t="str">
        <f>IF(★入力画面!L31="","",★入力画面!L31)</f>
        <v/>
      </c>
      <c r="K11" s="2444"/>
      <c r="L11" s="2444"/>
      <c r="M11" s="360" t="s">
        <v>367</v>
      </c>
      <c r="O11" s="283" t="s">
        <v>1129</v>
      </c>
      <c r="P11" s="283"/>
      <c r="Q11" s="283"/>
      <c r="R11" s="283"/>
      <c r="S11" s="283"/>
      <c r="T11" s="283"/>
      <c r="U11" s="283"/>
      <c r="V11" s="283"/>
      <c r="W11" s="283"/>
      <c r="X11" s="2444" t="str">
        <f>IF(★入力画面!AE31="","",★入力画面!AE31)</f>
        <v/>
      </c>
      <c r="Y11" s="2444"/>
      <c r="Z11" s="2444"/>
      <c r="AA11" s="360" t="s">
        <v>367</v>
      </c>
      <c r="AB11" s="283"/>
      <c r="AC11" s="283"/>
      <c r="AD11" s="283"/>
      <c r="AE11" s="283"/>
      <c r="AF11" s="283"/>
      <c r="AG11" s="283"/>
    </row>
    <row r="12" spans="1:3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row>
    <row r="13" spans="1:33" ht="20.25" customHeight="1">
      <c r="A13" s="314">
        <v>61</v>
      </c>
      <c r="B13" s="283"/>
      <c r="C13" s="397"/>
      <c r="D13" s="398"/>
      <c r="E13" s="398"/>
      <c r="F13" s="339"/>
      <c r="G13" s="339"/>
      <c r="H13" s="339"/>
      <c r="I13" s="2451" t="s">
        <v>1130</v>
      </c>
      <c r="J13" s="2451"/>
      <c r="K13" s="2451"/>
      <c r="L13" s="2451"/>
      <c r="M13" s="2451"/>
      <c r="N13" s="2451"/>
      <c r="O13" s="2451"/>
      <c r="P13" s="2451"/>
      <c r="Q13" s="2451"/>
      <c r="R13" s="2451"/>
      <c r="S13" s="2451"/>
      <c r="T13" s="2451"/>
      <c r="U13" s="2451"/>
      <c r="V13" s="2451"/>
      <c r="W13" s="2451"/>
      <c r="X13" s="2451"/>
      <c r="Y13" s="339"/>
      <c r="Z13" s="339"/>
      <c r="AA13" s="339"/>
      <c r="AB13" s="339"/>
      <c r="AC13" s="339"/>
      <c r="AD13" s="339"/>
      <c r="AE13" s="316"/>
      <c r="AF13" s="283"/>
      <c r="AG13" s="283"/>
    </row>
    <row r="14" spans="1:33">
      <c r="C14" s="399"/>
      <c r="D14" s="400"/>
      <c r="E14" s="2446" t="s">
        <v>204</v>
      </c>
      <c r="F14" s="2446"/>
      <c r="G14" s="2446"/>
      <c r="H14" s="2446"/>
      <c r="I14" s="2446"/>
      <c r="J14" s="2446"/>
      <c r="K14" s="348"/>
      <c r="L14" s="348"/>
      <c r="M14" s="2521" t="s">
        <v>209</v>
      </c>
      <c r="N14" s="2446"/>
      <c r="O14" s="2446"/>
      <c r="P14" s="2446"/>
      <c r="Q14" s="2446"/>
      <c r="R14" s="2446"/>
      <c r="S14" s="2522"/>
      <c r="T14" s="2599" t="s">
        <v>265</v>
      </c>
      <c r="U14" s="2601"/>
      <c r="V14" s="2641" t="s">
        <v>1131</v>
      </c>
      <c r="W14" s="2642"/>
      <c r="X14" s="2645" t="s">
        <v>1132</v>
      </c>
      <c r="Y14" s="2646"/>
      <c r="Z14" s="2637" t="s">
        <v>1133</v>
      </c>
      <c r="AA14" s="2476"/>
      <c r="AB14" s="2476"/>
      <c r="AC14" s="2476"/>
      <c r="AD14" s="2476"/>
      <c r="AE14" s="2638"/>
    </row>
    <row r="15" spans="1:33" ht="18" customHeight="1">
      <c r="C15" s="353"/>
      <c r="E15" s="2436"/>
      <c r="F15" s="2436"/>
      <c r="G15" s="2436"/>
      <c r="H15" s="2436"/>
      <c r="I15" s="2436"/>
      <c r="J15" s="2436"/>
      <c r="K15" s="283"/>
      <c r="L15" s="283"/>
      <c r="M15" s="2523"/>
      <c r="N15" s="2447"/>
      <c r="O15" s="2447"/>
      <c r="P15" s="2447"/>
      <c r="Q15" s="2447"/>
      <c r="R15" s="2447"/>
      <c r="S15" s="2524"/>
      <c r="T15" s="2604"/>
      <c r="U15" s="2606"/>
      <c r="V15" s="2643"/>
      <c r="W15" s="2644"/>
      <c r="X15" s="2647"/>
      <c r="Y15" s="2648"/>
      <c r="Z15" s="2639"/>
      <c r="AA15" s="2477"/>
      <c r="AB15" s="2477"/>
      <c r="AC15" s="2477"/>
      <c r="AD15" s="2477"/>
      <c r="AE15" s="2640"/>
    </row>
    <row r="16" spans="1:33" ht="23.1" customHeight="1">
      <c r="C16" s="669" t="str">
        <f>IF(★入力画面!L47="","",MID(★入力画面!L47,1,1))</f>
        <v/>
      </c>
      <c r="D16" s="670" t="str">
        <f>IF(★入力画面!L47="","",MID(★入力画面!L47,2,1))</f>
        <v/>
      </c>
      <c r="E16" s="670" t="str">
        <f>IF(★入力画面!L47="","",MID(★入力画面!L47,3,1))</f>
        <v/>
      </c>
      <c r="F16" s="670" t="str">
        <f>IF(★入力画面!L47="","",MID(★入力画面!L47,4,1))</f>
        <v/>
      </c>
      <c r="G16" s="670" t="str">
        <f>IF(★入力画面!L47="","",MID(★入力画面!L47,5,1))</f>
        <v/>
      </c>
      <c r="H16" s="670" t="str">
        <f>IF(★入力画面!L47="","",MID(★入力画面!L47,6,1))</f>
        <v/>
      </c>
      <c r="I16" s="670" t="str">
        <f>IF(★入力画面!L47="","",MID(★入力画面!L47,7,1))</f>
        <v/>
      </c>
      <c r="J16" s="670" t="str">
        <f>IF(★入力画面!L47="","",MID(★入力画面!L47,8,1))</f>
        <v/>
      </c>
      <c r="K16" s="670" t="str">
        <f>IF(★入力画面!L47="","",MID(★入力画面!L47,9,1))</f>
        <v/>
      </c>
      <c r="L16" s="671" t="str">
        <f>IF(★入力画面!L47="","",MID(★入力画面!L47,10,1))</f>
        <v/>
      </c>
      <c r="M16" s="672" t="str">
        <f>IF(★入力画面!L49&amp;""="明治","M",IF(★入力画面!L49&amp;""="大正","T",IF(★入力画面!L49&amp;""="昭和","S",IF(★入力画面!L49&amp;""="平成","H",IF(★入力画面!L49&amp;""="令和","R","")))))</f>
        <v/>
      </c>
      <c r="N16" s="669" t="str">
        <f>IF(★入力画面!O49="","",MID(★入力画面!O49,1,1))</f>
        <v/>
      </c>
      <c r="O16" s="671" t="str">
        <f>IF(★入力画面!O49="","",MID(★入力画面!O49,2,1))</f>
        <v/>
      </c>
      <c r="P16" s="669" t="str">
        <f>IF(★入力画面!R49="","",MID(★入力画面!R49,1,1))</f>
        <v/>
      </c>
      <c r="Q16" s="671" t="str">
        <f>IF(★入力画面!R49="","",MID(★入力画面!R49,2,1))</f>
        <v/>
      </c>
      <c r="R16" s="669" t="str">
        <f>IF(★入力画面!U49="","",MID(★入力画面!U49,1,1))</f>
        <v/>
      </c>
      <c r="S16" s="671" t="str">
        <f>IF(★入力画面!U49="","",MID(★入力画面!U49,2,1))</f>
        <v/>
      </c>
      <c r="T16" s="2631" t="str">
        <f>IF(★入力画面!L56="▼選択","",IF(★入力画面!L56="男","1.男","2.女"))</f>
        <v/>
      </c>
      <c r="U16" s="2632"/>
      <c r="V16" s="2633" t="str">
        <f>IF(★入力画面!L72="","",★入力画面!L72)</f>
        <v/>
      </c>
      <c r="W16" s="2634"/>
      <c r="X16" s="2635" t="s">
        <v>5551</v>
      </c>
      <c r="Y16" s="2636"/>
      <c r="Z16" s="563" t="s">
        <v>5549</v>
      </c>
      <c r="AA16" s="2630" t="str">
        <f>IF(★入力画面!L58="▼選択","","("&amp;VLOOKUP(★入力画面!L58,★入力画面!BC606:BD669,2,FALSE)&amp;")"&amp;★入力画面!M59)</f>
        <v/>
      </c>
      <c r="AB16" s="2630"/>
      <c r="AC16" s="2630"/>
      <c r="AD16" s="2630"/>
      <c r="AE16" s="564" t="s">
        <v>5550</v>
      </c>
    </row>
    <row r="17" spans="3:31" ht="23.1" customHeight="1">
      <c r="C17" s="669" t="str">
        <f>IF(★入力画面!L407="","",MID(★入力画面!L407,1,1))</f>
        <v/>
      </c>
      <c r="D17" s="670" t="str">
        <f>IF(★入力画面!L407="","",MID(★入力画面!L407,2,1))</f>
        <v/>
      </c>
      <c r="E17" s="670" t="str">
        <f>IF(★入力画面!L407="","",MID(★入力画面!L407,3,1))</f>
        <v/>
      </c>
      <c r="F17" s="670" t="str">
        <f>IF(★入力画面!L407="","",MID(★入力画面!L407,4,1))</f>
        <v/>
      </c>
      <c r="G17" s="670" t="str">
        <f>IF(★入力画面!L407="","",MID(★入力画面!L407,5,1))</f>
        <v/>
      </c>
      <c r="H17" s="670" t="str">
        <f>IF(★入力画面!L407="","",MID(★入力画面!L407,6,1))</f>
        <v/>
      </c>
      <c r="I17" s="670" t="str">
        <f>IF(★入力画面!L407="","",MID(★入力画面!L407,7,1))</f>
        <v/>
      </c>
      <c r="J17" s="670" t="str">
        <f>IF(★入力画面!L407="","",MID(★入力画面!L407,8,1))</f>
        <v/>
      </c>
      <c r="K17" s="670" t="str">
        <f>IF(★入力画面!L407="","",MID(★入力画面!L407,9,1))</f>
        <v/>
      </c>
      <c r="L17" s="671" t="str">
        <f>IF(★入力画面!L407="","",MID(★入力画面!L407,10,1))</f>
        <v/>
      </c>
      <c r="M17" s="672" t="str">
        <f>IF(★入力画面!L409&amp;""="明治","M",IF(★入力画面!L409&amp;""="大正","T",IF(★入力画面!L409&amp;""="昭和","S",IF(★入力画面!L409&amp;""="平成","H",IF(★入力画面!L409&amp;""="令和","R","")))))</f>
        <v/>
      </c>
      <c r="N17" s="669" t="str">
        <f>IF(★入力画面!O409="","",MID(★入力画面!O409,1,1))</f>
        <v/>
      </c>
      <c r="O17" s="671" t="str">
        <f>IF(★入力画面!O409="","",MID(★入力画面!O409,2,1))</f>
        <v/>
      </c>
      <c r="P17" s="669" t="str">
        <f>IF(★入力画面!R409="","",MID(★入力画面!R409,1,1))</f>
        <v/>
      </c>
      <c r="Q17" s="671" t="str">
        <f>IF(★入力画面!R409="","",MID(★入力画面!R409,2,1))</f>
        <v/>
      </c>
      <c r="R17" s="669" t="str">
        <f>IF(★入力画面!U409="","",MID(★入力画面!U409,1,1))</f>
        <v/>
      </c>
      <c r="S17" s="671" t="str">
        <f>IF(★入力画面!U409="","",MID(★入力画面!U409,2,1))</f>
        <v/>
      </c>
      <c r="T17" s="2631" t="str">
        <f>IF(★入力画面!L410="▼選択","",IF(★入力画面!L410="男","1.男","2.女"))</f>
        <v/>
      </c>
      <c r="U17" s="2632"/>
      <c r="V17" s="2633" t="str">
        <f>IF(★入力画面!L411="","",★入力画面!L411)</f>
        <v/>
      </c>
      <c r="W17" s="2634"/>
      <c r="X17" s="2633" t="str">
        <f>IF(★入力画面!L412="▼選択","",★入力画面!L412)</f>
        <v/>
      </c>
      <c r="Y17" s="2634"/>
      <c r="Z17" s="563" t="s">
        <v>5549</v>
      </c>
      <c r="AA17" s="2630" t="str">
        <f>IF(★入力画面!L414="▼選択","",★入力画面!L414&amp;★入力画面!Q414)</f>
        <v/>
      </c>
      <c r="AB17" s="2630"/>
      <c r="AC17" s="2630"/>
      <c r="AD17" s="2630"/>
      <c r="AE17" s="564" t="s">
        <v>5550</v>
      </c>
    </row>
    <row r="18" spans="3:31" ht="23.1" customHeight="1">
      <c r="C18" s="669" t="str">
        <f>IF(★入力画面!L415="","",MID(★入力画面!L415,1,1))</f>
        <v/>
      </c>
      <c r="D18" s="670" t="str">
        <f>IF(★入力画面!L415="","",MID(★入力画面!L415,2,1))</f>
        <v/>
      </c>
      <c r="E18" s="670" t="str">
        <f>IF(★入力画面!L415="","",MID(★入力画面!L415,3,1))</f>
        <v/>
      </c>
      <c r="F18" s="670" t="str">
        <f>IF(★入力画面!L415="","",MID(★入力画面!L415,4,1))</f>
        <v/>
      </c>
      <c r="G18" s="670" t="str">
        <f>IF(★入力画面!L415="","",MID(★入力画面!L415,5,1))</f>
        <v/>
      </c>
      <c r="H18" s="670" t="str">
        <f>IF(★入力画面!L415="","",MID(★入力画面!L415,6,1))</f>
        <v/>
      </c>
      <c r="I18" s="670" t="str">
        <f>IF(★入力画面!L415="","",MID(★入力画面!L415,7,1))</f>
        <v/>
      </c>
      <c r="J18" s="670" t="str">
        <f>IF(★入力画面!L415="","",MID(★入力画面!L415,8,1))</f>
        <v/>
      </c>
      <c r="K18" s="670" t="str">
        <f>IF(★入力画面!L415="","",MID(★入力画面!L415,9,1))</f>
        <v/>
      </c>
      <c r="L18" s="671" t="str">
        <f>IF(★入力画面!L415="","",MID(★入力画面!L415,10,1))</f>
        <v/>
      </c>
      <c r="M18" s="672" t="str">
        <f>IF(★入力画面!L417&amp;""="明治","M",IF(★入力画面!L417&amp;""="大正","T",IF(★入力画面!L417&amp;""="昭和","S",IF(★入力画面!L417&amp;""="平成","H",IF(★入力画面!L417&amp;""="令和","R","")))))</f>
        <v/>
      </c>
      <c r="N18" s="669" t="str">
        <f>IF(★入力画面!O417="","",MID(★入力画面!O417,1,1))</f>
        <v/>
      </c>
      <c r="O18" s="671" t="str">
        <f>IF(★入力画面!O417="","",MID(★入力画面!O417,2,1))</f>
        <v/>
      </c>
      <c r="P18" s="669" t="str">
        <f>IF(★入力画面!R417="","",MID(★入力画面!R417,1,1))</f>
        <v/>
      </c>
      <c r="Q18" s="671" t="str">
        <f>IF(★入力画面!R417="","",MID(★入力画面!R417,2,1))</f>
        <v/>
      </c>
      <c r="R18" s="669" t="str">
        <f>IF(★入力画面!U417="","",MID(★入力画面!U417,1,1))</f>
        <v/>
      </c>
      <c r="S18" s="671" t="str">
        <f>IF(★入力画面!U417="","",MID(★入力画面!U417,2,1))</f>
        <v/>
      </c>
      <c r="T18" s="2631" t="str">
        <f>IF(★入力画面!L418="▼選択","",IF(★入力画面!L418="男","1.男","2.女"))</f>
        <v/>
      </c>
      <c r="U18" s="2632"/>
      <c r="V18" s="2633" t="str">
        <f>IF(★入力画面!L419="","",★入力画面!L419)</f>
        <v/>
      </c>
      <c r="W18" s="2634"/>
      <c r="X18" s="2633" t="str">
        <f>IF(★入力画面!L420="▼選択","",★入力画面!L420)</f>
        <v/>
      </c>
      <c r="Y18" s="2634"/>
      <c r="Z18" s="563" t="s">
        <v>5549</v>
      </c>
      <c r="AA18" s="2630" t="str">
        <f>IF(★入力画面!L422="▼選択","",★入力画面!L422&amp;★入力画面!Q422)</f>
        <v/>
      </c>
      <c r="AB18" s="2630"/>
      <c r="AC18" s="2630"/>
      <c r="AD18" s="2630"/>
      <c r="AE18" s="564" t="s">
        <v>5550</v>
      </c>
    </row>
    <row r="19" spans="3:31" ht="23.1" customHeight="1">
      <c r="C19" s="669" t="str">
        <f>IF(★入力画面!L423="","",MID(★入力画面!L423,1,1))</f>
        <v/>
      </c>
      <c r="D19" s="670" t="str">
        <f>IF(★入力画面!L423="","",MID(★入力画面!L423,2,1))</f>
        <v/>
      </c>
      <c r="E19" s="670" t="str">
        <f>IF(★入力画面!L423="","",MID(★入力画面!L423,3,1))</f>
        <v/>
      </c>
      <c r="F19" s="670" t="str">
        <f>IF(★入力画面!L423="","",MID(★入力画面!L423,4,1))</f>
        <v/>
      </c>
      <c r="G19" s="670" t="str">
        <f>IF(★入力画面!L423="","",MID(★入力画面!L423,5,1))</f>
        <v/>
      </c>
      <c r="H19" s="670" t="str">
        <f>IF(★入力画面!L423="","",MID(★入力画面!L423,6,1))</f>
        <v/>
      </c>
      <c r="I19" s="670" t="str">
        <f>IF(★入力画面!L423="","",MID(★入力画面!L423,7,1))</f>
        <v/>
      </c>
      <c r="J19" s="670" t="str">
        <f>IF(★入力画面!L423="","",MID(★入力画面!L423,8,1))</f>
        <v/>
      </c>
      <c r="K19" s="670" t="str">
        <f>IF(★入力画面!L423="","",MID(★入力画面!L423,9,1))</f>
        <v/>
      </c>
      <c r="L19" s="671" t="str">
        <f>IF(★入力画面!L423="","",MID(★入力画面!L423,10,1))</f>
        <v/>
      </c>
      <c r="M19" s="672" t="str">
        <f>IF(★入力画面!L425&amp;""="明治","M",IF(★入力画面!L425&amp;""="大正","T",IF(★入力画面!L425&amp;""="昭和","S",IF(★入力画面!L425&amp;""="平成","H",IF(★入力画面!L425&amp;""="令和","R","")))))</f>
        <v/>
      </c>
      <c r="N19" s="669" t="str">
        <f>IF(★入力画面!O425="","",MID(★入力画面!O425,1,1))</f>
        <v/>
      </c>
      <c r="O19" s="671" t="str">
        <f>IF(★入力画面!O425="","",MID(★入力画面!O425,2,1))</f>
        <v/>
      </c>
      <c r="P19" s="669" t="str">
        <f>IF(★入力画面!R425="","",MID(★入力画面!R425,1,1))</f>
        <v/>
      </c>
      <c r="Q19" s="671" t="str">
        <f>IF(★入力画面!R425="","",MID(★入力画面!R425,2,1))</f>
        <v/>
      </c>
      <c r="R19" s="669" t="str">
        <f>IF(★入力画面!U425="","",MID(★入力画面!U425,1,1))</f>
        <v/>
      </c>
      <c r="S19" s="671" t="str">
        <f>IF(★入力画面!U425="","",MID(★入力画面!U425,2,1))</f>
        <v/>
      </c>
      <c r="T19" s="2631" t="str">
        <f>IF(★入力画面!L426="▼選択","",IF(★入力画面!L426="男","1.男","2.女"))</f>
        <v/>
      </c>
      <c r="U19" s="2632"/>
      <c r="V19" s="2633" t="str">
        <f>IF(★入力画面!L427="","",★入力画面!L427)</f>
        <v/>
      </c>
      <c r="W19" s="2634"/>
      <c r="X19" s="2633" t="str">
        <f>IF(★入力画面!L428="▼選択","",★入力画面!L428)</f>
        <v/>
      </c>
      <c r="Y19" s="2634"/>
      <c r="Z19" s="563" t="s">
        <v>5549</v>
      </c>
      <c r="AA19" s="2630" t="str">
        <f>IF(★入力画面!L430="▼選択","",★入力画面!L430&amp;★入力画面!Q430)</f>
        <v/>
      </c>
      <c r="AB19" s="2630"/>
      <c r="AC19" s="2630"/>
      <c r="AD19" s="2630"/>
      <c r="AE19" s="564" t="s">
        <v>5550</v>
      </c>
    </row>
    <row r="20" spans="3:31" ht="23.1" customHeight="1">
      <c r="C20" s="669" t="str">
        <f>IF(★入力画面!L431="","",MID(★入力画面!L431,1,1))</f>
        <v/>
      </c>
      <c r="D20" s="670" t="str">
        <f>IF(★入力画面!L431="","",MID(★入力画面!L431,2,1))</f>
        <v/>
      </c>
      <c r="E20" s="670" t="str">
        <f>IF(★入力画面!L431="","",MID(★入力画面!L431,3,1))</f>
        <v/>
      </c>
      <c r="F20" s="670" t="str">
        <f>IF(★入力画面!L431="","",MID(★入力画面!L431,4,1))</f>
        <v/>
      </c>
      <c r="G20" s="670" t="str">
        <f>IF(★入力画面!L431="","",MID(★入力画面!L431,5,1))</f>
        <v/>
      </c>
      <c r="H20" s="670" t="str">
        <f>IF(★入力画面!L431="","",MID(★入力画面!L431,6,1))</f>
        <v/>
      </c>
      <c r="I20" s="670" t="str">
        <f>IF(★入力画面!L431="","",MID(★入力画面!L431,7,1))</f>
        <v/>
      </c>
      <c r="J20" s="670" t="str">
        <f>IF(★入力画面!L431="","",MID(★入力画面!L431,8,1))</f>
        <v/>
      </c>
      <c r="K20" s="670" t="str">
        <f>IF(★入力画面!L431="","",MID(★入力画面!L431,9,1))</f>
        <v/>
      </c>
      <c r="L20" s="671" t="str">
        <f>IF(★入力画面!L431="","",MID(★入力画面!L431,10,1))</f>
        <v/>
      </c>
      <c r="M20" s="672" t="str">
        <f>IF(★入力画面!L433&amp;""="明治","M",IF(★入力画面!L433&amp;""="大正","T",IF(★入力画面!L433&amp;""="昭和","S",IF(★入力画面!L433&amp;""="平成","H",IF(★入力画面!L433&amp;""="令和","R","")))))</f>
        <v/>
      </c>
      <c r="N20" s="669" t="str">
        <f>IF(★入力画面!O433="","",MID(★入力画面!O433,1,1))</f>
        <v/>
      </c>
      <c r="O20" s="671" t="str">
        <f>IF(★入力画面!O433="","",MID(★入力画面!O433,2,1))</f>
        <v/>
      </c>
      <c r="P20" s="669" t="str">
        <f>IF(★入力画面!R433="","",MID(★入力画面!R433,1,1))</f>
        <v/>
      </c>
      <c r="Q20" s="671" t="str">
        <f>IF(★入力画面!R433="","",MID(★入力画面!R433,2,1))</f>
        <v/>
      </c>
      <c r="R20" s="669" t="str">
        <f>IF(★入力画面!U433="","",MID(★入力画面!U433,1,1))</f>
        <v/>
      </c>
      <c r="S20" s="671" t="str">
        <f>IF(★入力画面!U433="","",MID(★入力画面!U433,2,1))</f>
        <v/>
      </c>
      <c r="T20" s="2631" t="str">
        <f>IF(★入力画面!L434="▼選択","",IF(★入力画面!L434="男","1.男","2.女"))</f>
        <v/>
      </c>
      <c r="U20" s="2632"/>
      <c r="V20" s="2633" t="str">
        <f>IF(★入力画面!L435="","",★入力画面!L435)</f>
        <v/>
      </c>
      <c r="W20" s="2634"/>
      <c r="X20" s="2633" t="str">
        <f>IF(★入力画面!L436="▼選択","",★入力画面!L436)</f>
        <v/>
      </c>
      <c r="Y20" s="2634"/>
      <c r="Z20" s="563" t="s">
        <v>5549</v>
      </c>
      <c r="AA20" s="2630" t="str">
        <f>IF(★入力画面!L438="▼選択","",★入力画面!L438&amp;★入力画面!Q438)</f>
        <v/>
      </c>
      <c r="AB20" s="2630"/>
      <c r="AC20" s="2630"/>
      <c r="AD20" s="2630"/>
      <c r="AE20" s="564" t="s">
        <v>5550</v>
      </c>
    </row>
    <row r="21" spans="3:31" ht="23.1" customHeight="1">
      <c r="C21" s="669" t="str">
        <f>IF(★入力画面!L439="","",MID(★入力画面!L439,1,1))</f>
        <v/>
      </c>
      <c r="D21" s="670" t="str">
        <f>IF(★入力画面!L439="","",MID(★入力画面!L439,2,1))</f>
        <v/>
      </c>
      <c r="E21" s="670" t="str">
        <f>IF(★入力画面!L439="","",MID(★入力画面!L439,3,1))</f>
        <v/>
      </c>
      <c r="F21" s="670" t="str">
        <f>IF(★入力画面!L439="","",MID(★入力画面!L439,4,1))</f>
        <v/>
      </c>
      <c r="G21" s="670" t="str">
        <f>IF(★入力画面!L439="","",MID(★入力画面!L439,5,1))</f>
        <v/>
      </c>
      <c r="H21" s="670" t="str">
        <f>IF(★入力画面!L439="","",MID(★入力画面!L439,6,1))</f>
        <v/>
      </c>
      <c r="I21" s="670" t="str">
        <f>IF(★入力画面!L439="","",MID(★入力画面!L439,7,1))</f>
        <v/>
      </c>
      <c r="J21" s="670" t="str">
        <f>IF(★入力画面!L439="","",MID(★入力画面!L439,8,1))</f>
        <v/>
      </c>
      <c r="K21" s="670" t="str">
        <f>IF(★入力画面!L439="","",MID(★入力画面!L439,9,1))</f>
        <v/>
      </c>
      <c r="L21" s="671" t="str">
        <f>IF(★入力画面!L439="","",MID(★入力画面!L439,10,1))</f>
        <v/>
      </c>
      <c r="M21" s="672" t="str">
        <f>IF(★入力画面!L441&amp;""="明治","M",IF(★入力画面!L441&amp;""="大正","T",IF(★入力画面!L441&amp;""="昭和","S",IF(★入力画面!L441&amp;""="平成","H",IF(★入力画面!L441&amp;""="令和","R","")))))</f>
        <v/>
      </c>
      <c r="N21" s="669" t="str">
        <f>IF(★入力画面!O441="","",MID(★入力画面!O441,1,1))</f>
        <v/>
      </c>
      <c r="O21" s="671" t="str">
        <f>IF(★入力画面!O441="","",MID(★入力画面!O441,2,1))</f>
        <v/>
      </c>
      <c r="P21" s="669" t="str">
        <f>IF(★入力画面!R441="","",MID(★入力画面!R441,1,1))</f>
        <v/>
      </c>
      <c r="Q21" s="671" t="str">
        <f>IF(★入力画面!R441="","",MID(★入力画面!R441,2,1))</f>
        <v/>
      </c>
      <c r="R21" s="669" t="str">
        <f>IF(★入力画面!U441="","",MID(★入力画面!U441,1,1))</f>
        <v/>
      </c>
      <c r="S21" s="671" t="str">
        <f>IF(★入力画面!U441="","",MID(★入力画面!U441,2,1))</f>
        <v/>
      </c>
      <c r="T21" s="2631" t="str">
        <f>IF(★入力画面!L442="▼選択","",IF(★入力画面!L442="男","1.男","2.女"))</f>
        <v/>
      </c>
      <c r="U21" s="2632"/>
      <c r="V21" s="2633" t="str">
        <f>IF(★入力画面!L443="","",★入力画面!L443)</f>
        <v/>
      </c>
      <c r="W21" s="2634"/>
      <c r="X21" s="2633" t="str">
        <f>IF(★入力画面!L444="▼選択","",★入力画面!L444)</f>
        <v/>
      </c>
      <c r="Y21" s="2634"/>
      <c r="Z21" s="563" t="s">
        <v>5549</v>
      </c>
      <c r="AA21" s="2630" t="str">
        <f>IF(★入力画面!L446="▼選択","",★入力画面!L446&amp;★入力画面!Q446)</f>
        <v/>
      </c>
      <c r="AB21" s="2630"/>
      <c r="AC21" s="2630"/>
      <c r="AD21" s="2630"/>
      <c r="AE21" s="564" t="s">
        <v>5550</v>
      </c>
    </row>
    <row r="22" spans="3:31" ht="23.1" customHeight="1">
      <c r="C22" s="669" t="str">
        <f>IF(★入力画面!$L447="","",MID(★入力画面!$L447,1,1))</f>
        <v/>
      </c>
      <c r="D22" s="670" t="str">
        <f>IF(★入力画面!$L447="","",MID(★入力画面!$L447,2,1))</f>
        <v/>
      </c>
      <c r="E22" s="670" t="str">
        <f>IF(★入力画面!$L447="","",MID(★入力画面!$L447,3,1))</f>
        <v/>
      </c>
      <c r="F22" s="670" t="str">
        <f>IF(★入力画面!$L447="","",MID(★入力画面!$L447,4,1))</f>
        <v/>
      </c>
      <c r="G22" s="670" t="str">
        <f>IF(★入力画面!$L447="","",MID(★入力画面!$L447,5,1))</f>
        <v/>
      </c>
      <c r="H22" s="670" t="str">
        <f>IF(★入力画面!$L447="","",MID(★入力画面!$L447,6,1))</f>
        <v/>
      </c>
      <c r="I22" s="670" t="str">
        <f>IF(★入力画面!$L447="","",MID(★入力画面!$L447,7,1))</f>
        <v/>
      </c>
      <c r="J22" s="670" t="str">
        <f>IF(★入力画面!$L447="","",MID(★入力画面!$L447,8,1))</f>
        <v/>
      </c>
      <c r="K22" s="670" t="str">
        <f>IF(★入力画面!$L447="","",MID(★入力画面!$L447,9,1))</f>
        <v/>
      </c>
      <c r="L22" s="671" t="str">
        <f>IF(★入力画面!$L447="","",MID(★入力画面!$L447,10,1))</f>
        <v/>
      </c>
      <c r="M22" s="672" t="str">
        <f>IF(★入力画面!L449&amp;""="明治","M",IF(★入力画面!L449&amp;""="大正","T",IF(★入力画面!L449&amp;""="昭和","S",IF(★入力画面!L449&amp;""="平成","H",IF(★入力画面!L449&amp;""="令和","R","")))))</f>
        <v/>
      </c>
      <c r="N22" s="669" t="str">
        <f>IF(★入力画面!O449="","",MID(★入力画面!O449,1,1))</f>
        <v/>
      </c>
      <c r="O22" s="671" t="str">
        <f>IF(★入力画面!O449="","",MID(★入力画面!O449,2,1))</f>
        <v/>
      </c>
      <c r="P22" s="669" t="str">
        <f>IF(★入力画面!R449="","",MID(★入力画面!R449,1,1))</f>
        <v/>
      </c>
      <c r="Q22" s="671" t="str">
        <f>IF(★入力画面!R449="","",MID(★入力画面!R449,2,1))</f>
        <v/>
      </c>
      <c r="R22" s="669" t="str">
        <f>IF(★入力画面!U449="","",MID(★入力画面!U449,1,1))</f>
        <v/>
      </c>
      <c r="S22" s="671" t="str">
        <f>IF(★入力画面!U449="","",MID(★入力画面!U449,2,1))</f>
        <v/>
      </c>
      <c r="T22" s="2631" t="str">
        <f>IF(★入力画面!L450="▼選択","",IF(★入力画面!L450="男","1.男","2.女"))</f>
        <v/>
      </c>
      <c r="U22" s="2632"/>
      <c r="V22" s="2633" t="str">
        <f>IF(★入力画面!L451="","",★入力画面!L451)</f>
        <v/>
      </c>
      <c r="W22" s="2634"/>
      <c r="X22" s="2633" t="str">
        <f>IF(★入力画面!L452="▼選択","",★入力画面!L452)</f>
        <v/>
      </c>
      <c r="Y22" s="2634"/>
      <c r="Z22" s="563" t="s">
        <v>5549</v>
      </c>
      <c r="AA22" s="2630" t="str">
        <f>IF(★入力画面!L454="▼選択","",★入力画面!L454&amp;★入力画面!Q454)</f>
        <v/>
      </c>
      <c r="AB22" s="2630"/>
      <c r="AC22" s="2630"/>
      <c r="AD22" s="2630"/>
      <c r="AE22" s="564" t="s">
        <v>5550</v>
      </c>
    </row>
    <row r="23" spans="3:31" ht="23.1" customHeight="1">
      <c r="C23" s="669" t="str">
        <f>IF(★入力画面!$L455="","",MID(★入力画面!$L455,1,1))</f>
        <v/>
      </c>
      <c r="D23" s="670" t="str">
        <f>IF(★入力画面!$L455="","",MID(★入力画面!$L455,2,1))</f>
        <v/>
      </c>
      <c r="E23" s="670" t="str">
        <f>IF(★入力画面!$L455="","",MID(★入力画面!$L455,3,1))</f>
        <v/>
      </c>
      <c r="F23" s="670" t="str">
        <f>IF(★入力画面!$L455="","",MID(★入力画面!$L455,4,1))</f>
        <v/>
      </c>
      <c r="G23" s="670" t="str">
        <f>IF(★入力画面!$L455="","",MID(★入力画面!$L455,5,1))</f>
        <v/>
      </c>
      <c r="H23" s="670" t="str">
        <f>IF(★入力画面!$L455="","",MID(★入力画面!$L455,6,1))</f>
        <v/>
      </c>
      <c r="I23" s="670" t="str">
        <f>IF(★入力画面!$L455="","",MID(★入力画面!$L455,7,1))</f>
        <v/>
      </c>
      <c r="J23" s="670" t="str">
        <f>IF(★入力画面!$L455="","",MID(★入力画面!$L455,8,1))</f>
        <v/>
      </c>
      <c r="K23" s="670" t="str">
        <f>IF(★入力画面!$L455="","",MID(★入力画面!$L455,9,1))</f>
        <v/>
      </c>
      <c r="L23" s="671" t="str">
        <f>IF(★入力画面!$L455="","",MID(★入力画面!$L455,10,1))</f>
        <v/>
      </c>
      <c r="M23" s="672" t="str">
        <f>IF(★入力画面!L457&amp;""="明治","M",IF(★入力画面!L457&amp;""="大正","T",IF(★入力画面!L457&amp;""="昭和","S",IF(★入力画面!L457&amp;""="平成","H",IF(★入力画面!L457&amp;""="令和","R","")))))</f>
        <v/>
      </c>
      <c r="N23" s="669" t="str">
        <f>IF(★入力画面!O457="","",MID(★入力画面!O457,1,1))</f>
        <v/>
      </c>
      <c r="O23" s="671" t="str">
        <f>IF(★入力画面!O457="","",MID(★入力画面!O457,2,1))</f>
        <v/>
      </c>
      <c r="P23" s="669" t="str">
        <f>IF(★入力画面!R457="","",MID(★入力画面!R457,1,1))</f>
        <v/>
      </c>
      <c r="Q23" s="671" t="str">
        <f>IF(★入力画面!R457="","",MID(★入力画面!R457,2,1))</f>
        <v/>
      </c>
      <c r="R23" s="669" t="str">
        <f>IF(★入力画面!U457="","",MID(★入力画面!U457,1,1))</f>
        <v/>
      </c>
      <c r="S23" s="671" t="str">
        <f>IF(★入力画面!U457="","",MID(★入力画面!U457,2,1))</f>
        <v/>
      </c>
      <c r="T23" s="2631" t="str">
        <f>IF(★入力画面!L458="▼選択","",IF(★入力画面!L458="男","1.男","2.女"))</f>
        <v/>
      </c>
      <c r="U23" s="2632"/>
      <c r="V23" s="2633" t="str">
        <f>IF(★入力画面!L459="","",★入力画面!L459)</f>
        <v/>
      </c>
      <c r="W23" s="2634"/>
      <c r="X23" s="2633" t="str">
        <f>IF(★入力画面!L460="▼選択","",★入力画面!L460)</f>
        <v/>
      </c>
      <c r="Y23" s="2634"/>
      <c r="Z23" s="563" t="s">
        <v>5549</v>
      </c>
      <c r="AA23" s="2630" t="str">
        <f>IF(★入力画面!L462="▼選択","",★入力画面!L462&amp;★入力画面!Q462)</f>
        <v/>
      </c>
      <c r="AB23" s="2630"/>
      <c r="AC23" s="2630"/>
      <c r="AD23" s="2630"/>
      <c r="AE23" s="564" t="s">
        <v>5550</v>
      </c>
    </row>
    <row r="24" spans="3:31" ht="23.1" customHeight="1">
      <c r="C24" s="669" t="str">
        <f>IF(★入力画面!L463="","",MID(★入力画面!L463,1,1))</f>
        <v/>
      </c>
      <c r="D24" s="670" t="str">
        <f>IF(★入力画面!L463="","",MID(★入力画面!L463,2,1))</f>
        <v/>
      </c>
      <c r="E24" s="670" t="str">
        <f>IF(★入力画面!L463="","",MID(★入力画面!L463,3,1))</f>
        <v/>
      </c>
      <c r="F24" s="670" t="str">
        <f>IF(★入力画面!L463="","",MID(★入力画面!L463,4,1))</f>
        <v/>
      </c>
      <c r="G24" s="670" t="str">
        <f>IF(★入力画面!L463="","",MID(★入力画面!L463,5,1))</f>
        <v/>
      </c>
      <c r="H24" s="670" t="str">
        <f>IF(★入力画面!L463="","",MID(★入力画面!L463,6,1))</f>
        <v/>
      </c>
      <c r="I24" s="670" t="str">
        <f>IF(★入力画面!L463="","",MID(★入力画面!L463,7,1))</f>
        <v/>
      </c>
      <c r="J24" s="670" t="str">
        <f>IF(★入力画面!L463="","",MID(★入力画面!L463,8,1))</f>
        <v/>
      </c>
      <c r="K24" s="670" t="str">
        <f>IF(★入力画面!L463="","",MID(★入力画面!L463,9,1))</f>
        <v/>
      </c>
      <c r="L24" s="671" t="str">
        <f>IF(★入力画面!L463="","",MID(★入力画面!L463,10,1))</f>
        <v/>
      </c>
      <c r="M24" s="672" t="str">
        <f>IF(★入力画面!L465&amp;""="明治","M",IF(★入力画面!L465&amp;""="大正","T",IF(★入力画面!L465&amp;""="昭和","S",IF(★入力画面!L465&amp;""="平成","H",IF(★入力画面!L465&amp;""="令和","R","")))))</f>
        <v/>
      </c>
      <c r="N24" s="669" t="str">
        <f>IF(★入力画面!O465="","",MID(★入力画面!O465,1,1))</f>
        <v/>
      </c>
      <c r="O24" s="671" t="str">
        <f>IF(★入力画面!O465="","",MID(★入力画面!O465,2,1))</f>
        <v/>
      </c>
      <c r="P24" s="669" t="str">
        <f>IF(★入力画面!R465="","",MID(★入力画面!R465,1,1))</f>
        <v/>
      </c>
      <c r="Q24" s="671" t="str">
        <f>IF(★入力画面!R465="","",MID(★入力画面!R465,2,1))</f>
        <v/>
      </c>
      <c r="R24" s="669" t="str">
        <f>IF(★入力画面!U465="","",MID(★入力画面!U465,1,1))</f>
        <v/>
      </c>
      <c r="S24" s="671" t="str">
        <f>IF(★入力画面!U465="","",MID(★入力画面!U465,2,1))</f>
        <v/>
      </c>
      <c r="T24" s="2631" t="str">
        <f>IF(★入力画面!L466="▼選択","",IF(★入力画面!L466="男","1.男","2.女"))</f>
        <v/>
      </c>
      <c r="U24" s="2632"/>
      <c r="V24" s="2633" t="str">
        <f>IF(★入力画面!L467="","",★入力画面!L467)</f>
        <v/>
      </c>
      <c r="W24" s="2634"/>
      <c r="X24" s="2633" t="str">
        <f>IF(★入力画面!L468="▼選択","",★入力画面!L468)</f>
        <v/>
      </c>
      <c r="Y24" s="2634"/>
      <c r="Z24" s="563" t="s">
        <v>5549</v>
      </c>
      <c r="AA24" s="2630" t="str">
        <f>IF(★入力画面!L470="▼選択","",★入力画面!L470&amp;★入力画面!Q470)</f>
        <v/>
      </c>
      <c r="AB24" s="2630"/>
      <c r="AC24" s="2630"/>
      <c r="AD24" s="2630"/>
      <c r="AE24" s="564" t="s">
        <v>5550</v>
      </c>
    </row>
    <row r="25" spans="3:31" ht="23.1" customHeight="1">
      <c r="C25" s="669" t="str">
        <f>IF(★入力画面!L471="","",MID(★入力画面!L471,1,1))</f>
        <v/>
      </c>
      <c r="D25" s="670" t="str">
        <f>IF(★入力画面!L471="","",MID(★入力画面!L471,2,1))</f>
        <v/>
      </c>
      <c r="E25" s="670" t="str">
        <f>IF(★入力画面!L471="","",MID(★入力画面!L471,3,1))</f>
        <v/>
      </c>
      <c r="F25" s="670" t="str">
        <f>IF(★入力画面!L471="","",MID(★入力画面!L471,4,1))</f>
        <v/>
      </c>
      <c r="G25" s="670" t="str">
        <f>IF(★入力画面!L471="","",MID(★入力画面!L471,5,1))</f>
        <v/>
      </c>
      <c r="H25" s="670" t="str">
        <f>IF(★入力画面!L471="","",MID(★入力画面!L471,6,1))</f>
        <v/>
      </c>
      <c r="I25" s="670" t="str">
        <f>IF(★入力画面!L471="","",MID(★入力画面!L471,7,1))</f>
        <v/>
      </c>
      <c r="J25" s="670" t="str">
        <f>IF(★入力画面!L471="","",MID(★入力画面!L471,8,1))</f>
        <v/>
      </c>
      <c r="K25" s="670" t="str">
        <f>IF(★入力画面!L471="","",MID(★入力画面!L471,9,1))</f>
        <v/>
      </c>
      <c r="L25" s="671" t="str">
        <f>IF(★入力画面!L471="","",MID(★入力画面!L471,10,1))</f>
        <v/>
      </c>
      <c r="M25" s="672" t="str">
        <f>IF(★入力画面!L473&amp;""="明治","M",IF(★入力画面!L473&amp;""="大正","T",IF(★入力画面!L473&amp;""="昭和","S",IF(★入力画面!L473&amp;""="平成","H",IF(★入力画面!L473&amp;""="令和","R","")))))</f>
        <v/>
      </c>
      <c r="N25" s="669" t="str">
        <f>IF(★入力画面!O473="","",MID(★入力画面!O473,1,1))</f>
        <v/>
      </c>
      <c r="O25" s="671" t="str">
        <f>IF(★入力画面!O473="","",MID(★入力画面!O473,2,1))</f>
        <v/>
      </c>
      <c r="P25" s="669" t="str">
        <f>IF(★入力画面!R473="","",MID(★入力画面!R473,1,1))</f>
        <v/>
      </c>
      <c r="Q25" s="671" t="str">
        <f>IF(★入力画面!R473="","",MID(★入力画面!R473,2,1))</f>
        <v/>
      </c>
      <c r="R25" s="669" t="str">
        <f>IF(★入力画面!U473="","",MID(★入力画面!U473,1,1))</f>
        <v/>
      </c>
      <c r="S25" s="671" t="str">
        <f>IF(★入力画面!U473="","",MID(★入力画面!U473,2,1))</f>
        <v/>
      </c>
      <c r="T25" s="2631" t="str">
        <f>IF(★入力画面!L474="▼選択","",IF(★入力画面!L474="男","1.男","2.女"))</f>
        <v/>
      </c>
      <c r="U25" s="2632"/>
      <c r="V25" s="2633" t="str">
        <f>IF(★入力画面!L475="","",★入力画面!L475)</f>
        <v/>
      </c>
      <c r="W25" s="2634"/>
      <c r="X25" s="2633" t="str">
        <f>IF(★入力画面!L476="▼選択","",★入力画面!L476)</f>
        <v/>
      </c>
      <c r="Y25" s="2634"/>
      <c r="Z25" s="563" t="s">
        <v>5549</v>
      </c>
      <c r="AA25" s="2630" t="str">
        <f>IF(★入力画面!L478="▼選択","",★入力画面!L478&amp;★入力画面!Q478)</f>
        <v/>
      </c>
      <c r="AB25" s="2630"/>
      <c r="AC25" s="2630"/>
      <c r="AD25" s="2630"/>
      <c r="AE25" s="564" t="s">
        <v>5550</v>
      </c>
    </row>
    <row r="26" spans="3:31" ht="23.1" customHeight="1">
      <c r="C26" s="669" t="str">
        <f>IF(★入力画面!L479="","",MID(★入力画面!L479,1,1))</f>
        <v/>
      </c>
      <c r="D26" s="670" t="str">
        <f>IF(★入力画面!L479="","",MID(★入力画面!L479,2,1))</f>
        <v/>
      </c>
      <c r="E26" s="670" t="str">
        <f>IF(★入力画面!L479="","",MID(★入力画面!L479,3,1))</f>
        <v/>
      </c>
      <c r="F26" s="670" t="str">
        <f>IF(★入力画面!L479="","",MID(★入力画面!L479,4,1))</f>
        <v/>
      </c>
      <c r="G26" s="670" t="str">
        <f>IF(★入力画面!L479="","",MID(★入力画面!L479,5,1))</f>
        <v/>
      </c>
      <c r="H26" s="670" t="str">
        <f>IF(★入力画面!L479="","",MID(★入力画面!L479,6,1))</f>
        <v/>
      </c>
      <c r="I26" s="670" t="str">
        <f>IF(★入力画面!L479="","",MID(★入力画面!L479,7,1))</f>
        <v/>
      </c>
      <c r="J26" s="670" t="str">
        <f>IF(★入力画面!L479="","",MID(★入力画面!L479,8,1))</f>
        <v/>
      </c>
      <c r="K26" s="670" t="str">
        <f>IF(★入力画面!L479="","",MID(★入力画面!L479,9,1))</f>
        <v/>
      </c>
      <c r="L26" s="671" t="str">
        <f>IF(★入力画面!L479="","",MID(★入力画面!L479,10,1))</f>
        <v/>
      </c>
      <c r="M26" s="672" t="str">
        <f>IF(★入力画面!L481&amp;""="明治","M",IF(★入力画面!L481&amp;""="大正","T",IF(★入力画面!L481&amp;""="昭和","S",IF(★入力画面!L481&amp;""="平成","H",IF(★入力画面!L481&amp;""="令和","R","")))))</f>
        <v/>
      </c>
      <c r="N26" s="669" t="str">
        <f>IF(★入力画面!O481="","",MID(★入力画面!O481,1,1))</f>
        <v/>
      </c>
      <c r="O26" s="671" t="str">
        <f>IF(★入力画面!O481="","",MID(★入力画面!O481,2,1))</f>
        <v/>
      </c>
      <c r="P26" s="669" t="str">
        <f>IF(★入力画面!R481="","",MID(★入力画面!R481,1,1))</f>
        <v/>
      </c>
      <c r="Q26" s="671" t="str">
        <f>IF(★入力画面!R481="","",MID(★入力画面!R481,2,1))</f>
        <v/>
      </c>
      <c r="R26" s="669" t="str">
        <f>IF(★入力画面!U481="","",MID(★入力画面!U481,1,1))</f>
        <v/>
      </c>
      <c r="S26" s="671" t="str">
        <f>IF(★入力画面!U481="","",MID(★入力画面!U481,2,1))</f>
        <v/>
      </c>
      <c r="T26" s="2631" t="str">
        <f>IF(★入力画面!L482="▼選択","",IF(★入力画面!L482="男","1.男","2.女"))</f>
        <v/>
      </c>
      <c r="U26" s="2632"/>
      <c r="V26" s="2633" t="str">
        <f>IF(★入力画面!L483="","",★入力画面!L483)</f>
        <v/>
      </c>
      <c r="W26" s="2634"/>
      <c r="X26" s="2633" t="str">
        <f>IF(★入力画面!L484="▼選択","",★入力画面!L484)</f>
        <v/>
      </c>
      <c r="Y26" s="2634"/>
      <c r="Z26" s="563" t="s">
        <v>5549</v>
      </c>
      <c r="AA26" s="2630" t="str">
        <f>IF(★入力画面!L486="▼選択","",★入力画面!L486&amp;★入力画面!Q486)</f>
        <v/>
      </c>
      <c r="AB26" s="2630"/>
      <c r="AC26" s="2630"/>
      <c r="AD26" s="2630"/>
      <c r="AE26" s="564" t="s">
        <v>5550</v>
      </c>
    </row>
    <row r="27" spans="3:31" ht="23.1" customHeight="1">
      <c r="C27" s="669" t="str">
        <f>IF(★入力画面!L487="","",MID(★入力画面!L487,1,1))</f>
        <v/>
      </c>
      <c r="D27" s="670" t="str">
        <f>IF(★入力画面!L487="","",MID(★入力画面!L487,2,1))</f>
        <v/>
      </c>
      <c r="E27" s="670" t="str">
        <f>IF(★入力画面!L487="","",MID(★入力画面!L487,3,1))</f>
        <v/>
      </c>
      <c r="F27" s="670" t="str">
        <f>IF(★入力画面!L487="","",MID(★入力画面!L487,4,1))</f>
        <v/>
      </c>
      <c r="G27" s="670" t="str">
        <f>IF(★入力画面!L487="","",MID(★入力画面!L487,5,1))</f>
        <v/>
      </c>
      <c r="H27" s="670" t="str">
        <f>IF(★入力画面!L487="","",MID(★入力画面!L487,6,1))</f>
        <v/>
      </c>
      <c r="I27" s="670" t="str">
        <f>IF(★入力画面!L487="","",MID(★入力画面!L487,7,1))</f>
        <v/>
      </c>
      <c r="J27" s="670" t="str">
        <f>IF(★入力画面!L487="","",MID(★入力画面!L487,8,1))</f>
        <v/>
      </c>
      <c r="K27" s="670" t="str">
        <f>IF(★入力画面!L487="","",MID(★入力画面!L487,9,1))</f>
        <v/>
      </c>
      <c r="L27" s="671" t="str">
        <f>IF(★入力画面!L487="","",MID(★入力画面!L487,10,1))</f>
        <v/>
      </c>
      <c r="M27" s="672" t="str">
        <f>IF(★入力画面!L489&amp;""="明治","M",IF(★入力画面!L489&amp;""="大正","T",IF(★入力画面!L489&amp;""="昭和","S",IF(★入力画面!L489&amp;""="平成","H",IF(★入力画面!L489&amp;""="令和","R","")))))</f>
        <v/>
      </c>
      <c r="N27" s="669" t="str">
        <f>IF(★入力画面!O489="","",MID(★入力画面!O489,1,1))</f>
        <v/>
      </c>
      <c r="O27" s="671" t="str">
        <f>IF(★入力画面!O489="","",MID(★入力画面!O489,2,1))</f>
        <v/>
      </c>
      <c r="P27" s="669" t="str">
        <f>IF(★入力画面!R489="","",MID(★入力画面!R489,1,1))</f>
        <v/>
      </c>
      <c r="Q27" s="671" t="str">
        <f>IF(★入力画面!R489="","",MID(★入力画面!R489,2,1))</f>
        <v/>
      </c>
      <c r="R27" s="669" t="str">
        <f>IF(★入力画面!U489="","",MID(★入力画面!U489,1,1))</f>
        <v/>
      </c>
      <c r="S27" s="671" t="str">
        <f>IF(★入力画面!U489="","",MID(★入力画面!U489,2,1))</f>
        <v/>
      </c>
      <c r="T27" s="2631" t="str">
        <f>IF(★入力画面!L490="▼選択","",IF(★入力画面!L490="男","1.男","2.女"))</f>
        <v/>
      </c>
      <c r="U27" s="2632"/>
      <c r="V27" s="2633" t="str">
        <f>IF(★入力画面!L491="","",★入力画面!L491)</f>
        <v/>
      </c>
      <c r="W27" s="2634"/>
      <c r="X27" s="2633" t="str">
        <f>IF(★入力画面!L492="▼選択","",★入力画面!L492)</f>
        <v/>
      </c>
      <c r="Y27" s="2634"/>
      <c r="Z27" s="563" t="s">
        <v>5549</v>
      </c>
      <c r="AA27" s="2630" t="str">
        <f>IF(★入力画面!L494="▼選択","",★入力画面!L494&amp;★入力画面!Q494)</f>
        <v/>
      </c>
      <c r="AB27" s="2630"/>
      <c r="AC27" s="2630"/>
      <c r="AD27" s="2630"/>
      <c r="AE27" s="564" t="s">
        <v>5550</v>
      </c>
    </row>
    <row r="28" spans="3:31" ht="23.1" customHeight="1">
      <c r="C28" s="669" t="str">
        <f>IF(★入力画面!L495="","",MID(★入力画面!L495,1,1))</f>
        <v/>
      </c>
      <c r="D28" s="670" t="str">
        <f>IF(★入力画面!L495="","",MID(★入力画面!L495,2,1))</f>
        <v/>
      </c>
      <c r="E28" s="670" t="str">
        <f>IF(★入力画面!L495="","",MID(★入力画面!L495,3,1))</f>
        <v/>
      </c>
      <c r="F28" s="670" t="str">
        <f>IF(★入力画面!L495="","",MID(★入力画面!L495,4,1))</f>
        <v/>
      </c>
      <c r="G28" s="670" t="str">
        <f>IF(★入力画面!L495="","",MID(★入力画面!L495,5,1))</f>
        <v/>
      </c>
      <c r="H28" s="670" t="str">
        <f>IF(★入力画面!L495="","",MID(★入力画面!L495,6,1))</f>
        <v/>
      </c>
      <c r="I28" s="670" t="str">
        <f>IF(★入力画面!L495="","",MID(★入力画面!L495,7,1))</f>
        <v/>
      </c>
      <c r="J28" s="670" t="str">
        <f>IF(★入力画面!L495="","",MID(★入力画面!L495,8,1))</f>
        <v/>
      </c>
      <c r="K28" s="670" t="str">
        <f>IF(★入力画面!L495="","",MID(★入力画面!L495,9,1))</f>
        <v/>
      </c>
      <c r="L28" s="671" t="str">
        <f>IF(★入力画面!L495="","",MID(★入力画面!L495,10,1))</f>
        <v/>
      </c>
      <c r="M28" s="672" t="str">
        <f>IF(★入力画面!L497&amp;""="明治","M",IF(★入力画面!L497&amp;""="大正","T",IF(★入力画面!L497&amp;""="昭和","S",IF(★入力画面!L497&amp;""="平成","H",IF(★入力画面!L497&amp;""="令和","R","")))))</f>
        <v/>
      </c>
      <c r="N28" s="669" t="str">
        <f>IF(★入力画面!O497="","",MID(★入力画面!O497,1,1))</f>
        <v/>
      </c>
      <c r="O28" s="671" t="str">
        <f>IF(★入力画面!O497="","",MID(★入力画面!O497,2,1))</f>
        <v/>
      </c>
      <c r="P28" s="669" t="str">
        <f>IF(★入力画面!R497="","",MID(★入力画面!R497,1,1))</f>
        <v/>
      </c>
      <c r="Q28" s="671" t="str">
        <f>IF(★入力画面!R497="","",MID(★入力画面!R497,2,1))</f>
        <v/>
      </c>
      <c r="R28" s="669" t="str">
        <f>IF(★入力画面!U497="","",MID(★入力画面!U497,1,1))</f>
        <v/>
      </c>
      <c r="S28" s="671" t="str">
        <f>IF(★入力画面!U497="","",MID(★入力画面!U497,2,1))</f>
        <v/>
      </c>
      <c r="T28" s="2631" t="str">
        <f>IF(★入力画面!L498="▼選択","",IF(★入力画面!L498="男","1.男","2.女"))</f>
        <v/>
      </c>
      <c r="U28" s="2632"/>
      <c r="V28" s="2633" t="str">
        <f>IF(★入力画面!L499="","",★入力画面!L499)</f>
        <v/>
      </c>
      <c r="W28" s="2634"/>
      <c r="X28" s="2633" t="str">
        <f>IF(★入力画面!L500="▼選択","",★入力画面!L500)</f>
        <v/>
      </c>
      <c r="Y28" s="2634"/>
      <c r="Z28" s="563" t="s">
        <v>5549</v>
      </c>
      <c r="AA28" s="2630" t="str">
        <f>IF(★入力画面!L502="▼選択","",★入力画面!L502&amp;★入力画面!Q502)</f>
        <v/>
      </c>
      <c r="AB28" s="2630"/>
      <c r="AC28" s="2630"/>
      <c r="AD28" s="2630"/>
      <c r="AE28" s="564" t="s">
        <v>5550</v>
      </c>
    </row>
    <row r="29" spans="3:31" ht="23.1" customHeight="1">
      <c r="C29" s="669" t="str">
        <f>IF(★入力画面!L503="","",MID(★入力画面!L503,1,1))</f>
        <v/>
      </c>
      <c r="D29" s="670" t="str">
        <f>IF(★入力画面!L503="","",MID(★入力画面!L503,2,1))</f>
        <v/>
      </c>
      <c r="E29" s="670" t="str">
        <f>IF(★入力画面!L503="","",MID(★入力画面!L503,3,1))</f>
        <v/>
      </c>
      <c r="F29" s="670" t="str">
        <f>IF(★入力画面!L503="","",MID(★入力画面!L503,4,1))</f>
        <v/>
      </c>
      <c r="G29" s="670" t="str">
        <f>IF(★入力画面!L503="","",MID(★入力画面!L503,5,1))</f>
        <v/>
      </c>
      <c r="H29" s="670" t="str">
        <f>IF(★入力画面!L503="","",MID(★入力画面!L503,6,1))</f>
        <v/>
      </c>
      <c r="I29" s="670" t="str">
        <f>IF(★入力画面!L503="","",MID(★入力画面!L503,7,1))</f>
        <v/>
      </c>
      <c r="J29" s="670" t="str">
        <f>IF(★入力画面!L503="","",MID(★入力画面!L503,8,1))</f>
        <v/>
      </c>
      <c r="K29" s="670" t="str">
        <f>IF(★入力画面!L503="","",MID(★入力画面!L503,9,1))</f>
        <v/>
      </c>
      <c r="L29" s="671" t="str">
        <f>IF(★入力画面!L503="","",MID(★入力画面!L503,10,1))</f>
        <v/>
      </c>
      <c r="M29" s="672" t="str">
        <f>IF(★入力画面!L505&amp;""="明治","M",IF(★入力画面!L505&amp;""="大正","T",IF(★入力画面!L505&amp;""="昭和","S",IF(★入力画面!L505&amp;""="平成","H",IF(★入力画面!L505&amp;""="令和","R","")))))</f>
        <v/>
      </c>
      <c r="N29" s="669" t="str">
        <f>IF(★入力画面!O505="","",MID(★入力画面!O505,1,1))</f>
        <v/>
      </c>
      <c r="O29" s="671" t="str">
        <f>IF(★入力画面!O505="","",MID(★入力画面!O505,2,1))</f>
        <v/>
      </c>
      <c r="P29" s="669" t="str">
        <f>IF(★入力画面!R505="","",MID(★入力画面!R505,1,1))</f>
        <v/>
      </c>
      <c r="Q29" s="671" t="str">
        <f>IF(★入力画面!R505="","",MID(★入力画面!R505,2,1))</f>
        <v/>
      </c>
      <c r="R29" s="669" t="str">
        <f>IF(★入力画面!U505="","",MID(★入力画面!U505,1,1))</f>
        <v/>
      </c>
      <c r="S29" s="671" t="str">
        <f>IF(★入力画面!U505="","",MID(★入力画面!U505,2,1))</f>
        <v/>
      </c>
      <c r="T29" s="2631" t="str">
        <f>IF(★入力画面!L506="▼選択","",IF(★入力画面!L506="男","1.男","2.女"))</f>
        <v/>
      </c>
      <c r="U29" s="2632"/>
      <c r="V29" s="2633" t="str">
        <f>IF(★入力画面!L507="","",★入力画面!L507)</f>
        <v/>
      </c>
      <c r="W29" s="2634"/>
      <c r="X29" s="2633" t="str">
        <f>IF(★入力画面!L508="▼選択","",★入力画面!L508)</f>
        <v/>
      </c>
      <c r="Y29" s="2634"/>
      <c r="Z29" s="563" t="s">
        <v>5549</v>
      </c>
      <c r="AA29" s="2630" t="str">
        <f>IF(★入力画面!L510="▼選択","",★入力画面!L510&amp;★入力画面!Q510)</f>
        <v/>
      </c>
      <c r="AB29" s="2630"/>
      <c r="AC29" s="2630"/>
      <c r="AD29" s="2630"/>
      <c r="AE29" s="564" t="s">
        <v>5550</v>
      </c>
    </row>
    <row r="30" spans="3:31" ht="23.1" customHeight="1">
      <c r="C30" s="669" t="str">
        <f>IF(★入力画面!L511="","",MID(★入力画面!L511,1,1))</f>
        <v/>
      </c>
      <c r="D30" s="670" t="str">
        <f>IF(★入力画面!L511="","",MID(★入力画面!L511,2,1))</f>
        <v/>
      </c>
      <c r="E30" s="670" t="str">
        <f>IF(★入力画面!L511="","",MID(★入力画面!L511,3,1))</f>
        <v/>
      </c>
      <c r="F30" s="670" t="str">
        <f>IF(★入力画面!L511="","",MID(★入力画面!L511,4,1))</f>
        <v/>
      </c>
      <c r="G30" s="670" t="str">
        <f>IF(★入力画面!L511="","",MID(★入力画面!L511,5,1))</f>
        <v/>
      </c>
      <c r="H30" s="670" t="str">
        <f>IF(★入力画面!L511="","",MID(★入力画面!L511,6,1))</f>
        <v/>
      </c>
      <c r="I30" s="670" t="str">
        <f>IF(★入力画面!L511="","",MID(★入力画面!L511,7,1))</f>
        <v/>
      </c>
      <c r="J30" s="670" t="str">
        <f>IF(★入力画面!L511="","",MID(★入力画面!L511,8,1))</f>
        <v/>
      </c>
      <c r="K30" s="670" t="str">
        <f>IF(★入力画面!L511="","",MID(★入力画面!L511,9,1))</f>
        <v/>
      </c>
      <c r="L30" s="671" t="str">
        <f>IF(★入力画面!L511="","",MID(★入力画面!L511,10,1))</f>
        <v/>
      </c>
      <c r="M30" s="672" t="str">
        <f>IF(★入力画面!L513&amp;""="明治","M",IF(★入力画面!L513&amp;""="大正","T",IF(★入力画面!L513&amp;""="昭和","S",IF(★入力画面!L513&amp;""="平成","H",IF(★入力画面!L513&amp;""="令和","R","")))))</f>
        <v/>
      </c>
      <c r="N30" s="669" t="str">
        <f>IF(★入力画面!O513="","",MID(★入力画面!O513,1,1))</f>
        <v/>
      </c>
      <c r="O30" s="671" t="str">
        <f>IF(★入力画面!O513="","",MID(★入力画面!O513,2,1))</f>
        <v/>
      </c>
      <c r="P30" s="669" t="str">
        <f>IF(★入力画面!R513="","",MID(★入力画面!R513,1,1))</f>
        <v/>
      </c>
      <c r="Q30" s="671" t="str">
        <f>IF(★入力画面!R513="","",MID(★入力画面!R513,2,1))</f>
        <v/>
      </c>
      <c r="R30" s="669" t="str">
        <f>IF(★入力画面!U513="","",MID(★入力画面!U513,1,1))</f>
        <v/>
      </c>
      <c r="S30" s="671" t="str">
        <f>IF(★入力画面!U513="","",MID(★入力画面!U513,2,1))</f>
        <v/>
      </c>
      <c r="T30" s="2631" t="str">
        <f>IF(★入力画面!L514="▼選択","",IF(★入力画面!L514="男","1.男","2.女"))</f>
        <v/>
      </c>
      <c r="U30" s="2632"/>
      <c r="V30" s="2633" t="str">
        <f>IF(★入力画面!L515="","",★入力画面!L515)</f>
        <v/>
      </c>
      <c r="W30" s="2634"/>
      <c r="X30" s="2633" t="str">
        <f>IF(★入力画面!L516="▼選択","",★入力画面!L516)</f>
        <v/>
      </c>
      <c r="Y30" s="2634"/>
      <c r="Z30" s="563" t="s">
        <v>5549</v>
      </c>
      <c r="AA30" s="2630" t="str">
        <f>IF(★入力画面!L518="▼選択","",★入力画面!L518&amp;★入力画面!Q518)</f>
        <v/>
      </c>
      <c r="AB30" s="2630"/>
      <c r="AC30" s="2630"/>
      <c r="AD30" s="2630"/>
      <c r="AE30" s="564" t="s">
        <v>5550</v>
      </c>
    </row>
    <row r="31" spans="3:31" ht="23.1" customHeight="1">
      <c r="C31" s="669" t="str">
        <f>IF(★入力画面!L519="","",MID(★入力画面!L519,1,1))</f>
        <v/>
      </c>
      <c r="D31" s="670" t="str">
        <f>IF(★入力画面!L519="","",MID(★入力画面!L519,2,1))</f>
        <v/>
      </c>
      <c r="E31" s="670" t="str">
        <f>IF(★入力画面!L519="","",MID(★入力画面!L519,3,1))</f>
        <v/>
      </c>
      <c r="F31" s="670" t="str">
        <f>IF(★入力画面!L519="","",MID(★入力画面!L519,4,1))</f>
        <v/>
      </c>
      <c r="G31" s="670" t="str">
        <f>IF(★入力画面!L519="","",MID(★入力画面!L519,5,1))</f>
        <v/>
      </c>
      <c r="H31" s="670" t="str">
        <f>IF(★入力画面!L519="","",MID(★入力画面!L519,6,1))</f>
        <v/>
      </c>
      <c r="I31" s="670" t="str">
        <f>IF(★入力画面!L519="","",MID(★入力画面!L519,7,1))</f>
        <v/>
      </c>
      <c r="J31" s="670" t="str">
        <f>IF(★入力画面!L519="","",MID(★入力画面!L519,8,1))</f>
        <v/>
      </c>
      <c r="K31" s="670" t="str">
        <f>IF(★入力画面!L519="","",MID(★入力画面!L519,9,1))</f>
        <v/>
      </c>
      <c r="L31" s="671" t="str">
        <f>IF(★入力画面!L519="","",MID(★入力画面!L519,10,1))</f>
        <v/>
      </c>
      <c r="M31" s="672" t="str">
        <f>IF(★入力画面!L521&amp;""="明治","M",IF(★入力画面!L521&amp;""="大正","T",IF(★入力画面!L521&amp;""="昭和","S",IF(★入力画面!L521&amp;""="平成","H",IF(★入力画面!L521&amp;""="令和","R","")))))</f>
        <v/>
      </c>
      <c r="N31" s="669" t="str">
        <f>IF(★入力画面!O521="","",MID(★入力画面!O521,1,1))</f>
        <v/>
      </c>
      <c r="O31" s="671" t="str">
        <f>IF(★入力画面!O521="","",MID(★入力画面!O521,2,1))</f>
        <v/>
      </c>
      <c r="P31" s="669" t="str">
        <f>IF(★入力画面!R521="","",MID(★入力画面!R521,1,1))</f>
        <v/>
      </c>
      <c r="Q31" s="671" t="str">
        <f>IF(★入力画面!R521="","",MID(★入力画面!R521,2,1))</f>
        <v/>
      </c>
      <c r="R31" s="669" t="str">
        <f>IF(★入力画面!U521="","",MID(★入力画面!U521,1,1))</f>
        <v/>
      </c>
      <c r="S31" s="671" t="str">
        <f>IF(★入力画面!U521="","",MID(★入力画面!U521,2,1))</f>
        <v/>
      </c>
      <c r="T31" s="2631" t="str">
        <f>IF(★入力画面!L522="▼選択","",IF(★入力画面!L522="男","1.男","2.女"))</f>
        <v/>
      </c>
      <c r="U31" s="2632"/>
      <c r="V31" s="2633" t="str">
        <f>IF(★入力画面!L523="","",★入力画面!L523)</f>
        <v/>
      </c>
      <c r="W31" s="2634"/>
      <c r="X31" s="2633" t="str">
        <f>IF(★入力画面!L524="▼選択","",★入力画面!L524)</f>
        <v/>
      </c>
      <c r="Y31" s="2634"/>
      <c r="Z31" s="563" t="s">
        <v>5549</v>
      </c>
      <c r="AA31" s="2630" t="str">
        <f>IF(★入力画面!L526="▼選択","",★入力画面!L526&amp;★入力画面!Q526)</f>
        <v/>
      </c>
      <c r="AB31" s="2630"/>
      <c r="AC31" s="2630"/>
      <c r="AD31" s="2630"/>
      <c r="AE31" s="564" t="s">
        <v>5550</v>
      </c>
    </row>
    <row r="32" spans="3:31" ht="23.1" customHeight="1">
      <c r="C32" s="669" t="str">
        <f>IF(★入力画面!L527="","",MID(★入力画面!L527,1,1))</f>
        <v/>
      </c>
      <c r="D32" s="670" t="str">
        <f>IF(★入力画面!L527="","",MID(★入力画面!L527,2,1))</f>
        <v/>
      </c>
      <c r="E32" s="670" t="str">
        <f>IF(★入力画面!L527="","",MID(★入力画面!L527,3,1))</f>
        <v/>
      </c>
      <c r="F32" s="670" t="str">
        <f>IF(★入力画面!L527="","",MID(★入力画面!L527,4,1))</f>
        <v/>
      </c>
      <c r="G32" s="670" t="str">
        <f>IF(★入力画面!L527="","",MID(★入力画面!L527,5,1))</f>
        <v/>
      </c>
      <c r="H32" s="670" t="str">
        <f>IF(★入力画面!L527="","",MID(★入力画面!L527,6,1))</f>
        <v/>
      </c>
      <c r="I32" s="670" t="str">
        <f>IF(★入力画面!L527="","",MID(★入力画面!L527,7,1))</f>
        <v/>
      </c>
      <c r="J32" s="670" t="str">
        <f>IF(★入力画面!L527="","",MID(★入力画面!L527,8,1))</f>
        <v/>
      </c>
      <c r="K32" s="670" t="str">
        <f>IF(★入力画面!L527="","",MID(★入力画面!L527,9,1))</f>
        <v/>
      </c>
      <c r="L32" s="671" t="str">
        <f>IF(★入力画面!L527="","",MID(★入力画面!L527,10,1))</f>
        <v/>
      </c>
      <c r="M32" s="672" t="str">
        <f>IF(★入力画面!L529&amp;""="明治","M",IF(★入力画面!L529&amp;""="大正","T",IF(★入力画面!L529&amp;""="昭和","S",IF(★入力画面!L529&amp;""="平成","H",IF(★入力画面!L529&amp;""="令和","R","")))))</f>
        <v/>
      </c>
      <c r="N32" s="669" t="str">
        <f>IF(★入力画面!O529="","",MID(★入力画面!O529,1,1))</f>
        <v/>
      </c>
      <c r="O32" s="671" t="str">
        <f>IF(★入力画面!O529="","",MID(★入力画面!O529,2,1))</f>
        <v/>
      </c>
      <c r="P32" s="669" t="str">
        <f>IF(★入力画面!R529="","",MID(★入力画面!R529,1,1))</f>
        <v/>
      </c>
      <c r="Q32" s="671" t="str">
        <f>IF(★入力画面!R529="","",MID(★入力画面!R529,2,1))</f>
        <v/>
      </c>
      <c r="R32" s="669" t="str">
        <f>IF(★入力画面!U529="","",MID(★入力画面!U529,1,1))</f>
        <v/>
      </c>
      <c r="S32" s="671" t="str">
        <f>IF(★入力画面!U529="","",MID(★入力画面!U529,2,1))</f>
        <v/>
      </c>
      <c r="T32" s="2631" t="str">
        <f>IF(★入力画面!L530="▼選択","",IF(★入力画面!L530="男","1.男","2.女"))</f>
        <v/>
      </c>
      <c r="U32" s="2632"/>
      <c r="V32" s="2633" t="str">
        <f>IF(★入力画面!L531="","",★入力画面!L531)</f>
        <v/>
      </c>
      <c r="W32" s="2634"/>
      <c r="X32" s="2633" t="str">
        <f>IF(★入力画面!L532="▼選択","",★入力画面!L532)</f>
        <v/>
      </c>
      <c r="Y32" s="2634"/>
      <c r="Z32" s="563" t="s">
        <v>5549</v>
      </c>
      <c r="AA32" s="2630" t="str">
        <f>IF(★入力画面!L534="▼選択","",★入力画面!L534&amp;★入力画面!Q534)</f>
        <v/>
      </c>
      <c r="AB32" s="2630"/>
      <c r="AC32" s="2630"/>
      <c r="AD32" s="2630"/>
      <c r="AE32" s="564" t="s">
        <v>5550</v>
      </c>
    </row>
    <row r="33" spans="1:34" ht="23.1" customHeight="1">
      <c r="C33" s="669" t="str">
        <f>IF(★入力画面!L535="","",MID(★入力画面!L535,1,1))</f>
        <v/>
      </c>
      <c r="D33" s="670" t="str">
        <f>IF(★入力画面!L535="","",MID(★入力画面!L535,2,1))</f>
        <v/>
      </c>
      <c r="E33" s="670" t="str">
        <f>IF(★入力画面!L535="","",MID(★入力画面!L535,3,1))</f>
        <v/>
      </c>
      <c r="F33" s="670" t="str">
        <f>IF(★入力画面!L535="","",MID(★入力画面!L535,4,1))</f>
        <v/>
      </c>
      <c r="G33" s="670" t="str">
        <f>IF(★入力画面!L535="","",MID(★入力画面!L535,5,1))</f>
        <v/>
      </c>
      <c r="H33" s="670" t="str">
        <f>IF(★入力画面!L535="","",MID(★入力画面!L535,6,1))</f>
        <v/>
      </c>
      <c r="I33" s="670" t="str">
        <f>IF(★入力画面!L535="","",MID(★入力画面!L535,7,1))</f>
        <v/>
      </c>
      <c r="J33" s="670" t="str">
        <f>IF(★入力画面!L535="","",MID(★入力画面!L535,8,1))</f>
        <v/>
      </c>
      <c r="K33" s="670" t="str">
        <f>IF(★入力画面!L535="","",MID(★入力画面!L535,9,1))</f>
        <v/>
      </c>
      <c r="L33" s="671" t="str">
        <f>IF(★入力画面!L535="","",MID(★入力画面!L535,10,1))</f>
        <v/>
      </c>
      <c r="M33" s="672" t="str">
        <f>IF(★入力画面!L537&amp;""="明治","M",IF(★入力画面!L537&amp;""="大正","T",IF(★入力画面!L537&amp;""="昭和","S",IF(★入力画面!L537&amp;""="平成","H",IF(★入力画面!L537&amp;""="令和","R","")))))</f>
        <v/>
      </c>
      <c r="N33" s="669" t="str">
        <f>IF(★入力画面!O537="","",MID(★入力画面!O537,1,1))</f>
        <v/>
      </c>
      <c r="O33" s="671" t="str">
        <f>IF(★入力画面!O537="","",MID(★入力画面!O537,2,1))</f>
        <v/>
      </c>
      <c r="P33" s="669" t="str">
        <f>IF(★入力画面!R537="","",MID(★入力画面!R537,1,1))</f>
        <v/>
      </c>
      <c r="Q33" s="671" t="str">
        <f>IF(★入力画面!R537="","",MID(★入力画面!R537,2,1))</f>
        <v/>
      </c>
      <c r="R33" s="669" t="str">
        <f>IF(★入力画面!U537="","",MID(★入力画面!U537,1,1))</f>
        <v/>
      </c>
      <c r="S33" s="671" t="str">
        <f>IF(★入力画面!U537="","",MID(★入力画面!U537,2,1))</f>
        <v/>
      </c>
      <c r="T33" s="2631" t="str">
        <f>IF(★入力画面!L538="▼選択","",IF(★入力画面!L538="男","1.男","2.女"))</f>
        <v/>
      </c>
      <c r="U33" s="2632"/>
      <c r="V33" s="2633" t="str">
        <f>IF(★入力画面!L539="","",★入力画面!L539)</f>
        <v/>
      </c>
      <c r="W33" s="2634"/>
      <c r="X33" s="2633" t="str">
        <f>IF(★入力画面!L540="▼選択","",★入力画面!L540)</f>
        <v/>
      </c>
      <c r="Y33" s="2634"/>
      <c r="Z33" s="563" t="s">
        <v>5549</v>
      </c>
      <c r="AA33" s="2630" t="str">
        <f>IF(★入力画面!L542="▼選択","",★入力画面!L542&amp;★入力画面!Q542)</f>
        <v/>
      </c>
      <c r="AB33" s="2630"/>
      <c r="AC33" s="2630"/>
      <c r="AD33" s="2630"/>
      <c r="AE33" s="564" t="s">
        <v>5550</v>
      </c>
    </row>
    <row r="34" spans="1:34" ht="23.1" customHeight="1">
      <c r="C34" s="669" t="str">
        <f>IF(★入力画面!L543="","",MID(★入力画面!L543,1,1))</f>
        <v/>
      </c>
      <c r="D34" s="670" t="str">
        <f>IF(★入力画面!L543="","",MID(★入力画面!L543,2,1))</f>
        <v/>
      </c>
      <c r="E34" s="670" t="str">
        <f>IF(★入力画面!L543="","",MID(★入力画面!L543,3,1))</f>
        <v/>
      </c>
      <c r="F34" s="670" t="str">
        <f>IF(★入力画面!L543="","",MID(★入力画面!L543,4,1))</f>
        <v/>
      </c>
      <c r="G34" s="670" t="str">
        <f>IF(★入力画面!L543="","",MID(★入力画面!L543,5,1))</f>
        <v/>
      </c>
      <c r="H34" s="670" t="str">
        <f>IF(★入力画面!L543="","",MID(★入力画面!L543,6,1))</f>
        <v/>
      </c>
      <c r="I34" s="670" t="str">
        <f>IF(★入力画面!L543="","",MID(★入力画面!L543,7,1))</f>
        <v/>
      </c>
      <c r="J34" s="670" t="str">
        <f>IF(★入力画面!L543="","",MID(★入力画面!L543,8,1))</f>
        <v/>
      </c>
      <c r="K34" s="670" t="str">
        <f>IF(★入力画面!L543="","",MID(★入力画面!L543,9,1))</f>
        <v/>
      </c>
      <c r="L34" s="671" t="str">
        <f>IF(★入力画面!L543="","",MID(★入力画面!L543,10,1))</f>
        <v/>
      </c>
      <c r="M34" s="672" t="str">
        <f>IF(★入力画面!L545&amp;""="明治","M",IF(★入力画面!L545&amp;""="大正","T",IF(★入力画面!L545&amp;""="昭和","S",IF(★入力画面!L545&amp;""="平成","H",IF(★入力画面!L545&amp;""="令和","R","")))))</f>
        <v/>
      </c>
      <c r="N34" s="669" t="str">
        <f>IF(★入力画面!O545="","",MID(★入力画面!O545,1,1))</f>
        <v/>
      </c>
      <c r="O34" s="671" t="str">
        <f>IF(★入力画面!O545="","",MID(★入力画面!O545,2,1))</f>
        <v/>
      </c>
      <c r="P34" s="669" t="str">
        <f>IF(★入力画面!R545="","",MID(★入力画面!R545,1,1))</f>
        <v/>
      </c>
      <c r="Q34" s="671" t="str">
        <f>IF(★入力画面!R545="","",MID(★入力画面!R545,2,1))</f>
        <v/>
      </c>
      <c r="R34" s="669" t="str">
        <f>IF(★入力画面!U545="","",MID(★入力画面!U545,1,1))</f>
        <v/>
      </c>
      <c r="S34" s="671" t="str">
        <f>IF(★入力画面!U545="","",MID(★入力画面!U545,2,1))</f>
        <v/>
      </c>
      <c r="T34" s="2631" t="str">
        <f>IF(★入力画面!L546="▼選択","",IF(★入力画面!L546="男","1.男","2.女"))</f>
        <v/>
      </c>
      <c r="U34" s="2632"/>
      <c r="V34" s="2633" t="str">
        <f>IF(★入力画面!L547="","",★入力画面!L547)</f>
        <v/>
      </c>
      <c r="W34" s="2634"/>
      <c r="X34" s="2633" t="str">
        <f>IF(★入力画面!L548="▼選択","",★入力画面!L548)</f>
        <v/>
      </c>
      <c r="Y34" s="2634"/>
      <c r="Z34" s="563" t="s">
        <v>5549</v>
      </c>
      <c r="AA34" s="2630" t="str">
        <f>IF(★入力画面!L550="▼選択","",★入力画面!L550&amp;★入力画面!Q550)</f>
        <v/>
      </c>
      <c r="AB34" s="2630"/>
      <c r="AC34" s="2630"/>
      <c r="AD34" s="2630"/>
      <c r="AE34" s="564" t="s">
        <v>5550</v>
      </c>
    </row>
    <row r="35" spans="1:34" ht="23.1" customHeight="1">
      <c r="C35" s="669" t="str">
        <f>IF(★入力画面!L551="","",MID(★入力画面!L551,1,1))</f>
        <v/>
      </c>
      <c r="D35" s="670" t="str">
        <f>IF(★入力画面!L551="","",MID(★入力画面!L551,2,1))</f>
        <v/>
      </c>
      <c r="E35" s="670" t="str">
        <f>IF(★入力画面!L551="","",MID(★入力画面!L551,3,1))</f>
        <v/>
      </c>
      <c r="F35" s="670" t="str">
        <f>IF(★入力画面!L551="","",MID(★入力画面!L551,4,1))</f>
        <v/>
      </c>
      <c r="G35" s="670" t="str">
        <f>IF(★入力画面!L551="","",MID(★入力画面!L551,5,1))</f>
        <v/>
      </c>
      <c r="H35" s="670" t="str">
        <f>IF(★入力画面!L551="","",MID(★入力画面!L551,6,1))</f>
        <v/>
      </c>
      <c r="I35" s="670" t="str">
        <f>IF(★入力画面!L551="","",MID(★入力画面!L551,7,1))</f>
        <v/>
      </c>
      <c r="J35" s="670" t="str">
        <f>IF(★入力画面!L551="","",MID(★入力画面!L551,8,1))</f>
        <v/>
      </c>
      <c r="K35" s="670" t="str">
        <f>IF(★入力画面!L551="","",MID(★入力画面!L551,9,1))</f>
        <v/>
      </c>
      <c r="L35" s="671" t="str">
        <f>IF(★入力画面!L551="","",MID(★入力画面!L551,10,1))</f>
        <v/>
      </c>
      <c r="M35" s="672" t="str">
        <f>IF(★入力画面!L553&amp;""="明治","M",IF(★入力画面!L553&amp;""="大正","T",IF(★入力画面!L553&amp;""="昭和","S",IF(★入力画面!L553&amp;""="平成","H",IF(★入力画面!L553&amp;""="令和","R","")))))</f>
        <v/>
      </c>
      <c r="N35" s="669" t="str">
        <f>IF(★入力画面!O553="","",MID(★入力画面!O553,1,1))</f>
        <v/>
      </c>
      <c r="O35" s="671" t="str">
        <f>IF(★入力画面!O553="","",MID(★入力画面!O553,2,1))</f>
        <v/>
      </c>
      <c r="P35" s="669" t="str">
        <f>IF(★入力画面!R553="","",MID(★入力画面!R553,1,1))</f>
        <v/>
      </c>
      <c r="Q35" s="671" t="str">
        <f>IF(★入力画面!R553="","",MID(★入力画面!R553,2,1))</f>
        <v/>
      </c>
      <c r="R35" s="669" t="str">
        <f>IF(★入力画面!U553="","",MID(★入力画面!U553,1,1))</f>
        <v/>
      </c>
      <c r="S35" s="671" t="str">
        <f>IF(★入力画面!U553="","",MID(★入力画面!U553,2,1))</f>
        <v/>
      </c>
      <c r="T35" s="2631" t="str">
        <f>IF(★入力画面!L554="▼選択","",IF(★入力画面!L554="男","1.男","2.女"))</f>
        <v/>
      </c>
      <c r="U35" s="2632"/>
      <c r="V35" s="2633" t="str">
        <f>IF(★入力画面!L555="","",★入力画面!L555)</f>
        <v/>
      </c>
      <c r="W35" s="2634"/>
      <c r="X35" s="2633" t="str">
        <f>IF(★入力画面!L556="▼選択","",★入力画面!L556)</f>
        <v/>
      </c>
      <c r="Y35" s="2634"/>
      <c r="Z35" s="563" t="s">
        <v>5549</v>
      </c>
      <c r="AA35" s="2630" t="str">
        <f>IF(★入力画面!L558="▼選択","",★入力画面!L558&amp;★入力画面!Q558)</f>
        <v/>
      </c>
      <c r="AB35" s="2630"/>
      <c r="AC35" s="2630"/>
      <c r="AD35" s="2630"/>
      <c r="AE35" s="564" t="s">
        <v>5550</v>
      </c>
    </row>
    <row r="36" spans="1:34" ht="23.1" customHeight="1">
      <c r="C36" s="669" t="str">
        <f>IF(★入力画面!L559="","",MID(★入力画面!L559,1,1))</f>
        <v/>
      </c>
      <c r="D36" s="670" t="str">
        <f>IF(★入力画面!L559="","",MID(★入力画面!L559,2,1))</f>
        <v/>
      </c>
      <c r="E36" s="670" t="str">
        <f>IF(★入力画面!L559="","",MID(★入力画面!L559,3,1))</f>
        <v/>
      </c>
      <c r="F36" s="670" t="str">
        <f>IF(★入力画面!L559="","",MID(★入力画面!L559,4,1))</f>
        <v/>
      </c>
      <c r="G36" s="670" t="str">
        <f>IF(★入力画面!L559="","",MID(★入力画面!L559,5,1))</f>
        <v/>
      </c>
      <c r="H36" s="670" t="str">
        <f>IF(★入力画面!L559="","",MID(★入力画面!L559,6,1))</f>
        <v/>
      </c>
      <c r="I36" s="670" t="str">
        <f>IF(★入力画面!L559="","",MID(★入力画面!L559,7,1))</f>
        <v/>
      </c>
      <c r="J36" s="670" t="str">
        <f>IF(★入力画面!L559="","",MID(★入力画面!L559,8,1))</f>
        <v/>
      </c>
      <c r="K36" s="670" t="str">
        <f>IF(★入力画面!L559="","",MID(★入力画面!L559,9,1))</f>
        <v/>
      </c>
      <c r="L36" s="671" t="str">
        <f>IF(★入力画面!L559="","",MID(★入力画面!L559,10,1))</f>
        <v/>
      </c>
      <c r="M36" s="672" t="str">
        <f>IF(★入力画面!L561&amp;""="明治","M",IF(★入力画面!L561&amp;""="大正","T",IF(★入力画面!L561&amp;""="昭和","S",IF(★入力画面!L561&amp;""="平成","H",IF(★入力画面!L561&amp;""="令和","R","")))))</f>
        <v/>
      </c>
      <c r="N36" s="669" t="str">
        <f>IF(★入力画面!O561="","",MID(★入力画面!O561,1,1))</f>
        <v/>
      </c>
      <c r="O36" s="671" t="str">
        <f>IF(★入力画面!O561="","",MID(★入力画面!O561,2,1))</f>
        <v/>
      </c>
      <c r="P36" s="669" t="str">
        <f>IF(★入力画面!R561="","",MID(★入力画面!R561,1,1))</f>
        <v/>
      </c>
      <c r="Q36" s="671" t="str">
        <f>IF(★入力画面!R561="","",MID(★入力画面!R561,2,1))</f>
        <v/>
      </c>
      <c r="R36" s="669" t="str">
        <f>IF(★入力画面!U561="","",MID(★入力画面!U561,1,1))</f>
        <v/>
      </c>
      <c r="S36" s="671" t="str">
        <f>IF(★入力画面!U561="","",MID(★入力画面!U561,2,1))</f>
        <v/>
      </c>
      <c r="T36" s="2631" t="str">
        <f>IF(★入力画面!L562="▼選択","",IF(★入力画面!L562="男","1.男","2.女"))</f>
        <v/>
      </c>
      <c r="U36" s="2632"/>
      <c r="V36" s="2633" t="str">
        <f>IF(★入力画面!L563="","",★入力画面!L563)</f>
        <v/>
      </c>
      <c r="W36" s="2634"/>
      <c r="X36" s="2633" t="str">
        <f>IF(★入力画面!L564="▼選択","",★入力画面!L564)</f>
        <v/>
      </c>
      <c r="Y36" s="2634"/>
      <c r="Z36" s="563" t="s">
        <v>5549</v>
      </c>
      <c r="AA36" s="2630" t="str">
        <f>IF(★入力画面!L566="▼選択","",★入力画面!L566&amp;★入力画面!Q566)</f>
        <v/>
      </c>
      <c r="AB36" s="2630"/>
      <c r="AC36" s="2630"/>
      <c r="AD36" s="2630"/>
      <c r="AE36" s="564" t="s">
        <v>5550</v>
      </c>
    </row>
    <row r="37" spans="1:34" ht="23.1" customHeight="1">
      <c r="C37" s="669" t="str">
        <f>IF(★入力画面!L567="","",MID(★入力画面!L567,1,1))</f>
        <v/>
      </c>
      <c r="D37" s="670" t="str">
        <f>IF(★入力画面!L567="","",MID(★入力画面!L567,2,1))</f>
        <v/>
      </c>
      <c r="E37" s="670" t="str">
        <f>IF(★入力画面!L567="","",MID(★入力画面!L567,3,1))</f>
        <v/>
      </c>
      <c r="F37" s="670" t="str">
        <f>IF(★入力画面!L567="","",MID(★入力画面!L567,4,1))</f>
        <v/>
      </c>
      <c r="G37" s="670" t="str">
        <f>IF(★入力画面!L567="","",MID(★入力画面!L567,5,1))</f>
        <v/>
      </c>
      <c r="H37" s="670" t="str">
        <f>IF(★入力画面!L567="","",MID(★入力画面!L567,6,1))</f>
        <v/>
      </c>
      <c r="I37" s="670" t="str">
        <f>IF(★入力画面!L567="","",MID(★入力画面!L567,7,1))</f>
        <v/>
      </c>
      <c r="J37" s="670" t="str">
        <f>IF(★入力画面!L567="","",MID(★入力画面!L567,8,1))</f>
        <v/>
      </c>
      <c r="K37" s="670" t="str">
        <f>IF(★入力画面!L567="","",MID(★入力画面!L567,9,1))</f>
        <v/>
      </c>
      <c r="L37" s="671" t="str">
        <f>IF(★入力画面!L567="","",MID(★入力画面!L567,10,1))</f>
        <v/>
      </c>
      <c r="M37" s="672" t="str">
        <f>IF(★入力画面!L569&amp;""="明治","M",IF(★入力画面!L569&amp;""="大正","T",IF(★入力画面!L569&amp;""="昭和","S",IF(★入力画面!L569&amp;""="平成","H",IF(★入力画面!L569&amp;""="令和","R","")))))</f>
        <v/>
      </c>
      <c r="N37" s="669" t="str">
        <f>IF(★入力画面!O569="","",MID(★入力画面!O569,1,1))</f>
        <v/>
      </c>
      <c r="O37" s="671" t="str">
        <f>IF(★入力画面!O569="","",MID(★入力画面!O569,2,1))</f>
        <v/>
      </c>
      <c r="P37" s="669" t="str">
        <f>IF(★入力画面!R569="","",MID(★入力画面!R569,1,1))</f>
        <v/>
      </c>
      <c r="Q37" s="671" t="str">
        <f>IF(★入力画面!R569="","",MID(★入力画面!R569,2,1))</f>
        <v/>
      </c>
      <c r="R37" s="669" t="str">
        <f>IF(★入力画面!U569="","",MID(★入力画面!U569,1,1))</f>
        <v/>
      </c>
      <c r="S37" s="671" t="str">
        <f>IF(★入力画面!U569="","",MID(★入力画面!U569,2,1))</f>
        <v/>
      </c>
      <c r="T37" s="2631" t="str">
        <f>IF(★入力画面!L570="▼選択","",IF(★入力画面!L570="男","1.男","2.女"))</f>
        <v/>
      </c>
      <c r="U37" s="2632"/>
      <c r="V37" s="2633" t="str">
        <f>IF(★入力画面!L571="","",★入力画面!L571)</f>
        <v/>
      </c>
      <c r="W37" s="2634"/>
      <c r="X37" s="2633" t="str">
        <f>IF(★入力画面!L572="▼選択","",★入力画面!L572)</f>
        <v/>
      </c>
      <c r="Y37" s="2634"/>
      <c r="Z37" s="563" t="s">
        <v>5549</v>
      </c>
      <c r="AA37" s="2630" t="str">
        <f>IF(★入力画面!L574="▼選択","",★入力画面!L574&amp;★入力画面!Q574)</f>
        <v/>
      </c>
      <c r="AB37" s="2630"/>
      <c r="AC37" s="2630"/>
      <c r="AD37" s="2630"/>
      <c r="AE37" s="564" t="s">
        <v>5550</v>
      </c>
    </row>
    <row r="38" spans="1:34" ht="23.1" customHeight="1">
      <c r="C38" s="669" t="str">
        <f>IF(★入力画面!L575="","",MID(★入力画面!L575,1,1))</f>
        <v/>
      </c>
      <c r="D38" s="670" t="str">
        <f>IF(★入力画面!L575="","",MID(★入力画面!L575,2,1))</f>
        <v/>
      </c>
      <c r="E38" s="670" t="str">
        <f>IF(★入力画面!L575="","",MID(★入力画面!L575,3,1))</f>
        <v/>
      </c>
      <c r="F38" s="670" t="str">
        <f>IF(★入力画面!L575="","",MID(★入力画面!L575,4,1))</f>
        <v/>
      </c>
      <c r="G38" s="670" t="str">
        <f>IF(★入力画面!L575="","",MID(★入力画面!L575,5,1))</f>
        <v/>
      </c>
      <c r="H38" s="670" t="str">
        <f>IF(★入力画面!L575="","",MID(★入力画面!L575,6,1))</f>
        <v/>
      </c>
      <c r="I38" s="670" t="str">
        <f>IF(★入力画面!L575="","",MID(★入力画面!L575,7,1))</f>
        <v/>
      </c>
      <c r="J38" s="670" t="str">
        <f>IF(★入力画面!L575="","",MID(★入力画面!L575,8,1))</f>
        <v/>
      </c>
      <c r="K38" s="670" t="str">
        <f>IF(★入力画面!L575="","",MID(★入力画面!L575,9,1))</f>
        <v/>
      </c>
      <c r="L38" s="671" t="str">
        <f>IF(★入力画面!L575="","",MID(★入力画面!L575,10,1))</f>
        <v/>
      </c>
      <c r="M38" s="672" t="str">
        <f>IF(★入力画面!L577&amp;""="明治","M",IF(★入力画面!L577&amp;""="大正","T",IF(★入力画面!L577&amp;""="昭和","S",IF(★入力画面!L577&amp;""="平成","H",IF(★入力画面!L577&amp;""="令和","R","")))))</f>
        <v/>
      </c>
      <c r="N38" s="669" t="str">
        <f>IF(★入力画面!O577="","",MID(★入力画面!O577,1,1))</f>
        <v/>
      </c>
      <c r="O38" s="671" t="str">
        <f>IF(★入力画面!O577="","",MID(★入力画面!O577,2,1))</f>
        <v/>
      </c>
      <c r="P38" s="669" t="str">
        <f>IF(★入力画面!R577="","",MID(★入力画面!R577,1,1))</f>
        <v/>
      </c>
      <c r="Q38" s="671" t="str">
        <f>IF(★入力画面!R577="","",MID(★入力画面!R577,2,1))</f>
        <v/>
      </c>
      <c r="R38" s="669" t="str">
        <f>IF(★入力画面!U577="","",MID(★入力画面!U577,1,1))</f>
        <v/>
      </c>
      <c r="S38" s="671" t="str">
        <f>IF(★入力画面!U577="","",MID(★入力画面!U577,2,1))</f>
        <v/>
      </c>
      <c r="T38" s="2631" t="str">
        <f>IF(★入力画面!L578="▼選択","",IF(★入力画面!L578="男","1.男","2.女"))</f>
        <v/>
      </c>
      <c r="U38" s="2632"/>
      <c r="V38" s="2633" t="str">
        <f>IF(★入力画面!L579="","",★入力画面!L579)</f>
        <v/>
      </c>
      <c r="W38" s="2634"/>
      <c r="X38" s="2633" t="str">
        <f>IF(★入力画面!L580="▼選択","",★入力画面!L580)</f>
        <v/>
      </c>
      <c r="Y38" s="2634"/>
      <c r="Z38" s="563" t="s">
        <v>5549</v>
      </c>
      <c r="AA38" s="2630" t="str">
        <f>IF(★入力画面!L582="▼選択","",★入力画面!L582&amp;★入力画面!Q582)</f>
        <v/>
      </c>
      <c r="AB38" s="2630"/>
      <c r="AC38" s="2630"/>
      <c r="AD38" s="2630"/>
      <c r="AE38" s="564" t="s">
        <v>5550</v>
      </c>
    </row>
    <row r="39" spans="1:34" ht="23.1" customHeight="1">
      <c r="C39" s="669" t="str">
        <f>IF(★入力画面!L583="","",MID(★入力画面!L583,1,1))</f>
        <v/>
      </c>
      <c r="D39" s="670" t="str">
        <f>IF(★入力画面!L583="","",MID(★入力画面!L583,2,1))</f>
        <v/>
      </c>
      <c r="E39" s="670" t="str">
        <f>IF(★入力画面!L583="","",MID(★入力画面!L583,3,1))</f>
        <v/>
      </c>
      <c r="F39" s="670" t="str">
        <f>IF(★入力画面!L583="","",MID(★入力画面!L583,4,1))</f>
        <v/>
      </c>
      <c r="G39" s="670" t="str">
        <f>IF(★入力画面!L583="","",MID(★入力画面!L583,5,1))</f>
        <v/>
      </c>
      <c r="H39" s="670" t="str">
        <f>IF(★入力画面!L583="","",MID(★入力画面!L583,6,1))</f>
        <v/>
      </c>
      <c r="I39" s="670" t="str">
        <f>IF(★入力画面!L583="","",MID(★入力画面!L583,7,1))</f>
        <v/>
      </c>
      <c r="J39" s="670" t="str">
        <f>IF(★入力画面!L583="","",MID(★入力画面!L583,8,1))</f>
        <v/>
      </c>
      <c r="K39" s="670" t="str">
        <f>IF(★入力画面!L583="","",MID(★入力画面!L583,9,1))</f>
        <v/>
      </c>
      <c r="L39" s="671" t="str">
        <f>IF(★入力画面!L583="","",MID(★入力画面!L583,10,1))</f>
        <v/>
      </c>
      <c r="M39" s="672" t="str">
        <f>IF(★入力画面!L585&amp;""="明治","M",IF(★入力画面!L585&amp;""="大正","T",IF(★入力画面!L585&amp;""="昭和","S",IF(★入力画面!L585&amp;""="平成","H",IF(★入力画面!L585&amp;""="令和","R","")))))</f>
        <v/>
      </c>
      <c r="N39" s="669" t="str">
        <f>IF(★入力画面!O585="","",MID(★入力画面!O585,1,1))</f>
        <v/>
      </c>
      <c r="O39" s="671" t="str">
        <f>IF(★入力画面!O585="","",MID(★入力画面!O585,2,1))</f>
        <v/>
      </c>
      <c r="P39" s="669" t="str">
        <f>IF(★入力画面!R585="","",MID(★入力画面!R585,1,1))</f>
        <v/>
      </c>
      <c r="Q39" s="671" t="str">
        <f>IF(★入力画面!R585="","",MID(★入力画面!R585,2,1))</f>
        <v/>
      </c>
      <c r="R39" s="669" t="str">
        <f>IF(★入力画面!U585="","",MID(★入力画面!U585,1,1))</f>
        <v/>
      </c>
      <c r="S39" s="671" t="str">
        <f>IF(★入力画面!U585="","",MID(★入力画面!U585,2,1))</f>
        <v/>
      </c>
      <c r="T39" s="2631" t="str">
        <f>IF(★入力画面!L586="▼選択","",IF(★入力画面!L586="男","1.男","2.女"))</f>
        <v/>
      </c>
      <c r="U39" s="2632"/>
      <c r="V39" s="2633" t="str">
        <f>IF(★入力画面!L587="","",★入力画面!L587)</f>
        <v/>
      </c>
      <c r="W39" s="2634"/>
      <c r="X39" s="2633" t="str">
        <f>IF(★入力画面!L588="▼選択","",★入力画面!L588)</f>
        <v/>
      </c>
      <c r="Y39" s="2634"/>
      <c r="Z39" s="563" t="s">
        <v>5549</v>
      </c>
      <c r="AA39" s="2630" t="str">
        <f>IF(★入力画面!L590="▼選択","",★入力画面!L590&amp;★入力画面!Q590)</f>
        <v/>
      </c>
      <c r="AB39" s="2630"/>
      <c r="AC39" s="2630"/>
      <c r="AD39" s="2630"/>
      <c r="AE39" s="564" t="s">
        <v>5550</v>
      </c>
      <c r="AF39" s="374" t="s">
        <v>712</v>
      </c>
      <c r="AG39" s="374"/>
      <c r="AH39" s="374"/>
    </row>
    <row r="40" spans="1:34" ht="23.1" customHeight="1">
      <c r="C40" s="669" t="str">
        <f>IF(★入力画面!L591="","",MID(★入力画面!L591,1,1))</f>
        <v/>
      </c>
      <c r="D40" s="670" t="str">
        <f>IF(★入力画面!L591="","",MID(★入力画面!L591,2,1))</f>
        <v/>
      </c>
      <c r="E40" s="670" t="str">
        <f>IF(★入力画面!L591="","",MID(★入力画面!L591,3,1))</f>
        <v/>
      </c>
      <c r="F40" s="670" t="str">
        <f>IF(★入力画面!L591="","",MID(★入力画面!L591,4,1))</f>
        <v/>
      </c>
      <c r="G40" s="670" t="str">
        <f>IF(★入力画面!L591="","",MID(★入力画面!L591,5,1))</f>
        <v/>
      </c>
      <c r="H40" s="670" t="str">
        <f>IF(★入力画面!L591="","",MID(★入力画面!L591,6,1))</f>
        <v/>
      </c>
      <c r="I40" s="670" t="str">
        <f>IF(★入力画面!L591="","",MID(★入力画面!L591,7,1))</f>
        <v/>
      </c>
      <c r="J40" s="670" t="str">
        <f>IF(★入力画面!L591="","",MID(★入力画面!L591,8,1))</f>
        <v/>
      </c>
      <c r="K40" s="670" t="str">
        <f>IF(★入力画面!L591="","",MID(★入力画面!L591,9,1))</f>
        <v/>
      </c>
      <c r="L40" s="671" t="str">
        <f>IF(★入力画面!L591="","",MID(★入力画面!L591,10,1))</f>
        <v/>
      </c>
      <c r="M40" s="672" t="str">
        <f>IF(★入力画面!L593&amp;""="明治","M",IF(★入力画面!L593&amp;""="大正","T",IF(★入力画面!L593&amp;""="昭和","S",IF(★入力画面!L593&amp;""="平成","H",IF(★入力画面!L593&amp;""="令和","R","")))))</f>
        <v/>
      </c>
      <c r="N40" s="669" t="str">
        <f>IF(★入力画面!O593="","",MID(★入力画面!O593,1,1))</f>
        <v/>
      </c>
      <c r="O40" s="671" t="str">
        <f>IF(★入力画面!O593="","",MID(★入力画面!O593,2,1))</f>
        <v/>
      </c>
      <c r="P40" s="669" t="str">
        <f>IF(★入力画面!R593="","",MID(★入力画面!R593,1,1))</f>
        <v/>
      </c>
      <c r="Q40" s="671" t="str">
        <f>IF(★入力画面!R593="","",MID(★入力画面!R593,2,1))</f>
        <v/>
      </c>
      <c r="R40" s="669" t="str">
        <f>IF(★入力画面!U593="","",MID(★入力画面!U593,1,1))</f>
        <v/>
      </c>
      <c r="S40" s="671" t="str">
        <f>IF(★入力画面!U593="","",MID(★入力画面!U593,2,1))</f>
        <v/>
      </c>
      <c r="T40" s="2631" t="str">
        <f>IF(★入力画面!L594="▼選択","",IF(★入力画面!L594="男","1.男","2.女"))</f>
        <v/>
      </c>
      <c r="U40" s="2632"/>
      <c r="V40" s="2633" t="str">
        <f>IF(★入力画面!L595="","",★入力画面!L595)</f>
        <v/>
      </c>
      <c r="W40" s="2634"/>
      <c r="X40" s="2633" t="str">
        <f>IF(★入力画面!L596="▼選択","",★入力画面!L596)</f>
        <v/>
      </c>
      <c r="Y40" s="2634"/>
      <c r="Z40" s="563" t="s">
        <v>5549</v>
      </c>
      <c r="AA40" s="2630" t="str">
        <f>IF(★入力画面!L598="▼選択","",★入力画面!L598&amp;★入力画面!Q598)</f>
        <v/>
      </c>
      <c r="AB40" s="2630"/>
      <c r="AC40" s="2630"/>
      <c r="AD40" s="2630"/>
      <c r="AE40" s="564" t="s">
        <v>5550</v>
      </c>
      <c r="AG40" s="326"/>
    </row>
    <row r="41" spans="1:34">
      <c r="A41" s="283"/>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row>
    <row r="42" spans="1:34">
      <c r="A42" s="283"/>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row>
    <row r="43" spans="1:34">
      <c r="A43" s="283"/>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row>
    <row r="44" spans="1:34">
      <c r="A44" s="283"/>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row>
    <row r="45" spans="1:34">
      <c r="A45" s="283"/>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row>
    <row r="46" spans="1:34">
      <c r="A46" s="283"/>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row>
    <row r="47" spans="1:34">
      <c r="A47" s="283"/>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row>
    <row r="48" spans="1:34">
      <c r="A48" s="283"/>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row>
    <row r="49" spans="1:32">
      <c r="A49" s="283"/>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row>
    <row r="50" spans="1:32">
      <c r="A50" s="283"/>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row>
    <row r="51" spans="1:32">
      <c r="A51" s="283"/>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row>
    <row r="52" spans="1:32">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row>
    <row r="53" spans="1:32">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row>
    <row r="54" spans="1:32">
      <c r="A54" s="283"/>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row>
    <row r="55" spans="1:32">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row>
    <row r="56" spans="1:32">
      <c r="A56" s="283"/>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row>
    <row r="57" spans="1:32">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row>
    <row r="58" spans="1:32">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row>
    <row r="59" spans="1:32">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row>
    <row r="60" spans="1:32">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row>
    <row r="61" spans="1:32">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row>
    <row r="62" spans="1:32">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row>
    <row r="63" spans="1:3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row>
    <row r="64" spans="1:32">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row>
    <row r="65" spans="1:32">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row>
    <row r="66" spans="1:32">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row>
    <row r="67" spans="1:32">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row>
    <row r="68" spans="1:32">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row>
    <row r="69" spans="1:32">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row>
    <row r="70" spans="1:32">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row>
    <row r="71" spans="1:32">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row>
    <row r="72" spans="1:32">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row>
    <row r="73" spans="1:32">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row>
    <row r="74" spans="1:32">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row>
    <row r="75" spans="1:32">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row>
    <row r="76" spans="1:32">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row>
    <row r="77" spans="1:32">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row>
    <row r="78" spans="1:32">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row>
    <row r="79" spans="1:32">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row>
    <row r="80" spans="1:32">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row>
    <row r="81" spans="1:32">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row>
    <row r="82" spans="1:32">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row>
    <row r="83" spans="1:32">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row>
    <row r="84" spans="1:32">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row>
    <row r="85" spans="1:32">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row>
    <row r="86" spans="1:32">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row>
    <row r="87" spans="1:32">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row>
    <row r="88" spans="1:32">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row>
    <row r="89" spans="1:32">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row>
    <row r="90" spans="1:32">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row>
    <row r="91" spans="1:32">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row>
    <row r="92" spans="1:32">
      <c r="A92" s="283"/>
      <c r="B92" s="283"/>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row>
    <row r="93" spans="1:32">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row>
    <row r="94" spans="1:32">
      <c r="A94" s="283"/>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row>
    <row r="95" spans="1:32">
      <c r="A95" s="283"/>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row>
    <row r="96" spans="1:32">
      <c r="A96" s="283"/>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row>
    <row r="97" spans="1:32">
      <c r="A97" s="283"/>
      <c r="B97" s="283"/>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row>
    <row r="98" spans="1:32">
      <c r="A98" s="283"/>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row>
    <row r="99" spans="1:32">
      <c r="A99" s="283"/>
      <c r="B99" s="283"/>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row>
    <row r="100" spans="1:32">
      <c r="A100" s="283"/>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row>
    <row r="101" spans="1:32">
      <c r="A101" s="283"/>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row>
    <row r="102" spans="1:32">
      <c r="A102" s="283"/>
      <c r="B102" s="283"/>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row>
    <row r="103" spans="1:32">
      <c r="A103" s="283"/>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row>
    <row r="104" spans="1:32">
      <c r="A104" s="283"/>
      <c r="B104" s="283"/>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row>
    <row r="105" spans="1:32">
      <c r="A105" s="283"/>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row>
    <row r="106" spans="1:32">
      <c r="A106" s="283"/>
      <c r="B106" s="283"/>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row>
    <row r="107" spans="1:32">
      <c r="A107" s="283"/>
      <c r="B107" s="283"/>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row>
    <row r="108" spans="1:32">
      <c r="A108" s="283"/>
      <c r="B108" s="283"/>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row>
    <row r="109" spans="1:32">
      <c r="A109" s="283"/>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row>
    <row r="110" spans="1:32">
      <c r="A110" s="283"/>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row>
    <row r="111" spans="1:32">
      <c r="A111" s="283"/>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row>
    <row r="112" spans="1:32">
      <c r="A112" s="283"/>
      <c r="B112" s="283"/>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row>
    <row r="113" spans="1:32">
      <c r="A113" s="283"/>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row>
    <row r="114" spans="1:32">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row>
    <row r="115" spans="1:32">
      <c r="A115" s="283"/>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row>
    <row r="116" spans="1:32">
      <c r="A116" s="283"/>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row>
    <row r="117" spans="1:32">
      <c r="A117" s="283"/>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row>
    <row r="118" spans="1:32">
      <c r="A118" s="283"/>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row>
    <row r="119" spans="1:32">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row>
    <row r="120" spans="1:32">
      <c r="A120" s="283"/>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row>
    <row r="121" spans="1:32">
      <c r="A121" s="283"/>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row>
    <row r="122" spans="1:32">
      <c r="A122" s="283"/>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row>
    <row r="123" spans="1:32">
      <c r="A123" s="283"/>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row>
    <row r="124" spans="1:32">
      <c r="A124" s="283"/>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row>
    <row r="125" spans="1:32">
      <c r="A125" s="283"/>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row>
    <row r="126" spans="1:32">
      <c r="A126" s="283"/>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row>
    <row r="127" spans="1:32">
      <c r="A127" s="283"/>
      <c r="B127" s="283"/>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row>
    <row r="128" spans="1:32">
      <c r="A128" s="283"/>
      <c r="B128" s="283"/>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row>
    <row r="129" spans="1:32">
      <c r="A129" s="283"/>
      <c r="B129" s="283"/>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row>
    <row r="130" spans="1:32">
      <c r="A130" s="283"/>
      <c r="B130" s="283"/>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row>
    <row r="131" spans="1:32">
      <c r="A131" s="283"/>
      <c r="B131" s="283"/>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row>
    <row r="132" spans="1:32">
      <c r="A132" s="283"/>
      <c r="B132" s="283"/>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row>
    <row r="133" spans="1:32">
      <c r="A133" s="283"/>
      <c r="B133" s="283"/>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row>
    <row r="134" spans="1:32">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row>
    <row r="135" spans="1:32">
      <c r="A135" s="283"/>
      <c r="B135" s="283"/>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row>
    <row r="136" spans="1:32">
      <c r="A136" s="283"/>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row>
    <row r="137" spans="1:32">
      <c r="A137" s="283"/>
      <c r="B137" s="283"/>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row>
    <row r="138" spans="1:32">
      <c r="A138" s="283"/>
      <c r="B138" s="283"/>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row>
    <row r="139" spans="1:32">
      <c r="A139" s="283"/>
      <c r="B139" s="283"/>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row>
    <row r="140" spans="1:32">
      <c r="A140" s="283"/>
      <c r="B140" s="283"/>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row>
    <row r="141" spans="1:32">
      <c r="A141" s="283"/>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row>
    <row r="142" spans="1:32">
      <c r="A142" s="283"/>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row>
    <row r="143" spans="1:32">
      <c r="A143" s="283"/>
      <c r="B143" s="283"/>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row>
    <row r="144" spans="1:32">
      <c r="A144" s="283"/>
      <c r="B144" s="283"/>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row>
    <row r="145" spans="1:32">
      <c r="A145" s="283"/>
      <c r="B145" s="283"/>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row>
    <row r="146" spans="1:32">
      <c r="A146" s="283"/>
      <c r="B146" s="283"/>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row>
    <row r="147" spans="1:32">
      <c r="A147" s="283"/>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row>
    <row r="148" spans="1:32">
      <c r="A148" s="283"/>
      <c r="B148" s="283"/>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row>
    <row r="149" spans="1:32">
      <c r="A149" s="283"/>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row>
    <row r="150" spans="1:32">
      <c r="A150" s="283"/>
      <c r="B150" s="283"/>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row>
    <row r="151" spans="1:32">
      <c r="A151" s="283"/>
      <c r="B151" s="283"/>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row>
    <row r="152" spans="1:32">
      <c r="A152" s="283"/>
      <c r="B152" s="283"/>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row>
    <row r="153" spans="1:32">
      <c r="A153" s="283"/>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row>
    <row r="154" spans="1:32">
      <c r="A154" s="283"/>
      <c r="B154" s="283"/>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row>
    <row r="155" spans="1:32">
      <c r="A155" s="283"/>
      <c r="B155" s="283"/>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row>
    <row r="156" spans="1:32">
      <c r="A156" s="283"/>
      <c r="B156" s="283"/>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row>
    <row r="157" spans="1:32">
      <c r="A157" s="283"/>
      <c r="B157" s="283"/>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row>
    <row r="158" spans="1:32">
      <c r="A158" s="283"/>
      <c r="B158" s="283"/>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row>
    <row r="159" spans="1:32">
      <c r="A159" s="283"/>
      <c r="B159" s="283"/>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row>
    <row r="160" spans="1:32">
      <c r="A160" s="283"/>
      <c r="B160" s="283"/>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row>
    <row r="161" spans="1:32">
      <c r="A161" s="283"/>
      <c r="B161" s="283"/>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row>
    <row r="162" spans="1:32">
      <c r="A162" s="283"/>
      <c r="B162" s="283"/>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row>
    <row r="163" spans="1:32">
      <c r="A163" s="283"/>
      <c r="B163" s="283"/>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row>
    <row r="164" spans="1:32">
      <c r="A164" s="283"/>
      <c r="B164" s="283"/>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row>
    <row r="165" spans="1:32">
      <c r="A165" s="283"/>
      <c r="B165" s="283"/>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row>
    <row r="166" spans="1:32">
      <c r="A166" s="283"/>
      <c r="B166" s="283"/>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row>
    <row r="167" spans="1:32">
      <c r="A167" s="283"/>
      <c r="B167" s="283"/>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row>
    <row r="168" spans="1:32">
      <c r="A168" s="283"/>
      <c r="B168" s="283"/>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row>
    <row r="169" spans="1:32">
      <c r="A169" s="283"/>
      <c r="B169" s="283"/>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row>
    <row r="170" spans="1:32">
      <c r="A170" s="283"/>
      <c r="B170" s="283"/>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row>
    <row r="171" spans="1:32">
      <c r="A171" s="283"/>
      <c r="B171" s="283"/>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row>
    <row r="172" spans="1:32">
      <c r="A172" s="283"/>
      <c r="B172" s="283"/>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row>
    <row r="173" spans="1:32">
      <c r="A173" s="283"/>
      <c r="B173" s="283"/>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row>
    <row r="174" spans="1:32">
      <c r="A174" s="283"/>
      <c r="B174" s="283"/>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row>
    <row r="175" spans="1:32">
      <c r="A175" s="283"/>
      <c r="B175" s="283"/>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row>
    <row r="176" spans="1:32">
      <c r="A176" s="283"/>
      <c r="B176" s="283"/>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row>
    <row r="177" spans="1:32">
      <c r="A177" s="283"/>
      <c r="B177" s="283"/>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row>
    <row r="178" spans="1:32">
      <c r="A178" s="283"/>
      <c r="B178" s="283"/>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row>
    <row r="179" spans="1:32">
      <c r="A179" s="283"/>
      <c r="B179" s="283"/>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row>
    <row r="180" spans="1:32">
      <c r="A180" s="283"/>
      <c r="B180" s="283"/>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row>
    <row r="181" spans="1:32">
      <c r="A181" s="283"/>
      <c r="B181" s="283"/>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row>
    <row r="182" spans="1:32">
      <c r="A182" s="283"/>
      <c r="B182" s="283"/>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row>
    <row r="183" spans="1:32">
      <c r="A183" s="283"/>
      <c r="B183" s="283"/>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row>
    <row r="184" spans="1:32">
      <c r="A184" s="283"/>
      <c r="B184" s="283"/>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row>
    <row r="185" spans="1:32">
      <c r="A185" s="283"/>
      <c r="B185" s="283"/>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row>
    <row r="186" spans="1:32">
      <c r="A186" s="283"/>
      <c r="B186" s="283"/>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row>
    <row r="187" spans="1:32">
      <c r="A187" s="283"/>
      <c r="B187" s="283"/>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row>
    <row r="188" spans="1:32">
      <c r="A188" s="283"/>
      <c r="B188" s="283"/>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row>
    <row r="189" spans="1:32">
      <c r="A189" s="283"/>
      <c r="B189" s="283"/>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row>
    <row r="190" spans="1:32">
      <c r="A190" s="283"/>
      <c r="B190" s="283"/>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row>
    <row r="191" spans="1:32">
      <c r="A191" s="283"/>
      <c r="B191" s="283"/>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row>
    <row r="192" spans="1:32">
      <c r="A192" s="283"/>
      <c r="B192" s="283"/>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row>
    <row r="193" spans="1:32">
      <c r="A193" s="283"/>
      <c r="B193" s="283"/>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row>
    <row r="194" spans="1:32">
      <c r="A194" s="283"/>
      <c r="B194" s="283"/>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row>
    <row r="195" spans="1:32">
      <c r="A195" s="283"/>
      <c r="B195" s="283"/>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row>
    <row r="196" spans="1:32">
      <c r="A196" s="283"/>
      <c r="B196" s="283"/>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row>
    <row r="197" spans="1:32">
      <c r="A197" s="283"/>
      <c r="B197" s="283"/>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row>
    <row r="198" spans="1:32">
      <c r="A198" s="283"/>
      <c r="B198" s="283"/>
      <c r="C198" s="283"/>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row>
    <row r="199" spans="1:32">
      <c r="A199" s="283"/>
      <c r="B199" s="283"/>
      <c r="C199" s="283"/>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row>
    <row r="200" spans="1:32">
      <c r="A200" s="283"/>
      <c r="B200" s="283"/>
      <c r="C200" s="283"/>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row>
    <row r="201" spans="1:32">
      <c r="A201" s="283"/>
      <c r="B201" s="283"/>
      <c r="C201" s="283"/>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row>
    <row r="202" spans="1:32">
      <c r="A202" s="283"/>
      <c r="B202" s="283"/>
      <c r="C202" s="283"/>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row>
    <row r="203" spans="1:32">
      <c r="A203" s="283"/>
      <c r="B203" s="283"/>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row>
    <row r="204" spans="1:32">
      <c r="A204" s="283"/>
      <c r="B204" s="283"/>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row>
    <row r="205" spans="1:32">
      <c r="A205" s="283"/>
      <c r="B205" s="283"/>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row>
    <row r="206" spans="1:32">
      <c r="A206" s="283"/>
      <c r="B206" s="283"/>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row>
    <row r="207" spans="1:32">
      <c r="A207" s="283"/>
      <c r="B207" s="283"/>
      <c r="C207" s="283"/>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row>
    <row r="208" spans="1:32">
      <c r="A208" s="283"/>
      <c r="B208" s="283"/>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3"/>
      <c r="AE208" s="283"/>
      <c r="AF208" s="283"/>
    </row>
    <row r="209" spans="1:32">
      <c r="A209" s="283"/>
      <c r="B209" s="283"/>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row>
    <row r="210" spans="1:32">
      <c r="A210" s="283"/>
      <c r="B210" s="283"/>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3"/>
      <c r="AE210" s="283"/>
      <c r="AF210" s="283"/>
    </row>
    <row r="211" spans="1:32">
      <c r="A211" s="283"/>
      <c r="B211" s="283"/>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3"/>
      <c r="AE211" s="283"/>
      <c r="AF211" s="283"/>
    </row>
    <row r="212" spans="1:32">
      <c r="A212" s="283"/>
      <c r="B212" s="283"/>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3"/>
      <c r="AE212" s="283"/>
      <c r="AF212" s="283"/>
    </row>
    <row r="213" spans="1:32">
      <c r="A213" s="283"/>
      <c r="B213" s="283"/>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row>
    <row r="214" spans="1:32">
      <c r="A214" s="283"/>
      <c r="B214" s="283"/>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c r="AE214" s="283"/>
      <c r="AF214" s="283"/>
    </row>
    <row r="215" spans="1:32">
      <c r="A215" s="283"/>
      <c r="B215" s="283"/>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row>
    <row r="216" spans="1:32">
      <c r="A216" s="283"/>
      <c r="B216" s="283"/>
      <c r="C216" s="283"/>
      <c r="D216" s="283"/>
      <c r="E216" s="283"/>
      <c r="F216" s="283"/>
      <c r="G216" s="283"/>
      <c r="H216" s="283"/>
      <c r="I216" s="283"/>
      <c r="J216" s="283"/>
      <c r="K216" s="283"/>
      <c r="L216" s="283"/>
      <c r="M216" s="283"/>
      <c r="N216" s="283"/>
      <c r="O216" s="283"/>
      <c r="P216" s="283"/>
      <c r="Q216" s="283"/>
      <c r="R216" s="283"/>
      <c r="S216" s="283"/>
      <c r="T216" s="283"/>
      <c r="U216" s="283"/>
      <c r="V216" s="283"/>
      <c r="W216" s="283"/>
      <c r="X216" s="283"/>
      <c r="Y216" s="283"/>
      <c r="Z216" s="283"/>
      <c r="AA216" s="283"/>
      <c r="AB216" s="283"/>
      <c r="AC216" s="283"/>
      <c r="AD216" s="283"/>
      <c r="AE216" s="283"/>
      <c r="AF216" s="283"/>
    </row>
    <row r="217" spans="1:32">
      <c r="A217" s="283"/>
      <c r="B217" s="283"/>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283"/>
      <c r="AD217" s="283"/>
      <c r="AE217" s="283"/>
      <c r="AF217" s="283"/>
    </row>
    <row r="218" spans="1:32">
      <c r="A218" s="283"/>
      <c r="B218" s="283"/>
      <c r="C218" s="283"/>
      <c r="D218" s="283"/>
      <c r="E218" s="283"/>
      <c r="F218" s="283"/>
      <c r="G218" s="283"/>
      <c r="H218" s="283"/>
      <c r="I218" s="283"/>
      <c r="J218" s="283"/>
      <c r="K218" s="283"/>
      <c r="L218" s="283"/>
      <c r="M218" s="283"/>
      <c r="N218" s="283"/>
      <c r="O218" s="283"/>
      <c r="P218" s="283"/>
      <c r="Q218" s="283"/>
      <c r="R218" s="283"/>
      <c r="S218" s="283"/>
      <c r="T218" s="283"/>
      <c r="U218" s="283"/>
      <c r="V218" s="283"/>
      <c r="W218" s="283"/>
      <c r="X218" s="283"/>
      <c r="Y218" s="283"/>
      <c r="Z218" s="283"/>
      <c r="AA218" s="283"/>
      <c r="AB218" s="283"/>
      <c r="AC218" s="283"/>
      <c r="AD218" s="283"/>
      <c r="AE218" s="283"/>
      <c r="AF218" s="283"/>
    </row>
    <row r="219" spans="1:32">
      <c r="A219" s="283"/>
      <c r="B219" s="283"/>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row>
    <row r="220" spans="1:32">
      <c r="A220" s="283"/>
      <c r="B220" s="283"/>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row>
    <row r="221" spans="1:32">
      <c r="A221" s="283"/>
      <c r="B221" s="283"/>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row>
    <row r="222" spans="1:32">
      <c r="A222" s="283"/>
      <c r="B222" s="283"/>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row>
    <row r="223" spans="1:32">
      <c r="A223" s="283"/>
      <c r="B223" s="283"/>
      <c r="C223" s="283"/>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row>
    <row r="224" spans="1:32">
      <c r="A224" s="283"/>
      <c r="B224" s="283"/>
      <c r="C224" s="283"/>
      <c r="D224" s="283"/>
      <c r="E224" s="283"/>
      <c r="F224" s="283"/>
      <c r="G224" s="283"/>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3"/>
      <c r="AE224" s="283"/>
      <c r="AF224" s="283"/>
    </row>
    <row r="225" spans="1:32">
      <c r="A225" s="283"/>
      <c r="B225" s="283"/>
      <c r="C225" s="283"/>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row>
    <row r="226" spans="1:32">
      <c r="A226" s="283"/>
      <c r="B226" s="283"/>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row>
    <row r="227" spans="1:32">
      <c r="A227" s="283"/>
      <c r="B227" s="283"/>
      <c r="C227" s="283"/>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row>
    <row r="228" spans="1:32">
      <c r="A228" s="283"/>
      <c r="B228" s="283"/>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283"/>
      <c r="AD228" s="283"/>
      <c r="AE228" s="283"/>
      <c r="AF228" s="283"/>
    </row>
    <row r="229" spans="1:32">
      <c r="A229" s="283"/>
      <c r="B229" s="283"/>
      <c r="C229" s="283"/>
      <c r="D229" s="283"/>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c r="AF229" s="283"/>
    </row>
    <row r="230" spans="1:32">
      <c r="A230" s="283"/>
      <c r="B230" s="283"/>
      <c r="C230" s="283"/>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3"/>
      <c r="AE230" s="283"/>
      <c r="AF230" s="283"/>
    </row>
    <row r="231" spans="1:32">
      <c r="A231" s="283"/>
      <c r="B231" s="283"/>
      <c r="C231" s="283"/>
      <c r="D231" s="283"/>
      <c r="E231" s="283"/>
      <c r="F231" s="283"/>
      <c r="G231" s="283"/>
      <c r="H231" s="283"/>
      <c r="I231" s="283"/>
      <c r="J231" s="283"/>
      <c r="K231" s="283"/>
      <c r="L231" s="283"/>
      <c r="M231" s="283"/>
      <c r="N231" s="283"/>
      <c r="O231" s="283"/>
      <c r="P231" s="283"/>
      <c r="Q231" s="283"/>
      <c r="R231" s="283"/>
      <c r="S231" s="283"/>
      <c r="T231" s="283"/>
      <c r="U231" s="283"/>
      <c r="V231" s="283"/>
      <c r="W231" s="283"/>
      <c r="X231" s="283"/>
      <c r="Y231" s="283"/>
      <c r="Z231" s="283"/>
      <c r="AA231" s="283"/>
      <c r="AB231" s="283"/>
      <c r="AC231" s="283"/>
      <c r="AD231" s="283"/>
      <c r="AE231" s="283"/>
      <c r="AF231" s="283"/>
    </row>
    <row r="232" spans="1:32">
      <c r="A232" s="283"/>
      <c r="B232" s="283"/>
      <c r="C232" s="283"/>
      <c r="D232" s="283"/>
      <c r="E232" s="283"/>
      <c r="F232" s="283"/>
      <c r="G232" s="283"/>
      <c r="H232" s="283"/>
      <c r="I232" s="283"/>
      <c r="J232" s="283"/>
      <c r="K232" s="283"/>
      <c r="L232" s="283"/>
      <c r="M232" s="283"/>
      <c r="N232" s="283"/>
      <c r="O232" s="283"/>
      <c r="P232" s="283"/>
      <c r="Q232" s="283"/>
      <c r="R232" s="283"/>
      <c r="S232" s="283"/>
      <c r="T232" s="283"/>
      <c r="U232" s="283"/>
      <c r="V232" s="283"/>
      <c r="W232" s="283"/>
      <c r="X232" s="283"/>
      <c r="Y232" s="283"/>
      <c r="Z232" s="283"/>
      <c r="AA232" s="283"/>
      <c r="AB232" s="283"/>
      <c r="AC232" s="283"/>
      <c r="AD232" s="283"/>
      <c r="AE232" s="283"/>
      <c r="AF232" s="283"/>
    </row>
    <row r="233" spans="1:32">
      <c r="A233" s="283"/>
      <c r="B233" s="283"/>
      <c r="C233" s="283"/>
      <c r="D233" s="283"/>
      <c r="E233" s="283"/>
      <c r="F233" s="283"/>
      <c r="G233" s="283"/>
      <c r="H233" s="283"/>
      <c r="I233" s="283"/>
      <c r="J233" s="283"/>
      <c r="K233" s="283"/>
      <c r="L233" s="283"/>
      <c r="M233" s="283"/>
      <c r="N233" s="283"/>
      <c r="O233" s="283"/>
      <c r="P233" s="283"/>
      <c r="Q233" s="283"/>
      <c r="R233" s="283"/>
      <c r="S233" s="283"/>
      <c r="T233" s="283"/>
      <c r="U233" s="283"/>
      <c r="V233" s="283"/>
      <c r="W233" s="283"/>
      <c r="X233" s="283"/>
      <c r="Y233" s="283"/>
      <c r="Z233" s="283"/>
      <c r="AA233" s="283"/>
      <c r="AB233" s="283"/>
      <c r="AC233" s="283"/>
      <c r="AD233" s="283"/>
      <c r="AE233" s="283"/>
      <c r="AF233" s="283"/>
    </row>
    <row r="234" spans="1:32">
      <c r="A234" s="283"/>
      <c r="B234" s="283"/>
      <c r="C234" s="283"/>
      <c r="D234" s="283"/>
      <c r="E234" s="283"/>
      <c r="F234" s="283"/>
      <c r="G234" s="283"/>
      <c r="H234" s="283"/>
      <c r="I234" s="283"/>
      <c r="J234" s="283"/>
      <c r="K234" s="283"/>
      <c r="L234" s="283"/>
      <c r="M234" s="283"/>
      <c r="N234" s="283"/>
      <c r="O234" s="283"/>
      <c r="P234" s="283"/>
      <c r="Q234" s="283"/>
      <c r="R234" s="283"/>
      <c r="S234" s="283"/>
      <c r="T234" s="283"/>
      <c r="U234" s="283"/>
      <c r="V234" s="283"/>
      <c r="W234" s="283"/>
      <c r="X234" s="283"/>
      <c r="Y234" s="283"/>
      <c r="Z234" s="283"/>
      <c r="AA234" s="283"/>
      <c r="AB234" s="283"/>
      <c r="AC234" s="283"/>
      <c r="AD234" s="283"/>
      <c r="AE234" s="283"/>
      <c r="AF234" s="283"/>
    </row>
    <row r="235" spans="1:32">
      <c r="A235" s="283"/>
      <c r="B235" s="283"/>
      <c r="C235" s="283"/>
      <c r="D235" s="283"/>
      <c r="E235" s="283"/>
      <c r="F235" s="283"/>
      <c r="G235" s="283"/>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E235" s="283"/>
      <c r="AF235" s="283"/>
    </row>
    <row r="236" spans="1:32">
      <c r="A236" s="283"/>
      <c r="B236" s="283"/>
      <c r="C236" s="283"/>
      <c r="D236" s="283"/>
      <c r="E236" s="283"/>
      <c r="F236" s="283"/>
      <c r="G236" s="283"/>
      <c r="H236" s="283"/>
      <c r="I236" s="283"/>
      <c r="J236" s="283"/>
      <c r="K236" s="283"/>
      <c r="L236" s="283"/>
      <c r="M236" s="283"/>
      <c r="N236" s="283"/>
      <c r="O236" s="283"/>
      <c r="P236" s="283"/>
      <c r="Q236" s="283"/>
      <c r="R236" s="283"/>
      <c r="S236" s="283"/>
      <c r="T236" s="283"/>
      <c r="U236" s="283"/>
      <c r="V236" s="283"/>
      <c r="W236" s="283"/>
      <c r="X236" s="283"/>
      <c r="Y236" s="283"/>
      <c r="Z236" s="283"/>
      <c r="AA236" s="283"/>
      <c r="AB236" s="283"/>
      <c r="AC236" s="283"/>
      <c r="AD236" s="283"/>
      <c r="AE236" s="283"/>
      <c r="AF236" s="283"/>
    </row>
    <row r="237" spans="1:32">
      <c r="A237" s="283"/>
      <c r="B237" s="283"/>
      <c r="C237" s="283"/>
      <c r="D237" s="283"/>
      <c r="E237" s="283"/>
      <c r="F237" s="283"/>
      <c r="G237" s="283"/>
      <c r="H237" s="283"/>
      <c r="I237" s="283"/>
      <c r="J237" s="283"/>
      <c r="K237" s="283"/>
      <c r="L237" s="283"/>
      <c r="M237" s="283"/>
      <c r="N237" s="283"/>
      <c r="O237" s="283"/>
      <c r="P237" s="283"/>
      <c r="Q237" s="283"/>
      <c r="R237" s="283"/>
      <c r="S237" s="283"/>
      <c r="T237" s="283"/>
      <c r="U237" s="283"/>
      <c r="V237" s="283"/>
      <c r="W237" s="283"/>
      <c r="X237" s="283"/>
      <c r="Y237" s="283"/>
      <c r="Z237" s="283"/>
      <c r="AA237" s="283"/>
      <c r="AB237" s="283"/>
      <c r="AC237" s="283"/>
      <c r="AD237" s="283"/>
      <c r="AE237" s="283"/>
      <c r="AF237" s="283"/>
    </row>
    <row r="238" spans="1:32">
      <c r="A238" s="283"/>
      <c r="B238" s="283"/>
      <c r="C238" s="283"/>
      <c r="D238" s="283"/>
      <c r="E238" s="283"/>
      <c r="F238" s="283"/>
      <c r="G238" s="283"/>
      <c r="H238" s="283"/>
      <c r="I238" s="283"/>
      <c r="J238" s="283"/>
      <c r="K238" s="283"/>
      <c r="L238" s="283"/>
      <c r="M238" s="283"/>
      <c r="N238" s="283"/>
      <c r="O238" s="283"/>
      <c r="P238" s="283"/>
      <c r="Q238" s="283"/>
      <c r="R238" s="283"/>
      <c r="S238" s="283"/>
      <c r="T238" s="283"/>
      <c r="U238" s="283"/>
      <c r="V238" s="283"/>
      <c r="W238" s="283"/>
      <c r="X238" s="283"/>
      <c r="Y238" s="283"/>
      <c r="Z238" s="283"/>
      <c r="AA238" s="283"/>
      <c r="AB238" s="283"/>
      <c r="AC238" s="283"/>
      <c r="AD238" s="283"/>
      <c r="AE238" s="283"/>
      <c r="AF238" s="283"/>
    </row>
    <row r="239" spans="1:32">
      <c r="A239" s="283"/>
      <c r="B239" s="283"/>
      <c r="C239" s="283"/>
      <c r="D239" s="283"/>
      <c r="E239" s="283"/>
      <c r="F239" s="283"/>
      <c r="G239" s="283"/>
      <c r="H239" s="283"/>
      <c r="I239" s="283"/>
      <c r="J239" s="283"/>
      <c r="K239" s="283"/>
      <c r="L239" s="283"/>
      <c r="M239" s="283"/>
      <c r="N239" s="283"/>
      <c r="O239" s="283"/>
      <c r="P239" s="283"/>
      <c r="Q239" s="283"/>
      <c r="R239" s="283"/>
      <c r="S239" s="283"/>
      <c r="T239" s="283"/>
      <c r="U239" s="283"/>
      <c r="V239" s="283"/>
      <c r="W239" s="283"/>
      <c r="X239" s="283"/>
      <c r="Y239" s="283"/>
      <c r="Z239" s="283"/>
      <c r="AA239" s="283"/>
      <c r="AB239" s="283"/>
      <c r="AC239" s="283"/>
      <c r="AD239" s="283"/>
      <c r="AE239" s="283"/>
      <c r="AF239" s="283"/>
    </row>
    <row r="240" spans="1:32">
      <c r="A240" s="283"/>
      <c r="B240" s="283"/>
      <c r="C240" s="283"/>
      <c r="D240" s="283"/>
      <c r="E240" s="283"/>
      <c r="F240" s="283"/>
      <c r="G240" s="283"/>
      <c r="H240" s="283"/>
      <c r="I240" s="283"/>
      <c r="J240" s="283"/>
      <c r="K240" s="283"/>
      <c r="L240" s="283"/>
      <c r="M240" s="283"/>
      <c r="N240" s="283"/>
      <c r="O240" s="283"/>
      <c r="P240" s="283"/>
      <c r="Q240" s="283"/>
      <c r="R240" s="283"/>
      <c r="S240" s="283"/>
      <c r="T240" s="283"/>
      <c r="U240" s="283"/>
      <c r="V240" s="283"/>
      <c r="W240" s="283"/>
      <c r="X240" s="283"/>
      <c r="Y240" s="283"/>
      <c r="Z240" s="283"/>
      <c r="AA240" s="283"/>
      <c r="AB240" s="283"/>
      <c r="AC240" s="283"/>
      <c r="AD240" s="283"/>
      <c r="AE240" s="283"/>
      <c r="AF240" s="283"/>
    </row>
    <row r="241" spans="1:32">
      <c r="A241" s="283"/>
      <c r="B241" s="283"/>
      <c r="C241" s="283"/>
      <c r="D241" s="283"/>
      <c r="E241" s="283"/>
      <c r="F241" s="283"/>
      <c r="G241" s="283"/>
      <c r="H241" s="283"/>
      <c r="I241" s="283"/>
      <c r="J241" s="283"/>
      <c r="K241" s="283"/>
      <c r="L241" s="283"/>
      <c r="M241" s="283"/>
      <c r="N241" s="283"/>
      <c r="O241" s="283"/>
      <c r="P241" s="283"/>
      <c r="Q241" s="283"/>
      <c r="R241" s="283"/>
      <c r="S241" s="283"/>
      <c r="T241" s="283"/>
      <c r="U241" s="283"/>
      <c r="V241" s="283"/>
      <c r="W241" s="283"/>
      <c r="X241" s="283"/>
      <c r="Y241" s="283"/>
      <c r="Z241" s="283"/>
      <c r="AA241" s="283"/>
      <c r="AB241" s="283"/>
      <c r="AC241" s="283"/>
      <c r="AD241" s="283"/>
      <c r="AE241" s="283"/>
      <c r="AF241" s="283"/>
    </row>
    <row r="242" spans="1:32">
      <c r="A242" s="283"/>
      <c r="B242" s="283"/>
      <c r="C242" s="283"/>
      <c r="D242" s="283"/>
      <c r="E242" s="283"/>
      <c r="F242" s="283"/>
      <c r="G242" s="283"/>
      <c r="H242" s="283"/>
      <c r="I242" s="283"/>
      <c r="J242" s="283"/>
      <c r="K242" s="283"/>
      <c r="L242" s="283"/>
      <c r="M242" s="283"/>
      <c r="N242" s="283"/>
      <c r="O242" s="283"/>
      <c r="P242" s="283"/>
      <c r="Q242" s="283"/>
      <c r="R242" s="283"/>
      <c r="S242" s="283"/>
      <c r="T242" s="283"/>
      <c r="U242" s="283"/>
      <c r="V242" s="283"/>
      <c r="W242" s="283"/>
      <c r="X242" s="283"/>
      <c r="Y242" s="283"/>
      <c r="Z242" s="283"/>
      <c r="AA242" s="283"/>
      <c r="AB242" s="283"/>
      <c r="AC242" s="283"/>
      <c r="AD242" s="283"/>
      <c r="AE242" s="283"/>
      <c r="AF242" s="283"/>
    </row>
    <row r="243" spans="1:32">
      <c r="A243" s="283"/>
      <c r="B243" s="283"/>
      <c r="C243" s="283"/>
      <c r="D243" s="283"/>
      <c r="E243" s="283"/>
      <c r="F243" s="283"/>
      <c r="G243" s="283"/>
      <c r="H243" s="283"/>
      <c r="I243" s="283"/>
      <c r="J243" s="283"/>
      <c r="K243" s="283"/>
      <c r="L243" s="283"/>
      <c r="M243" s="283"/>
      <c r="N243" s="283"/>
      <c r="O243" s="283"/>
      <c r="P243" s="283"/>
      <c r="Q243" s="283"/>
      <c r="R243" s="283"/>
      <c r="S243" s="283"/>
      <c r="T243" s="283"/>
      <c r="U243" s="283"/>
      <c r="V243" s="283"/>
      <c r="W243" s="283"/>
      <c r="X243" s="283"/>
      <c r="Y243" s="283"/>
      <c r="Z243" s="283"/>
      <c r="AA243" s="283"/>
      <c r="AB243" s="283"/>
      <c r="AC243" s="283"/>
      <c r="AD243" s="283"/>
      <c r="AE243" s="283"/>
      <c r="AF243" s="283"/>
    </row>
    <row r="244" spans="1:32">
      <c r="A244" s="283"/>
      <c r="B244" s="283"/>
      <c r="C244" s="283"/>
      <c r="D244" s="283"/>
      <c r="E244" s="283"/>
      <c r="F244" s="283"/>
      <c r="G244" s="283"/>
      <c r="H244" s="283"/>
      <c r="I244" s="283"/>
      <c r="J244" s="283"/>
      <c r="K244" s="283"/>
      <c r="L244" s="283"/>
      <c r="M244" s="283"/>
      <c r="N244" s="283"/>
      <c r="O244" s="283"/>
      <c r="P244" s="283"/>
      <c r="Q244" s="283"/>
      <c r="R244" s="283"/>
      <c r="S244" s="283"/>
      <c r="T244" s="283"/>
      <c r="U244" s="283"/>
      <c r="V244" s="283"/>
      <c r="W244" s="283"/>
      <c r="X244" s="283"/>
      <c r="Y244" s="283"/>
      <c r="Z244" s="283"/>
      <c r="AA244" s="283"/>
      <c r="AB244" s="283"/>
      <c r="AC244" s="283"/>
      <c r="AD244" s="283"/>
      <c r="AE244" s="283"/>
      <c r="AF244" s="283"/>
    </row>
    <row r="245" spans="1:32">
      <c r="A245" s="283"/>
      <c r="B245" s="283"/>
      <c r="C245" s="283"/>
      <c r="D245" s="283"/>
      <c r="E245" s="283"/>
      <c r="F245" s="283"/>
      <c r="G245" s="283"/>
      <c r="H245" s="283"/>
      <c r="I245" s="283"/>
      <c r="J245" s="283"/>
      <c r="K245" s="283"/>
      <c r="L245" s="283"/>
      <c r="M245" s="283"/>
      <c r="N245" s="283"/>
      <c r="O245" s="283"/>
      <c r="P245" s="283"/>
      <c r="Q245" s="283"/>
      <c r="R245" s="283"/>
      <c r="S245" s="283"/>
      <c r="T245" s="283"/>
      <c r="U245" s="283"/>
      <c r="V245" s="283"/>
      <c r="W245" s="283"/>
      <c r="X245" s="283"/>
      <c r="Y245" s="283"/>
      <c r="Z245" s="283"/>
      <c r="AA245" s="283"/>
      <c r="AB245" s="283"/>
      <c r="AC245" s="283"/>
      <c r="AD245" s="283"/>
      <c r="AE245" s="283"/>
      <c r="AF245" s="283"/>
    </row>
    <row r="246" spans="1:32">
      <c r="A246" s="283"/>
      <c r="B246" s="283"/>
      <c r="C246" s="283"/>
      <c r="D246" s="283"/>
      <c r="E246" s="283"/>
      <c r="F246" s="283"/>
      <c r="G246" s="283"/>
      <c r="H246" s="283"/>
      <c r="I246" s="283"/>
      <c r="J246" s="283"/>
      <c r="K246" s="283"/>
      <c r="L246" s="283"/>
      <c r="M246" s="283"/>
      <c r="N246" s="283"/>
      <c r="O246" s="283"/>
      <c r="P246" s="283"/>
      <c r="Q246" s="283"/>
      <c r="R246" s="283"/>
      <c r="S246" s="283"/>
      <c r="T246" s="283"/>
      <c r="U246" s="283"/>
      <c r="V246" s="283"/>
      <c r="W246" s="283"/>
      <c r="X246" s="283"/>
      <c r="Y246" s="283"/>
      <c r="Z246" s="283"/>
      <c r="AA246" s="283"/>
      <c r="AB246" s="283"/>
      <c r="AC246" s="283"/>
      <c r="AD246" s="283"/>
      <c r="AE246" s="283"/>
      <c r="AF246" s="283"/>
    </row>
    <row r="247" spans="1:32">
      <c r="A247" s="283"/>
      <c r="B247" s="283"/>
      <c r="C247" s="283"/>
      <c r="D247" s="283"/>
      <c r="E247" s="283"/>
      <c r="F247" s="283"/>
      <c r="G247" s="283"/>
      <c r="H247" s="283"/>
      <c r="I247" s="283"/>
      <c r="J247" s="283"/>
      <c r="K247" s="283"/>
      <c r="L247" s="283"/>
      <c r="M247" s="283"/>
      <c r="N247" s="283"/>
      <c r="O247" s="283"/>
      <c r="P247" s="283"/>
      <c r="Q247" s="283"/>
      <c r="R247" s="283"/>
      <c r="S247" s="283"/>
      <c r="T247" s="283"/>
      <c r="U247" s="283"/>
      <c r="V247" s="283"/>
      <c r="W247" s="283"/>
      <c r="X247" s="283"/>
      <c r="Y247" s="283"/>
      <c r="Z247" s="283"/>
      <c r="AA247" s="283"/>
      <c r="AB247" s="283"/>
      <c r="AC247" s="283"/>
      <c r="AD247" s="283"/>
      <c r="AE247" s="283"/>
      <c r="AF247" s="283"/>
    </row>
    <row r="248" spans="1:32">
      <c r="A248" s="283"/>
      <c r="B248" s="283"/>
      <c r="C248" s="283"/>
      <c r="D248" s="283"/>
      <c r="E248" s="283"/>
      <c r="F248" s="283"/>
      <c r="G248" s="283"/>
      <c r="H248" s="283"/>
      <c r="I248" s="283"/>
      <c r="J248" s="283"/>
      <c r="K248" s="283"/>
      <c r="L248" s="283"/>
      <c r="M248" s="283"/>
      <c r="N248" s="283"/>
      <c r="O248" s="283"/>
      <c r="P248" s="283"/>
      <c r="Q248" s="283"/>
      <c r="R248" s="283"/>
      <c r="S248" s="283"/>
      <c r="T248" s="283"/>
      <c r="U248" s="283"/>
      <c r="V248" s="283"/>
      <c r="W248" s="283"/>
      <c r="X248" s="283"/>
      <c r="Y248" s="283"/>
      <c r="Z248" s="283"/>
      <c r="AA248" s="283"/>
      <c r="AB248" s="283"/>
      <c r="AC248" s="283"/>
      <c r="AD248" s="283"/>
      <c r="AE248" s="283"/>
      <c r="AF248" s="283"/>
    </row>
    <row r="249" spans="1:32">
      <c r="A249" s="283"/>
      <c r="B249" s="283"/>
      <c r="C249" s="283"/>
      <c r="D249" s="283"/>
      <c r="E249" s="283"/>
      <c r="F249" s="283"/>
      <c r="G249" s="283"/>
      <c r="H249" s="283"/>
      <c r="I249" s="283"/>
      <c r="J249" s="283"/>
      <c r="K249" s="283"/>
      <c r="L249" s="283"/>
      <c r="M249" s="283"/>
      <c r="N249" s="283"/>
      <c r="O249" s="283"/>
      <c r="P249" s="283"/>
      <c r="Q249" s="283"/>
      <c r="R249" s="283"/>
      <c r="S249" s="283"/>
      <c r="T249" s="283"/>
      <c r="U249" s="283"/>
      <c r="V249" s="283"/>
      <c r="W249" s="283"/>
      <c r="X249" s="283"/>
      <c r="Y249" s="283"/>
      <c r="Z249" s="283"/>
      <c r="AA249" s="283"/>
      <c r="AB249" s="283"/>
      <c r="AC249" s="283"/>
      <c r="AD249" s="283"/>
      <c r="AE249" s="283"/>
      <c r="AF249" s="283"/>
    </row>
    <row r="250" spans="1:32">
      <c r="A250" s="283"/>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row>
    <row r="251" spans="1:32">
      <c r="A251" s="283"/>
      <c r="B251" s="283"/>
      <c r="C251" s="283"/>
      <c r="D251" s="283"/>
      <c r="E251" s="283"/>
      <c r="F251" s="283"/>
      <c r="G251" s="283"/>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row>
    <row r="252" spans="1:32">
      <c r="A252" s="283"/>
      <c r="B252" s="283"/>
      <c r="C252" s="283"/>
      <c r="D252" s="283"/>
      <c r="E252" s="283"/>
      <c r="F252" s="283"/>
      <c r="G252" s="283"/>
      <c r="H252" s="283"/>
      <c r="I252" s="283"/>
      <c r="J252" s="283"/>
      <c r="K252" s="283"/>
      <c r="L252" s="283"/>
      <c r="M252" s="283"/>
      <c r="N252" s="283"/>
      <c r="O252" s="283"/>
      <c r="P252" s="283"/>
      <c r="Q252" s="283"/>
      <c r="R252" s="283"/>
      <c r="S252" s="283"/>
      <c r="T252" s="283"/>
      <c r="U252" s="283"/>
      <c r="V252" s="283"/>
      <c r="W252" s="283"/>
      <c r="X252" s="283"/>
      <c r="Y252" s="283"/>
      <c r="Z252" s="283"/>
      <c r="AA252" s="283"/>
      <c r="AB252" s="283"/>
      <c r="AC252" s="283"/>
      <c r="AD252" s="283"/>
      <c r="AE252" s="283"/>
      <c r="AF252" s="283"/>
    </row>
    <row r="253" spans="1:32">
      <c r="A253" s="283"/>
      <c r="B253" s="283"/>
      <c r="C253" s="283"/>
      <c r="D253" s="283"/>
      <c r="E253" s="283"/>
      <c r="F253" s="283"/>
      <c r="G253" s="283"/>
      <c r="H253" s="283"/>
      <c r="I253" s="283"/>
      <c r="J253" s="283"/>
      <c r="K253" s="283"/>
      <c r="L253" s="283"/>
      <c r="M253" s="283"/>
      <c r="N253" s="283"/>
      <c r="O253" s="283"/>
      <c r="P253" s="283"/>
      <c r="Q253" s="283"/>
      <c r="R253" s="283"/>
      <c r="S253" s="283"/>
      <c r="T253" s="283"/>
      <c r="U253" s="283"/>
      <c r="V253" s="283"/>
      <c r="W253" s="283"/>
      <c r="X253" s="283"/>
      <c r="Y253" s="283"/>
      <c r="Z253" s="283"/>
      <c r="AA253" s="283"/>
      <c r="AB253" s="283"/>
      <c r="AC253" s="283"/>
      <c r="AD253" s="283"/>
      <c r="AE253" s="283"/>
      <c r="AF253" s="283"/>
    </row>
    <row r="254" spans="1:32">
      <c r="A254" s="283"/>
      <c r="B254" s="283"/>
      <c r="C254" s="283"/>
      <c r="D254" s="283"/>
      <c r="E254" s="283"/>
      <c r="F254" s="283"/>
      <c r="G254" s="283"/>
      <c r="H254" s="283"/>
      <c r="I254" s="283"/>
      <c r="J254" s="283"/>
      <c r="K254" s="283"/>
      <c r="L254" s="283"/>
      <c r="M254" s="283"/>
      <c r="N254" s="283"/>
      <c r="O254" s="283"/>
      <c r="P254" s="283"/>
      <c r="Q254" s="283"/>
      <c r="R254" s="283"/>
      <c r="S254" s="283"/>
      <c r="T254" s="283"/>
      <c r="U254" s="283"/>
      <c r="V254" s="283"/>
      <c r="W254" s="283"/>
      <c r="X254" s="283"/>
      <c r="Y254" s="283"/>
      <c r="Z254" s="283"/>
      <c r="AA254" s="283"/>
      <c r="AB254" s="283"/>
      <c r="AC254" s="283"/>
      <c r="AD254" s="283"/>
      <c r="AE254" s="283"/>
      <c r="AF254" s="283"/>
    </row>
  </sheetData>
  <sheetProtection algorithmName="SHA-512" hashValue="rv5MuSUXaYJXCBRw8jRiH7gltJbMkYFbOXusT8/o2UNe2/KX5k49+aNL+vAUL9vAEcw/F3dDGsMrv+CZ/znQzg==" saltValue="8wePbI6d7iP2xSP0VO+DcQ==" spinCount="100000" sheet="1" objects="1" scenarios="1"/>
  <mergeCells count="113">
    <mergeCell ref="Z14:AE15"/>
    <mergeCell ref="L2:S2"/>
    <mergeCell ref="U2:V2"/>
    <mergeCell ref="J11:L11"/>
    <mergeCell ref="X11:Z11"/>
    <mergeCell ref="I13:X13"/>
    <mergeCell ref="E14:J15"/>
    <mergeCell ref="M14:S15"/>
    <mergeCell ref="T14:U15"/>
    <mergeCell ref="V14:W15"/>
    <mergeCell ref="X14:Y15"/>
    <mergeCell ref="M7:N7"/>
    <mergeCell ref="I4:X4"/>
    <mergeCell ref="T16:U16"/>
    <mergeCell ref="T17:U17"/>
    <mergeCell ref="T18:U18"/>
    <mergeCell ref="AA16:AD16"/>
    <mergeCell ref="X16:Y16"/>
    <mergeCell ref="V16:W16"/>
    <mergeCell ref="V17:W17"/>
    <mergeCell ref="V18:W18"/>
    <mergeCell ref="X17:Y17"/>
    <mergeCell ref="X18:Y18"/>
    <mergeCell ref="AA17:AD17"/>
    <mergeCell ref="AA18:AD18"/>
    <mergeCell ref="AA22:AD22"/>
    <mergeCell ref="AA23:AD23"/>
    <mergeCell ref="AA24:AD24"/>
    <mergeCell ref="T19:U19"/>
    <mergeCell ref="T20:U20"/>
    <mergeCell ref="T21:U21"/>
    <mergeCell ref="V19:W19"/>
    <mergeCell ref="V20:W20"/>
    <mergeCell ref="V21:W21"/>
    <mergeCell ref="X19:Y19"/>
    <mergeCell ref="X20:Y20"/>
    <mergeCell ref="X21:Y21"/>
    <mergeCell ref="AA19:AD19"/>
    <mergeCell ref="AA20:AD20"/>
    <mergeCell ref="AA21:AD21"/>
    <mergeCell ref="T22:U22"/>
    <mergeCell ref="T23:U23"/>
    <mergeCell ref="T24:U24"/>
    <mergeCell ref="V22:W22"/>
    <mergeCell ref="V23:W23"/>
    <mergeCell ref="V24:W24"/>
    <mergeCell ref="X22:Y22"/>
    <mergeCell ref="X23:Y23"/>
    <mergeCell ref="X24:Y24"/>
    <mergeCell ref="AA28:AD28"/>
    <mergeCell ref="AA29:AD29"/>
    <mergeCell ref="AA30:AD30"/>
    <mergeCell ref="T25:U25"/>
    <mergeCell ref="T26:U26"/>
    <mergeCell ref="T27:U27"/>
    <mergeCell ref="V25:W25"/>
    <mergeCell ref="V26:W26"/>
    <mergeCell ref="V27:W27"/>
    <mergeCell ref="X25:Y25"/>
    <mergeCell ref="X26:Y26"/>
    <mergeCell ref="X27:Y27"/>
    <mergeCell ref="AA25:AD25"/>
    <mergeCell ref="AA26:AD26"/>
    <mergeCell ref="AA27:AD27"/>
    <mergeCell ref="T28:U28"/>
    <mergeCell ref="T29:U29"/>
    <mergeCell ref="T30:U30"/>
    <mergeCell ref="V28:W28"/>
    <mergeCell ref="V29:W29"/>
    <mergeCell ref="V30:W30"/>
    <mergeCell ref="X28:Y28"/>
    <mergeCell ref="X29:Y29"/>
    <mergeCell ref="X30:Y30"/>
    <mergeCell ref="AA34:AD34"/>
    <mergeCell ref="AA35:AD35"/>
    <mergeCell ref="AA36:AD36"/>
    <mergeCell ref="T31:U31"/>
    <mergeCell ref="T32:U32"/>
    <mergeCell ref="T33:U33"/>
    <mergeCell ref="V31:W31"/>
    <mergeCell ref="V32:W32"/>
    <mergeCell ref="V33:W33"/>
    <mergeCell ref="X31:Y31"/>
    <mergeCell ref="X32:Y32"/>
    <mergeCell ref="X33:Y33"/>
    <mergeCell ref="AA31:AD31"/>
    <mergeCell ref="AA32:AD32"/>
    <mergeCell ref="AA33:AD33"/>
    <mergeCell ref="T34:U34"/>
    <mergeCell ref="T35:U35"/>
    <mergeCell ref="T36:U36"/>
    <mergeCell ref="V34:W34"/>
    <mergeCell ref="V35:W35"/>
    <mergeCell ref="V36:W36"/>
    <mergeCell ref="X34:Y34"/>
    <mergeCell ref="X35:Y35"/>
    <mergeCell ref="X36:Y36"/>
    <mergeCell ref="AA37:AD37"/>
    <mergeCell ref="AA38:AD38"/>
    <mergeCell ref="AA39:AD39"/>
    <mergeCell ref="AA40:AD40"/>
    <mergeCell ref="T40:U40"/>
    <mergeCell ref="T37:U37"/>
    <mergeCell ref="T38:U38"/>
    <mergeCell ref="T39:U39"/>
    <mergeCell ref="V37:W37"/>
    <mergeCell ref="V38:W38"/>
    <mergeCell ref="V39:W39"/>
    <mergeCell ref="V40:W40"/>
    <mergeCell ref="X37:Y37"/>
    <mergeCell ref="X38:Y38"/>
    <mergeCell ref="X39:Y39"/>
    <mergeCell ref="X40:Y40"/>
  </mergeCells>
  <phoneticPr fontId="116"/>
  <pageMargins left="0.59055118110236227" right="0.59055118110236227" top="0.59055118110236227" bottom="0.59055118110236227" header="0.51181102362204722" footer="0.51181102362204722"/>
  <pageSetup paperSize="9" scale="97" orientation="portrait" blackAndWhite="1"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5BFCF-AAC9-49FE-9BE7-8524B035ED17}">
  <sheetPr codeName="Sheet33">
    <tabColor rgb="FF00B0F0"/>
    <pageSetUpPr fitToPage="1"/>
  </sheetPr>
  <dimension ref="A2:AK163"/>
  <sheetViews>
    <sheetView zoomScaleNormal="100" zoomScaleSheetLayoutView="70" workbookViewId="0">
      <selection sqref="A1:BB1"/>
    </sheetView>
  </sheetViews>
  <sheetFormatPr defaultRowHeight="13.5"/>
  <cols>
    <col min="1" max="40" width="2.625" style="275" customWidth="1"/>
    <col min="41" max="83" width="2.875" style="275" customWidth="1"/>
    <col min="84" max="256" width="9" style="275"/>
    <col min="257" max="296" width="2.625" style="275" customWidth="1"/>
    <col min="297" max="339" width="2.875" style="275" customWidth="1"/>
    <col min="340" max="512" width="9" style="275"/>
    <col min="513" max="552" width="2.625" style="275" customWidth="1"/>
    <col min="553" max="595" width="2.875" style="275" customWidth="1"/>
    <col min="596" max="768" width="9" style="275"/>
    <col min="769" max="808" width="2.625" style="275" customWidth="1"/>
    <col min="809" max="851" width="2.875" style="275" customWidth="1"/>
    <col min="852" max="1024" width="9" style="275"/>
    <col min="1025" max="1064" width="2.625" style="275" customWidth="1"/>
    <col min="1065" max="1107" width="2.875" style="275" customWidth="1"/>
    <col min="1108" max="1280" width="9" style="275"/>
    <col min="1281" max="1320" width="2.625" style="275" customWidth="1"/>
    <col min="1321" max="1363" width="2.875" style="275" customWidth="1"/>
    <col min="1364" max="1536" width="9" style="275"/>
    <col min="1537" max="1576" width="2.625" style="275" customWidth="1"/>
    <col min="1577" max="1619" width="2.875" style="275" customWidth="1"/>
    <col min="1620" max="1792" width="9" style="275"/>
    <col min="1793" max="1832" width="2.625" style="275" customWidth="1"/>
    <col min="1833" max="1875" width="2.875" style="275" customWidth="1"/>
    <col min="1876" max="2048" width="9" style="275"/>
    <col min="2049" max="2088" width="2.625" style="275" customWidth="1"/>
    <col min="2089" max="2131" width="2.875" style="275" customWidth="1"/>
    <col min="2132" max="2304" width="9" style="275"/>
    <col min="2305" max="2344" width="2.625" style="275" customWidth="1"/>
    <col min="2345" max="2387" width="2.875" style="275" customWidth="1"/>
    <col min="2388" max="2560" width="9" style="275"/>
    <col min="2561" max="2600" width="2.625" style="275" customWidth="1"/>
    <col min="2601" max="2643" width="2.875" style="275" customWidth="1"/>
    <col min="2644" max="2816" width="9" style="275"/>
    <col min="2817" max="2856" width="2.625" style="275" customWidth="1"/>
    <col min="2857" max="2899" width="2.875" style="275" customWidth="1"/>
    <col min="2900" max="3072" width="9" style="275"/>
    <col min="3073" max="3112" width="2.625" style="275" customWidth="1"/>
    <col min="3113" max="3155" width="2.875" style="275" customWidth="1"/>
    <col min="3156" max="3328" width="9" style="275"/>
    <col min="3329" max="3368" width="2.625" style="275" customWidth="1"/>
    <col min="3369" max="3411" width="2.875" style="275" customWidth="1"/>
    <col min="3412" max="3584" width="9" style="275"/>
    <col min="3585" max="3624" width="2.625" style="275" customWidth="1"/>
    <col min="3625" max="3667" width="2.875" style="275" customWidth="1"/>
    <col min="3668" max="3840" width="9" style="275"/>
    <col min="3841" max="3880" width="2.625" style="275" customWidth="1"/>
    <col min="3881" max="3923" width="2.875" style="275" customWidth="1"/>
    <col min="3924" max="4096" width="9" style="275"/>
    <col min="4097" max="4136" width="2.625" style="275" customWidth="1"/>
    <col min="4137" max="4179" width="2.875" style="275" customWidth="1"/>
    <col min="4180" max="4352" width="9" style="275"/>
    <col min="4353" max="4392" width="2.625" style="275" customWidth="1"/>
    <col min="4393" max="4435" width="2.875" style="275" customWidth="1"/>
    <col min="4436" max="4608" width="9" style="275"/>
    <col min="4609" max="4648" width="2.625" style="275" customWidth="1"/>
    <col min="4649" max="4691" width="2.875" style="275" customWidth="1"/>
    <col min="4692" max="4864" width="9" style="275"/>
    <col min="4865" max="4904" width="2.625" style="275" customWidth="1"/>
    <col min="4905" max="4947" width="2.875" style="275" customWidth="1"/>
    <col min="4948" max="5120" width="9" style="275"/>
    <col min="5121" max="5160" width="2.625" style="275" customWidth="1"/>
    <col min="5161" max="5203" width="2.875" style="275" customWidth="1"/>
    <col min="5204" max="5376" width="9" style="275"/>
    <col min="5377" max="5416" width="2.625" style="275" customWidth="1"/>
    <col min="5417" max="5459" width="2.875" style="275" customWidth="1"/>
    <col min="5460" max="5632" width="9" style="275"/>
    <col min="5633" max="5672" width="2.625" style="275" customWidth="1"/>
    <col min="5673" max="5715" width="2.875" style="275" customWidth="1"/>
    <col min="5716" max="5888" width="9" style="275"/>
    <col min="5889" max="5928" width="2.625" style="275" customWidth="1"/>
    <col min="5929" max="5971" width="2.875" style="275" customWidth="1"/>
    <col min="5972" max="6144" width="9" style="275"/>
    <col min="6145" max="6184" width="2.625" style="275" customWidth="1"/>
    <col min="6185" max="6227" width="2.875" style="275" customWidth="1"/>
    <col min="6228" max="6400" width="9" style="275"/>
    <col min="6401" max="6440" width="2.625" style="275" customWidth="1"/>
    <col min="6441" max="6483" width="2.875" style="275" customWidth="1"/>
    <col min="6484" max="6656" width="9" style="275"/>
    <col min="6657" max="6696" width="2.625" style="275" customWidth="1"/>
    <col min="6697" max="6739" width="2.875" style="275" customWidth="1"/>
    <col min="6740" max="6912" width="9" style="275"/>
    <col min="6913" max="6952" width="2.625" style="275" customWidth="1"/>
    <col min="6953" max="6995" width="2.875" style="275" customWidth="1"/>
    <col min="6996" max="7168" width="9" style="275"/>
    <col min="7169" max="7208" width="2.625" style="275" customWidth="1"/>
    <col min="7209" max="7251" width="2.875" style="275" customWidth="1"/>
    <col min="7252" max="7424" width="9" style="275"/>
    <col min="7425" max="7464" width="2.625" style="275" customWidth="1"/>
    <col min="7465" max="7507" width="2.875" style="275" customWidth="1"/>
    <col min="7508" max="7680" width="9" style="275"/>
    <col min="7681" max="7720" width="2.625" style="275" customWidth="1"/>
    <col min="7721" max="7763" width="2.875" style="275" customWidth="1"/>
    <col min="7764" max="7936" width="9" style="275"/>
    <col min="7937" max="7976" width="2.625" style="275" customWidth="1"/>
    <col min="7977" max="8019" width="2.875" style="275" customWidth="1"/>
    <col min="8020" max="8192" width="9" style="275"/>
    <col min="8193" max="8232" width="2.625" style="275" customWidth="1"/>
    <col min="8233" max="8275" width="2.875" style="275" customWidth="1"/>
    <col min="8276" max="8448" width="9" style="275"/>
    <col min="8449" max="8488" width="2.625" style="275" customWidth="1"/>
    <col min="8489" max="8531" width="2.875" style="275" customWidth="1"/>
    <col min="8532" max="8704" width="9" style="275"/>
    <col min="8705" max="8744" width="2.625" style="275" customWidth="1"/>
    <col min="8745" max="8787" width="2.875" style="275" customWidth="1"/>
    <col min="8788" max="8960" width="9" style="275"/>
    <col min="8961" max="9000" width="2.625" style="275" customWidth="1"/>
    <col min="9001" max="9043" width="2.875" style="275" customWidth="1"/>
    <col min="9044" max="9216" width="9" style="275"/>
    <col min="9217" max="9256" width="2.625" style="275" customWidth="1"/>
    <col min="9257" max="9299" width="2.875" style="275" customWidth="1"/>
    <col min="9300" max="9472" width="9" style="275"/>
    <col min="9473" max="9512" width="2.625" style="275" customWidth="1"/>
    <col min="9513" max="9555" width="2.875" style="275" customWidth="1"/>
    <col min="9556" max="9728" width="9" style="275"/>
    <col min="9729" max="9768" width="2.625" style="275" customWidth="1"/>
    <col min="9769" max="9811" width="2.875" style="275" customWidth="1"/>
    <col min="9812" max="9984" width="9" style="275"/>
    <col min="9985" max="10024" width="2.625" style="275" customWidth="1"/>
    <col min="10025" max="10067" width="2.875" style="275" customWidth="1"/>
    <col min="10068" max="10240" width="9" style="275"/>
    <col min="10241" max="10280" width="2.625" style="275" customWidth="1"/>
    <col min="10281" max="10323" width="2.875" style="275" customWidth="1"/>
    <col min="10324" max="10496" width="9" style="275"/>
    <col min="10497" max="10536" width="2.625" style="275" customWidth="1"/>
    <col min="10537" max="10579" width="2.875" style="275" customWidth="1"/>
    <col min="10580" max="10752" width="9" style="275"/>
    <col min="10753" max="10792" width="2.625" style="275" customWidth="1"/>
    <col min="10793" max="10835" width="2.875" style="275" customWidth="1"/>
    <col min="10836" max="11008" width="9" style="275"/>
    <col min="11009" max="11048" width="2.625" style="275" customWidth="1"/>
    <col min="11049" max="11091" width="2.875" style="275" customWidth="1"/>
    <col min="11092" max="11264" width="9" style="275"/>
    <col min="11265" max="11304" width="2.625" style="275" customWidth="1"/>
    <col min="11305" max="11347" width="2.875" style="275" customWidth="1"/>
    <col min="11348" max="11520" width="9" style="275"/>
    <col min="11521" max="11560" width="2.625" style="275" customWidth="1"/>
    <col min="11561" max="11603" width="2.875" style="275" customWidth="1"/>
    <col min="11604" max="11776" width="9" style="275"/>
    <col min="11777" max="11816" width="2.625" style="275" customWidth="1"/>
    <col min="11817" max="11859" width="2.875" style="275" customWidth="1"/>
    <col min="11860" max="12032" width="9" style="275"/>
    <col min="12033" max="12072" width="2.625" style="275" customWidth="1"/>
    <col min="12073" max="12115" width="2.875" style="275" customWidth="1"/>
    <col min="12116" max="12288" width="9" style="275"/>
    <col min="12289" max="12328" width="2.625" style="275" customWidth="1"/>
    <col min="12329" max="12371" width="2.875" style="275" customWidth="1"/>
    <col min="12372" max="12544" width="9" style="275"/>
    <col min="12545" max="12584" width="2.625" style="275" customWidth="1"/>
    <col min="12585" max="12627" width="2.875" style="275" customWidth="1"/>
    <col min="12628" max="12800" width="9" style="275"/>
    <col min="12801" max="12840" width="2.625" style="275" customWidth="1"/>
    <col min="12841" max="12883" width="2.875" style="275" customWidth="1"/>
    <col min="12884" max="13056" width="9" style="275"/>
    <col min="13057" max="13096" width="2.625" style="275" customWidth="1"/>
    <col min="13097" max="13139" width="2.875" style="275" customWidth="1"/>
    <col min="13140" max="13312" width="9" style="275"/>
    <col min="13313" max="13352" width="2.625" style="275" customWidth="1"/>
    <col min="13353" max="13395" width="2.875" style="275" customWidth="1"/>
    <col min="13396" max="13568" width="9" style="275"/>
    <col min="13569" max="13608" width="2.625" style="275" customWidth="1"/>
    <col min="13609" max="13651" width="2.875" style="275" customWidth="1"/>
    <col min="13652" max="13824" width="9" style="275"/>
    <col min="13825" max="13864" width="2.625" style="275" customWidth="1"/>
    <col min="13865" max="13907" width="2.875" style="275" customWidth="1"/>
    <col min="13908" max="14080" width="9" style="275"/>
    <col min="14081" max="14120" width="2.625" style="275" customWidth="1"/>
    <col min="14121" max="14163" width="2.875" style="275" customWidth="1"/>
    <col min="14164" max="14336" width="9" style="275"/>
    <col min="14337" max="14376" width="2.625" style="275" customWidth="1"/>
    <col min="14377" max="14419" width="2.875" style="275" customWidth="1"/>
    <col min="14420" max="14592" width="9" style="275"/>
    <col min="14593" max="14632" width="2.625" style="275" customWidth="1"/>
    <col min="14633" max="14675" width="2.875" style="275" customWidth="1"/>
    <col min="14676" max="14848" width="9" style="275"/>
    <col min="14849" max="14888" width="2.625" style="275" customWidth="1"/>
    <col min="14889" max="14931" width="2.875" style="275" customWidth="1"/>
    <col min="14932" max="15104" width="9" style="275"/>
    <col min="15105" max="15144" width="2.625" style="275" customWidth="1"/>
    <col min="15145" max="15187" width="2.875" style="275" customWidth="1"/>
    <col min="15188" max="15360" width="9" style="275"/>
    <col min="15361" max="15400" width="2.625" style="275" customWidth="1"/>
    <col min="15401" max="15443" width="2.875" style="275" customWidth="1"/>
    <col min="15444" max="15616" width="9" style="275"/>
    <col min="15617" max="15656" width="2.625" style="275" customWidth="1"/>
    <col min="15657" max="15699" width="2.875" style="275" customWidth="1"/>
    <col min="15700" max="15872" width="9" style="275"/>
    <col min="15873" max="15912" width="2.625" style="275" customWidth="1"/>
    <col min="15913" max="15955" width="2.875" style="275" customWidth="1"/>
    <col min="15956" max="16128" width="9" style="275"/>
    <col min="16129" max="16168" width="2.625" style="275" customWidth="1"/>
    <col min="16169" max="16211" width="2.875" style="275" customWidth="1"/>
    <col min="16212" max="16384" width="9" style="275"/>
  </cols>
  <sheetData>
    <row r="2" spans="1:37" ht="18" customHeight="1">
      <c r="A2" s="2662" t="s">
        <v>5552</v>
      </c>
      <c r="B2" s="2662"/>
      <c r="C2" s="2662"/>
      <c r="D2" s="2662"/>
      <c r="E2" s="2662"/>
      <c r="F2" s="2662"/>
      <c r="G2" s="2662"/>
      <c r="H2" s="2662"/>
      <c r="I2" s="2662"/>
      <c r="J2" s="2662"/>
      <c r="K2" s="2662"/>
      <c r="L2" s="2662"/>
      <c r="M2" s="2662"/>
      <c r="N2" s="2662"/>
      <c r="O2" s="2662"/>
      <c r="P2" s="2662"/>
      <c r="Q2" s="2662"/>
      <c r="R2" s="2662"/>
      <c r="S2" s="2662"/>
      <c r="T2" s="2662"/>
      <c r="U2" s="2662"/>
      <c r="V2" s="2662"/>
      <c r="W2" s="2662"/>
      <c r="X2" s="2662"/>
      <c r="Y2" s="2662"/>
      <c r="Z2" s="2662"/>
      <c r="AA2" s="2662"/>
      <c r="AB2" s="2662"/>
      <c r="AC2" s="2662"/>
      <c r="AD2" s="2662"/>
      <c r="AE2" s="2662"/>
      <c r="AF2" s="2662"/>
      <c r="AG2" s="2662"/>
      <c r="AH2" s="2662"/>
      <c r="AI2" s="2662"/>
      <c r="AJ2" s="2662"/>
      <c r="AK2" s="2662"/>
    </row>
    <row r="3" spans="1:37" ht="15.75" customHeight="1">
      <c r="A3" s="2662"/>
      <c r="B3" s="2662"/>
      <c r="C3" s="2662"/>
      <c r="D3" s="2662"/>
      <c r="E3" s="2662"/>
      <c r="F3" s="2662"/>
      <c r="G3" s="2662"/>
      <c r="H3" s="2662"/>
      <c r="I3" s="2662"/>
      <c r="J3" s="2662"/>
      <c r="K3" s="2662"/>
      <c r="L3" s="2662"/>
      <c r="M3" s="2662"/>
      <c r="N3" s="2662"/>
      <c r="O3" s="2662"/>
      <c r="P3" s="2662"/>
      <c r="Q3" s="2662"/>
      <c r="R3" s="2662"/>
      <c r="S3" s="2662"/>
      <c r="T3" s="2662"/>
      <c r="U3" s="2662"/>
      <c r="V3" s="2662"/>
      <c r="W3" s="2662"/>
      <c r="X3" s="2662"/>
      <c r="Y3" s="2662"/>
      <c r="Z3" s="2662"/>
      <c r="AA3" s="2662"/>
      <c r="AB3" s="2662"/>
      <c r="AC3" s="2662"/>
      <c r="AD3" s="2662"/>
      <c r="AE3" s="2662"/>
      <c r="AF3" s="2662"/>
      <c r="AG3" s="2662"/>
      <c r="AH3" s="2662"/>
      <c r="AI3" s="2662"/>
      <c r="AJ3" s="2662"/>
      <c r="AK3" s="2662"/>
    </row>
    <row r="4" spans="1:37" ht="14.25">
      <c r="L4" s="504"/>
      <c r="M4" s="504"/>
      <c r="N4" s="504"/>
      <c r="O4" s="504"/>
      <c r="T4" s="504"/>
      <c r="U4" s="504"/>
      <c r="V4" s="504"/>
      <c r="W4" s="351"/>
    </row>
    <row r="5" spans="1:37" ht="14.25" customHeight="1">
      <c r="P5" s="524"/>
      <c r="Q5" s="524"/>
      <c r="R5" s="524"/>
      <c r="S5" s="524"/>
      <c r="V5" s="351"/>
      <c r="W5" s="351"/>
    </row>
    <row r="6" spans="1:37" ht="14.25">
      <c r="O6" s="504"/>
      <c r="P6" s="504"/>
      <c r="Q6" s="504"/>
      <c r="R6" s="504"/>
      <c r="S6" s="504"/>
      <c r="V6" s="351"/>
      <c r="W6" s="351"/>
    </row>
    <row r="7" spans="1:37" ht="13.5" customHeight="1">
      <c r="A7" s="525"/>
      <c r="C7" s="525"/>
      <c r="D7" s="566"/>
      <c r="E7" s="567"/>
      <c r="F7" s="567"/>
      <c r="G7" s="567"/>
      <c r="H7" s="567"/>
      <c r="I7" s="567"/>
      <c r="J7" s="568"/>
      <c r="K7" s="525"/>
      <c r="L7" s="529"/>
      <c r="M7" s="529"/>
      <c r="N7" s="529"/>
      <c r="O7" s="529"/>
      <c r="P7" s="2670" t="s">
        <v>5562</v>
      </c>
      <c r="Q7" s="2671"/>
      <c r="R7" s="2672" t="s">
        <v>5561</v>
      </c>
      <c r="S7" s="2672"/>
      <c r="T7" s="2672"/>
      <c r="U7" s="2672"/>
      <c r="V7" s="2672"/>
      <c r="W7" s="2672"/>
      <c r="Y7" s="2652" t="str">
        <f>IF(★入力画面!L151="","",★入力画面!L151)</f>
        <v/>
      </c>
      <c r="Z7" s="2652"/>
      <c r="AA7" s="2652"/>
      <c r="AB7" s="2652"/>
      <c r="AC7" s="2652"/>
      <c r="AD7" s="2652"/>
      <c r="AE7" s="2652"/>
      <c r="AF7" s="2652"/>
      <c r="AG7" s="2652"/>
      <c r="AH7" s="2652"/>
      <c r="AI7" s="2652"/>
      <c r="AJ7" s="525"/>
      <c r="AK7" s="525"/>
    </row>
    <row r="8" spans="1:37">
      <c r="A8" s="512"/>
      <c r="C8" s="512"/>
      <c r="D8" s="2663" t="s">
        <v>5553</v>
      </c>
      <c r="E8" s="2664"/>
      <c r="F8" s="2664"/>
      <c r="G8" s="2664"/>
      <c r="H8" s="2664"/>
      <c r="I8" s="2664"/>
      <c r="J8" s="2665"/>
      <c r="K8" s="512"/>
      <c r="L8" s="512"/>
      <c r="M8" s="512"/>
      <c r="N8" s="512"/>
      <c r="O8" s="512"/>
      <c r="P8" s="2671"/>
      <c r="Q8" s="2671"/>
      <c r="R8" s="2672"/>
      <c r="S8" s="2672"/>
      <c r="T8" s="2672"/>
      <c r="U8" s="2672"/>
      <c r="V8" s="2672"/>
      <c r="W8" s="2672"/>
      <c r="Y8" s="2653"/>
      <c r="Z8" s="2653"/>
      <c r="AA8" s="2653"/>
      <c r="AB8" s="2653"/>
      <c r="AC8" s="2653"/>
      <c r="AD8" s="2653"/>
      <c r="AE8" s="2653"/>
      <c r="AF8" s="2653"/>
      <c r="AG8" s="2653"/>
      <c r="AH8" s="2653"/>
      <c r="AI8" s="2653"/>
      <c r="AJ8" s="512"/>
      <c r="AK8" s="525"/>
    </row>
    <row r="9" spans="1:37">
      <c r="A9" s="512"/>
      <c r="C9" s="512"/>
      <c r="D9" s="2663"/>
      <c r="E9" s="2664"/>
      <c r="F9" s="2664"/>
      <c r="G9" s="2664"/>
      <c r="H9" s="2664"/>
      <c r="I9" s="2664"/>
      <c r="J9" s="2665"/>
      <c r="K9" s="512"/>
      <c r="L9" s="512"/>
      <c r="M9" s="512"/>
      <c r="N9" s="512"/>
      <c r="O9" s="512"/>
      <c r="P9" s="512"/>
      <c r="Q9" s="512"/>
      <c r="R9" s="512"/>
      <c r="S9" s="512"/>
      <c r="T9" s="512"/>
      <c r="AD9" s="512"/>
      <c r="AE9" s="512"/>
      <c r="AF9" s="512"/>
      <c r="AG9" s="512"/>
      <c r="AH9" s="512"/>
      <c r="AI9" s="512"/>
      <c r="AJ9" s="512"/>
      <c r="AK9" s="525"/>
    </row>
    <row r="10" spans="1:37">
      <c r="A10" s="512"/>
      <c r="C10" s="512"/>
      <c r="D10" s="2663" t="s">
        <v>5554</v>
      </c>
      <c r="E10" s="2664"/>
      <c r="F10" s="2664"/>
      <c r="G10" s="2664"/>
      <c r="H10" s="2664"/>
      <c r="I10" s="2664"/>
      <c r="J10" s="2665"/>
      <c r="K10" s="512"/>
      <c r="L10" s="512"/>
      <c r="M10" s="512"/>
      <c r="N10" s="512"/>
      <c r="O10" s="512"/>
      <c r="P10" s="2659" t="s">
        <v>5563</v>
      </c>
      <c r="Q10" s="2660"/>
      <c r="R10" s="2554" t="s">
        <v>5564</v>
      </c>
      <c r="S10" s="2554"/>
      <c r="T10" s="2554"/>
      <c r="U10" s="2554"/>
      <c r="V10" s="2554"/>
      <c r="W10" s="2554"/>
      <c r="Y10" s="2656" t="str">
        <f>IF(★入力画面!L156&amp;""="明治","明",IF(★入力画面!L156&amp;""="大正","大",IF(★入力画面!L156&amp;""="昭和","昭",IF(★入力画面!L156&amp;""="平成","平",IF(★入力画面!L156&amp;""="令和","令","")))))</f>
        <v/>
      </c>
      <c r="Z10" s="2656"/>
      <c r="AA10" s="2656" t="str">
        <f>IF(★入力画面!O156="","",★入力画面!O156&amp;"年")</f>
        <v/>
      </c>
      <c r="AB10" s="2656"/>
      <c r="AC10" s="2656"/>
      <c r="AD10" s="2656" t="str">
        <f>IF(★入力画面!R156="","",★入力画面!R156&amp;"月")</f>
        <v/>
      </c>
      <c r="AE10" s="2656"/>
      <c r="AF10" s="2656"/>
      <c r="AG10" s="2656" t="str">
        <f>IF(★入力画面!U156="","",★入力画面!U156&amp;"日生")</f>
        <v/>
      </c>
      <c r="AH10" s="2656"/>
      <c r="AI10" s="2656"/>
      <c r="AJ10" s="512"/>
      <c r="AK10" s="525"/>
    </row>
    <row r="11" spans="1:37" ht="14.45" customHeight="1">
      <c r="A11" s="512"/>
      <c r="C11" s="527"/>
      <c r="D11" s="2663"/>
      <c r="E11" s="2664"/>
      <c r="F11" s="2664"/>
      <c r="G11" s="2664"/>
      <c r="H11" s="2664"/>
      <c r="I11" s="2664"/>
      <c r="J11" s="2665"/>
      <c r="K11" s="512"/>
      <c r="L11" s="512"/>
      <c r="M11" s="512"/>
      <c r="N11" s="512"/>
      <c r="O11" s="527"/>
      <c r="P11" s="2660"/>
      <c r="Q11" s="2660"/>
      <c r="R11" s="2554"/>
      <c r="S11" s="2554"/>
      <c r="T11" s="2554"/>
      <c r="U11" s="2554"/>
      <c r="V11" s="2554"/>
      <c r="W11" s="2554"/>
      <c r="Y11" s="2657"/>
      <c r="Z11" s="2657"/>
      <c r="AA11" s="2657"/>
      <c r="AB11" s="2657"/>
      <c r="AC11" s="2657"/>
      <c r="AD11" s="2657"/>
      <c r="AE11" s="2657"/>
      <c r="AF11" s="2657"/>
      <c r="AG11" s="2657"/>
      <c r="AH11" s="2657"/>
      <c r="AI11" s="2657"/>
      <c r="AJ11" s="512"/>
      <c r="AK11" s="525"/>
    </row>
    <row r="12" spans="1:37" ht="14.45" customHeight="1">
      <c r="A12" s="512"/>
      <c r="C12" s="527"/>
      <c r="D12" s="569"/>
      <c r="E12" s="570"/>
      <c r="F12" s="570"/>
      <c r="G12" s="570"/>
      <c r="H12" s="570"/>
      <c r="I12" s="571"/>
      <c r="J12" s="572"/>
      <c r="K12" s="512"/>
      <c r="L12" s="512"/>
      <c r="M12" s="512"/>
      <c r="N12" s="512"/>
      <c r="O12" s="527"/>
      <c r="P12" s="527"/>
      <c r="Q12" s="527"/>
      <c r="R12" s="527"/>
      <c r="S12" s="527"/>
      <c r="T12" s="527"/>
      <c r="AD12" s="527"/>
      <c r="AE12" s="527"/>
      <c r="AF12" s="527"/>
      <c r="AG12" s="512"/>
      <c r="AH12" s="512"/>
      <c r="AI12" s="512"/>
      <c r="AJ12" s="512"/>
      <c r="AK12" s="525"/>
    </row>
    <row r="13" spans="1:37" ht="14.45" customHeight="1">
      <c r="A13" s="512"/>
      <c r="C13" s="527"/>
      <c r="D13" s="2666" t="s">
        <v>5555</v>
      </c>
      <c r="E13" s="2667"/>
      <c r="F13" s="2667"/>
      <c r="G13" s="2667"/>
      <c r="H13" s="2667"/>
      <c r="I13" s="2667"/>
      <c r="J13" s="2668"/>
      <c r="K13" s="527"/>
      <c r="L13" s="527"/>
      <c r="M13" s="527"/>
      <c r="N13" s="527"/>
      <c r="O13" s="527"/>
      <c r="P13" s="2659" t="s">
        <v>5565</v>
      </c>
      <c r="Q13" s="2660"/>
      <c r="R13" s="2554" t="s">
        <v>5566</v>
      </c>
      <c r="S13" s="2554"/>
      <c r="T13" s="2554"/>
      <c r="U13" s="2554"/>
      <c r="V13" s="2554"/>
      <c r="W13" s="2554"/>
      <c r="Y13" s="2652" t="str">
        <f>IF(Y7="","",★入力画面!$L$11)</f>
        <v/>
      </c>
      <c r="Z13" s="2652"/>
      <c r="AA13" s="2652"/>
      <c r="AB13" s="2652"/>
      <c r="AC13" s="2652"/>
      <c r="AD13" s="2652"/>
      <c r="AE13" s="2652"/>
      <c r="AF13" s="2652"/>
      <c r="AG13" s="2652"/>
      <c r="AH13" s="2652"/>
      <c r="AI13" s="2652"/>
      <c r="AJ13" s="527"/>
      <c r="AK13" s="527"/>
    </row>
    <row r="14" spans="1:37" ht="14.45" customHeight="1">
      <c r="A14" s="512"/>
      <c r="C14" s="527"/>
      <c r="D14" s="2666"/>
      <c r="E14" s="2667"/>
      <c r="F14" s="2667"/>
      <c r="G14" s="2667"/>
      <c r="H14" s="2667"/>
      <c r="I14" s="2667"/>
      <c r="J14" s="2668"/>
      <c r="K14" s="527"/>
      <c r="L14" s="527"/>
      <c r="M14" s="527"/>
      <c r="N14" s="527"/>
      <c r="O14" s="527"/>
      <c r="P14" s="2660"/>
      <c r="Q14" s="2660"/>
      <c r="R14" s="2554"/>
      <c r="S14" s="2554"/>
      <c r="T14" s="2554"/>
      <c r="U14" s="2554"/>
      <c r="V14" s="2554"/>
      <c r="W14" s="2554"/>
      <c r="Y14" s="2653"/>
      <c r="Z14" s="2653"/>
      <c r="AA14" s="2653"/>
      <c r="AB14" s="2653"/>
      <c r="AC14" s="2653"/>
      <c r="AD14" s="2653"/>
      <c r="AE14" s="2653"/>
      <c r="AF14" s="2653"/>
      <c r="AG14" s="2653"/>
      <c r="AH14" s="2653"/>
      <c r="AI14" s="2653"/>
      <c r="AJ14" s="527"/>
      <c r="AK14" s="527"/>
    </row>
    <row r="15" spans="1:37" ht="14.45" customHeight="1">
      <c r="A15" s="512"/>
      <c r="C15" s="512"/>
      <c r="D15" s="573"/>
      <c r="E15" s="571"/>
      <c r="F15" s="571"/>
      <c r="G15" s="571"/>
      <c r="H15" s="571"/>
      <c r="I15" s="571"/>
      <c r="J15" s="572"/>
      <c r="K15" s="512"/>
      <c r="L15" s="512"/>
      <c r="M15" s="512"/>
      <c r="N15" s="512"/>
      <c r="O15" s="512"/>
      <c r="T15" s="512"/>
      <c r="AD15" s="512"/>
      <c r="AE15" s="512"/>
      <c r="AF15" s="512"/>
      <c r="AG15" s="512"/>
      <c r="AH15" s="512"/>
      <c r="AI15" s="512"/>
      <c r="AJ15" s="512"/>
      <c r="AK15" s="525"/>
    </row>
    <row r="16" spans="1:37" ht="14.45" customHeight="1">
      <c r="A16" s="512"/>
      <c r="C16" s="512"/>
      <c r="D16" s="574"/>
      <c r="E16" s="575"/>
      <c r="F16" s="575"/>
      <c r="G16" s="575"/>
      <c r="H16" s="576"/>
      <c r="I16" s="576"/>
      <c r="J16" s="577"/>
      <c r="K16" s="512"/>
      <c r="L16" s="512"/>
      <c r="M16" s="512"/>
      <c r="N16" s="512"/>
      <c r="O16" s="512"/>
      <c r="P16" s="2659" t="s">
        <v>5567</v>
      </c>
      <c r="Q16" s="2659"/>
      <c r="R16" s="2651" t="s">
        <v>5568</v>
      </c>
      <c r="S16" s="2651"/>
      <c r="T16" s="2651"/>
      <c r="U16" s="2651"/>
      <c r="V16" s="2651"/>
      <c r="W16" s="2651"/>
      <c r="Y16" s="527"/>
      <c r="Z16" s="2656" t="str">
        <f>IF(★入力画面!AA154="▼選択","",★入力画面!AA154&amp;★入力画面!AD154&amp;"年"&amp;★入力画面!AG154&amp;"月"&amp;★入力画面!AJ154&amp;"日")</f>
        <v/>
      </c>
      <c r="AA16" s="2656"/>
      <c r="AB16" s="2656"/>
      <c r="AC16" s="2656"/>
      <c r="AD16" s="2656"/>
      <c r="AE16" s="2656"/>
      <c r="AF16" s="2656"/>
      <c r="AG16" s="2656"/>
      <c r="AH16" s="2658" t="s">
        <v>5572</v>
      </c>
      <c r="AI16" s="2658"/>
      <c r="AJ16" s="512"/>
      <c r="AK16" s="525"/>
    </row>
    <row r="17" spans="1:37" ht="14.45" customHeight="1">
      <c r="A17" s="512"/>
      <c r="C17" s="512"/>
      <c r="D17" s="527"/>
      <c r="E17" s="527"/>
      <c r="F17" s="527"/>
      <c r="G17" s="527"/>
      <c r="H17" s="512"/>
      <c r="I17" s="512"/>
      <c r="J17" s="512"/>
      <c r="K17" s="512"/>
      <c r="L17" s="512"/>
      <c r="M17" s="512"/>
      <c r="N17" s="512"/>
      <c r="O17" s="512"/>
      <c r="P17" s="2659"/>
      <c r="Q17" s="2659"/>
      <c r="R17" s="2651" t="s">
        <v>5560</v>
      </c>
      <c r="S17" s="2651"/>
      <c r="T17" s="2651"/>
      <c r="U17" s="2651"/>
      <c r="V17" s="2651"/>
      <c r="W17" s="2651"/>
      <c r="Y17" s="530"/>
      <c r="Z17" s="565" t="s">
        <v>5583</v>
      </c>
      <c r="AA17" s="2655" t="str">
        <f>IF(★入力画面!M154="","",★入力画面!M154)</f>
        <v/>
      </c>
      <c r="AB17" s="2655"/>
      <c r="AC17" s="2655"/>
      <c r="AD17" s="2655"/>
      <c r="AE17" s="2655"/>
      <c r="AF17" s="2655"/>
      <c r="AG17" s="2655"/>
      <c r="AH17" s="565" t="s">
        <v>5582</v>
      </c>
      <c r="AI17" s="530"/>
      <c r="AJ17" s="512"/>
      <c r="AK17" s="525"/>
    </row>
    <row r="18" spans="1:37" ht="14.45" customHeight="1">
      <c r="A18" s="512"/>
      <c r="C18" s="531" t="s">
        <v>5556</v>
      </c>
      <c r="D18" s="2669" t="str">
        <f>IF(★入力画面!AD160="","",IF(★入力画面!AA160="令和","R","")&amp;★入力画面!AD160&amp;"年"&amp;★入力画面!AG160&amp;"月"&amp;★入力画面!AJ160&amp;"日 撮影")</f>
        <v/>
      </c>
      <c r="E18" s="2669"/>
      <c r="F18" s="2669"/>
      <c r="G18" s="2669"/>
      <c r="H18" s="2669"/>
      <c r="I18" s="2669"/>
      <c r="J18" s="2669"/>
      <c r="K18" s="532" t="s">
        <v>5557</v>
      </c>
      <c r="L18" s="512"/>
      <c r="M18" s="512"/>
      <c r="N18" s="512"/>
      <c r="O18" s="512"/>
      <c r="P18" s="512"/>
      <c r="Q18" s="512"/>
      <c r="R18" s="512"/>
      <c r="S18" s="512"/>
      <c r="T18" s="512"/>
      <c r="AD18" s="512"/>
      <c r="AE18" s="512"/>
      <c r="AF18" s="512"/>
      <c r="AG18" s="512"/>
      <c r="AH18" s="512"/>
      <c r="AI18" s="512"/>
      <c r="AJ18" s="512"/>
      <c r="AK18" s="525"/>
    </row>
    <row r="19" spans="1:37" ht="14.45" customHeight="1">
      <c r="A19" s="512"/>
      <c r="C19" s="533" t="s">
        <v>5558</v>
      </c>
      <c r="D19" s="512"/>
      <c r="E19" s="512"/>
      <c r="F19" s="512"/>
      <c r="G19" s="512"/>
      <c r="H19" s="512"/>
      <c r="I19" s="512"/>
      <c r="J19" s="512"/>
      <c r="K19" s="512"/>
      <c r="L19" s="512"/>
      <c r="M19" s="512"/>
      <c r="N19" s="512"/>
      <c r="O19" s="512"/>
      <c r="P19" s="2659" t="s">
        <v>5569</v>
      </c>
      <c r="Q19" s="2659"/>
      <c r="R19" s="2651" t="s">
        <v>5570</v>
      </c>
      <c r="S19" s="2651"/>
      <c r="T19" s="2651"/>
      <c r="U19" s="2651"/>
      <c r="V19" s="2651"/>
      <c r="W19" s="2651"/>
      <c r="Y19" s="2654" t="str">
        <f>IF(★入力画面!L153="▼選択","",★入力画面!L153)</f>
        <v/>
      </c>
      <c r="Z19" s="2654"/>
      <c r="AA19" s="2654"/>
      <c r="AB19" s="2654"/>
      <c r="AC19" s="2654"/>
      <c r="AD19" s="2654"/>
      <c r="AE19" s="2654"/>
      <c r="AF19" s="2654"/>
      <c r="AG19" s="2654"/>
      <c r="AH19" s="2654"/>
      <c r="AI19" s="2654"/>
      <c r="AJ19" s="512"/>
      <c r="AK19" s="525"/>
    </row>
    <row r="20" spans="1:37" ht="14.45" customHeight="1">
      <c r="A20" s="512"/>
      <c r="C20" s="533" t="s">
        <v>5559</v>
      </c>
      <c r="D20" s="512"/>
      <c r="E20" s="512"/>
      <c r="F20" s="2673" t="str">
        <f>IF(★入力画面!AD153="","",IF(★入力画面!AA153="令和","R","")&amp;★入力画面!AD153&amp;"年"&amp;★入力画面!AG153&amp;"月"&amp;★入力画面!AJ153&amp;"日")</f>
        <v/>
      </c>
      <c r="G20" s="2673"/>
      <c r="H20" s="2673"/>
      <c r="I20" s="2673"/>
      <c r="J20" s="2673"/>
      <c r="K20" s="2673"/>
      <c r="L20" s="512"/>
      <c r="M20" s="512"/>
      <c r="N20" s="512"/>
      <c r="O20" s="512"/>
      <c r="P20" s="2659"/>
      <c r="Q20" s="2659"/>
      <c r="R20" s="2651" t="s">
        <v>5571</v>
      </c>
      <c r="S20" s="2651"/>
      <c r="T20" s="2651"/>
      <c r="U20" s="2651"/>
      <c r="V20" s="2651"/>
      <c r="W20" s="2651"/>
      <c r="Y20" s="2655"/>
      <c r="Z20" s="2655"/>
      <c r="AA20" s="2655"/>
      <c r="AB20" s="2655"/>
      <c r="AC20" s="2655"/>
      <c r="AD20" s="2655"/>
      <c r="AE20" s="2655"/>
      <c r="AF20" s="2655"/>
      <c r="AG20" s="2655"/>
      <c r="AH20" s="2655"/>
      <c r="AI20" s="2655"/>
      <c r="AJ20" s="512"/>
      <c r="AK20" s="512"/>
    </row>
    <row r="21" spans="1:37" ht="14.45" customHeight="1">
      <c r="A21" s="512"/>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row>
    <row r="22" spans="1:37" ht="14.45" customHeight="1">
      <c r="A22" s="512"/>
      <c r="O22" s="509"/>
      <c r="P22" s="509"/>
      <c r="Q22" s="509"/>
      <c r="R22" s="509"/>
      <c r="S22" s="509"/>
      <c r="V22" s="351"/>
      <c r="W22" s="351"/>
      <c r="AK22" s="512"/>
    </row>
    <row r="23" spans="1:37" ht="14.45" customHeight="1">
      <c r="A23" s="512"/>
      <c r="C23" s="525"/>
      <c r="D23" s="566"/>
      <c r="E23" s="567"/>
      <c r="F23" s="567"/>
      <c r="G23" s="567"/>
      <c r="H23" s="567"/>
      <c r="I23" s="567"/>
      <c r="J23" s="568"/>
      <c r="K23" s="525"/>
      <c r="L23" s="529"/>
      <c r="M23" s="529"/>
      <c r="N23" s="529"/>
      <c r="O23" s="529"/>
      <c r="P23" s="2670" t="s">
        <v>5562</v>
      </c>
      <c r="Q23" s="2671"/>
      <c r="R23" s="2672" t="s">
        <v>5561</v>
      </c>
      <c r="S23" s="2672"/>
      <c r="T23" s="2672"/>
      <c r="U23" s="2672"/>
      <c r="V23" s="2672"/>
      <c r="W23" s="2672"/>
      <c r="Y23" s="2652" t="str">
        <f>IF(★入力画面!L241="","",★入力画面!L241)</f>
        <v/>
      </c>
      <c r="Z23" s="2652"/>
      <c r="AA23" s="2652"/>
      <c r="AB23" s="2652"/>
      <c r="AC23" s="2652"/>
      <c r="AD23" s="2652"/>
      <c r="AE23" s="2652"/>
      <c r="AF23" s="2652"/>
      <c r="AG23" s="2652"/>
      <c r="AH23" s="2652"/>
      <c r="AI23" s="2652"/>
      <c r="AJ23" s="525"/>
      <c r="AK23" s="512"/>
    </row>
    <row r="24" spans="1:37" ht="14.45" customHeight="1">
      <c r="A24" s="512"/>
      <c r="C24" s="512"/>
      <c r="D24" s="2663" t="s">
        <v>5553</v>
      </c>
      <c r="E24" s="2664"/>
      <c r="F24" s="2664"/>
      <c r="G24" s="2664"/>
      <c r="H24" s="2664"/>
      <c r="I24" s="2664"/>
      <c r="J24" s="2665"/>
      <c r="K24" s="512"/>
      <c r="L24" s="512"/>
      <c r="M24" s="512"/>
      <c r="N24" s="512"/>
      <c r="O24" s="512"/>
      <c r="P24" s="2671"/>
      <c r="Q24" s="2671"/>
      <c r="R24" s="2672"/>
      <c r="S24" s="2672"/>
      <c r="T24" s="2672"/>
      <c r="U24" s="2672"/>
      <c r="V24" s="2672"/>
      <c r="W24" s="2672"/>
      <c r="Y24" s="2653"/>
      <c r="Z24" s="2653"/>
      <c r="AA24" s="2653"/>
      <c r="AB24" s="2653"/>
      <c r="AC24" s="2653"/>
      <c r="AD24" s="2653"/>
      <c r="AE24" s="2653"/>
      <c r="AF24" s="2653"/>
      <c r="AG24" s="2653"/>
      <c r="AH24" s="2653"/>
      <c r="AI24" s="2653"/>
      <c r="AJ24" s="512"/>
      <c r="AK24" s="512"/>
    </row>
    <row r="25" spans="1:37" ht="14.45" customHeight="1">
      <c r="A25" s="512"/>
      <c r="C25" s="512"/>
      <c r="D25" s="2663"/>
      <c r="E25" s="2664"/>
      <c r="F25" s="2664"/>
      <c r="G25" s="2664"/>
      <c r="H25" s="2664"/>
      <c r="I25" s="2664"/>
      <c r="J25" s="2665"/>
      <c r="K25" s="512"/>
      <c r="L25" s="512"/>
      <c r="M25" s="512"/>
      <c r="N25" s="512"/>
      <c r="O25" s="512"/>
      <c r="P25" s="512"/>
      <c r="Q25" s="512"/>
      <c r="R25" s="512"/>
      <c r="S25" s="512"/>
      <c r="T25" s="512"/>
      <c r="AD25" s="512"/>
      <c r="AE25" s="512"/>
      <c r="AF25" s="512"/>
      <c r="AG25" s="512"/>
      <c r="AH25" s="512"/>
      <c r="AI25" s="512"/>
      <c r="AJ25" s="512"/>
      <c r="AK25" s="528"/>
    </row>
    <row r="26" spans="1:37" ht="14.45" customHeight="1">
      <c r="A26" s="512"/>
      <c r="C26" s="512"/>
      <c r="D26" s="2663" t="s">
        <v>5554</v>
      </c>
      <c r="E26" s="2664"/>
      <c r="F26" s="2664"/>
      <c r="G26" s="2664"/>
      <c r="H26" s="2664"/>
      <c r="I26" s="2664"/>
      <c r="J26" s="2665"/>
      <c r="K26" s="512"/>
      <c r="L26" s="512"/>
      <c r="M26" s="512"/>
      <c r="N26" s="512"/>
      <c r="O26" s="512"/>
      <c r="P26" s="2659" t="s">
        <v>5563</v>
      </c>
      <c r="Q26" s="2660"/>
      <c r="R26" s="2554" t="s">
        <v>5564</v>
      </c>
      <c r="S26" s="2554"/>
      <c r="T26" s="2554"/>
      <c r="U26" s="2554"/>
      <c r="V26" s="2554"/>
      <c r="W26" s="2554"/>
      <c r="Y26" s="2656" t="str">
        <f>IF(★入力画面!L249&amp;""="明治","明",IF(★入力画面!L249&amp;""="大正","大",IF(★入力画面!L249&amp;""="昭和","昭",IF(★入力画面!L249&amp;""="平成","平",IF(★入力画面!L249&amp;""="令和","令","")))))</f>
        <v/>
      </c>
      <c r="Z26" s="2656"/>
      <c r="AA26" s="2656" t="str">
        <f>IF(★入力画面!O249="","",★入力画面!O249&amp;"年")</f>
        <v/>
      </c>
      <c r="AB26" s="2656"/>
      <c r="AC26" s="2656"/>
      <c r="AD26" s="2656" t="str">
        <f>IF(★入力画面!R249="","",★入力画面!R249&amp;"月")</f>
        <v/>
      </c>
      <c r="AE26" s="2656"/>
      <c r="AF26" s="2656"/>
      <c r="AG26" s="2656" t="str">
        <f>IF(★入力画面!U249="","",★入力画面!U249&amp;"日生")</f>
        <v/>
      </c>
      <c r="AH26" s="2656"/>
      <c r="AI26" s="2656"/>
      <c r="AJ26" s="512"/>
      <c r="AK26" s="528"/>
    </row>
    <row r="27" spans="1:37" ht="14.45" customHeight="1">
      <c r="A27" s="512"/>
      <c r="C27" s="527"/>
      <c r="D27" s="2663"/>
      <c r="E27" s="2664"/>
      <c r="F27" s="2664"/>
      <c r="G27" s="2664"/>
      <c r="H27" s="2664"/>
      <c r="I27" s="2664"/>
      <c r="J27" s="2665"/>
      <c r="K27" s="512"/>
      <c r="L27" s="512"/>
      <c r="M27" s="512"/>
      <c r="N27" s="512"/>
      <c r="O27" s="527"/>
      <c r="P27" s="2660"/>
      <c r="Q27" s="2660"/>
      <c r="R27" s="2554"/>
      <c r="S27" s="2554"/>
      <c r="T27" s="2554"/>
      <c r="U27" s="2554"/>
      <c r="V27" s="2554"/>
      <c r="W27" s="2554"/>
      <c r="Y27" s="2657"/>
      <c r="Z27" s="2657"/>
      <c r="AA27" s="2657"/>
      <c r="AB27" s="2657"/>
      <c r="AC27" s="2657"/>
      <c r="AD27" s="2657"/>
      <c r="AE27" s="2657"/>
      <c r="AF27" s="2657"/>
      <c r="AG27" s="2657"/>
      <c r="AH27" s="2657"/>
      <c r="AI27" s="2657"/>
      <c r="AJ27" s="512"/>
      <c r="AK27" s="528"/>
    </row>
    <row r="28" spans="1:37" ht="14.45" customHeight="1">
      <c r="A28" s="512"/>
      <c r="C28" s="527"/>
      <c r="D28" s="569"/>
      <c r="E28" s="570"/>
      <c r="F28" s="570"/>
      <c r="G28" s="570"/>
      <c r="H28" s="570"/>
      <c r="I28" s="571"/>
      <c r="J28" s="572"/>
      <c r="K28" s="512"/>
      <c r="L28" s="512"/>
      <c r="M28" s="512"/>
      <c r="N28" s="512"/>
      <c r="O28" s="527"/>
      <c r="P28" s="527"/>
      <c r="Q28" s="527"/>
      <c r="R28" s="527"/>
      <c r="S28" s="527"/>
      <c r="T28" s="527"/>
      <c r="AD28" s="527"/>
      <c r="AE28" s="527"/>
      <c r="AF28" s="527"/>
      <c r="AG28" s="512"/>
      <c r="AH28" s="512"/>
      <c r="AI28" s="512"/>
      <c r="AJ28" s="512"/>
      <c r="AK28" s="512"/>
    </row>
    <row r="29" spans="1:37" ht="14.45" customHeight="1">
      <c r="A29" s="512"/>
      <c r="C29" s="527"/>
      <c r="D29" s="2666" t="s">
        <v>5555</v>
      </c>
      <c r="E29" s="2667"/>
      <c r="F29" s="2667"/>
      <c r="G29" s="2667"/>
      <c r="H29" s="2667"/>
      <c r="I29" s="2667"/>
      <c r="J29" s="2668"/>
      <c r="K29" s="527"/>
      <c r="L29" s="527"/>
      <c r="M29" s="527"/>
      <c r="N29" s="527"/>
      <c r="O29" s="527"/>
      <c r="P29" s="2659" t="s">
        <v>5565</v>
      </c>
      <c r="Q29" s="2660"/>
      <c r="R29" s="2554" t="s">
        <v>5566</v>
      </c>
      <c r="S29" s="2554"/>
      <c r="T29" s="2554"/>
      <c r="U29" s="2554"/>
      <c r="V29" s="2554"/>
      <c r="W29" s="2554"/>
      <c r="Y29" s="2652" t="str">
        <f>IF(Y23="","",★入力画面!$L$11)</f>
        <v/>
      </c>
      <c r="Z29" s="2652"/>
      <c r="AA29" s="2652"/>
      <c r="AB29" s="2652"/>
      <c r="AC29" s="2652"/>
      <c r="AD29" s="2652"/>
      <c r="AE29" s="2652"/>
      <c r="AF29" s="2652"/>
      <c r="AG29" s="2652"/>
      <c r="AH29" s="2652"/>
      <c r="AI29" s="2652"/>
      <c r="AJ29" s="527"/>
      <c r="AK29" s="526"/>
    </row>
    <row r="30" spans="1:37" ht="14.45" customHeight="1">
      <c r="A30" s="512"/>
      <c r="C30" s="527"/>
      <c r="D30" s="2666"/>
      <c r="E30" s="2667"/>
      <c r="F30" s="2667"/>
      <c r="G30" s="2667"/>
      <c r="H30" s="2667"/>
      <c r="I30" s="2667"/>
      <c r="J30" s="2668"/>
      <c r="K30" s="527"/>
      <c r="L30" s="527"/>
      <c r="M30" s="527"/>
      <c r="N30" s="527"/>
      <c r="O30" s="527"/>
      <c r="P30" s="2660"/>
      <c r="Q30" s="2660"/>
      <c r="R30" s="2554"/>
      <c r="S30" s="2554"/>
      <c r="T30" s="2554"/>
      <c r="U30" s="2554"/>
      <c r="V30" s="2554"/>
      <c r="W30" s="2554"/>
      <c r="Y30" s="2653"/>
      <c r="Z30" s="2653"/>
      <c r="AA30" s="2653"/>
      <c r="AB30" s="2653"/>
      <c r="AC30" s="2653"/>
      <c r="AD30" s="2653"/>
      <c r="AE30" s="2653"/>
      <c r="AF30" s="2653"/>
      <c r="AG30" s="2653"/>
      <c r="AH30" s="2653"/>
      <c r="AI30" s="2653"/>
      <c r="AJ30" s="527"/>
      <c r="AK30" s="512"/>
    </row>
    <row r="31" spans="1:37" ht="14.45" customHeight="1">
      <c r="A31" s="512"/>
      <c r="C31" s="512"/>
      <c r="D31" s="573"/>
      <c r="E31" s="571"/>
      <c r="F31" s="571"/>
      <c r="G31" s="571"/>
      <c r="H31" s="571"/>
      <c r="I31" s="571"/>
      <c r="J31" s="572"/>
      <c r="K31" s="512"/>
      <c r="L31" s="512"/>
      <c r="M31" s="512"/>
      <c r="N31" s="512"/>
      <c r="O31" s="512"/>
      <c r="T31" s="512"/>
      <c r="AD31" s="512"/>
      <c r="AE31" s="512"/>
      <c r="AF31" s="512"/>
      <c r="AG31" s="512"/>
      <c r="AH31" s="512"/>
      <c r="AI31" s="512"/>
      <c r="AJ31" s="512"/>
      <c r="AK31" s="512"/>
    </row>
    <row r="32" spans="1:37" ht="14.45" customHeight="1">
      <c r="A32" s="512"/>
      <c r="C32" s="512"/>
      <c r="D32" s="574"/>
      <c r="E32" s="575"/>
      <c r="F32" s="575"/>
      <c r="G32" s="575"/>
      <c r="H32" s="576"/>
      <c r="I32" s="576"/>
      <c r="J32" s="577"/>
      <c r="K32" s="512"/>
      <c r="L32" s="512"/>
      <c r="M32" s="512"/>
      <c r="N32" s="512"/>
      <c r="O32" s="512"/>
      <c r="P32" s="2659" t="s">
        <v>5567</v>
      </c>
      <c r="Q32" s="2659"/>
      <c r="R32" s="2651" t="s">
        <v>5568</v>
      </c>
      <c r="S32" s="2651"/>
      <c r="T32" s="2651"/>
      <c r="U32" s="2651"/>
      <c r="V32" s="2651"/>
      <c r="W32" s="2651"/>
      <c r="Y32" s="527"/>
      <c r="Z32" s="2656" t="str">
        <f>IF(★入力画面!AA247="▼選択","",★入力画面!AA247&amp;★入力画面!AD247&amp;"年"&amp;★入力画面!AG247&amp;"月"&amp;★入力画面!AJ247&amp;"日")</f>
        <v/>
      </c>
      <c r="AA32" s="2656"/>
      <c r="AB32" s="2656"/>
      <c r="AC32" s="2656"/>
      <c r="AD32" s="2656"/>
      <c r="AE32" s="2656"/>
      <c r="AF32" s="2656"/>
      <c r="AG32" s="2656"/>
      <c r="AH32" s="2658" t="s">
        <v>5572</v>
      </c>
      <c r="AI32" s="2658"/>
      <c r="AJ32" s="512"/>
      <c r="AK32" s="512"/>
    </row>
    <row r="33" spans="1:37" ht="14.45" customHeight="1">
      <c r="A33" s="512"/>
      <c r="C33" s="512"/>
      <c r="D33" s="527"/>
      <c r="E33" s="527"/>
      <c r="F33" s="527"/>
      <c r="G33" s="527"/>
      <c r="H33" s="512"/>
      <c r="I33" s="512"/>
      <c r="J33" s="512"/>
      <c r="K33" s="512"/>
      <c r="L33" s="512"/>
      <c r="M33" s="512"/>
      <c r="N33" s="512"/>
      <c r="O33" s="512"/>
      <c r="P33" s="2659"/>
      <c r="Q33" s="2659"/>
      <c r="R33" s="2651" t="s">
        <v>5560</v>
      </c>
      <c r="S33" s="2651"/>
      <c r="T33" s="2651"/>
      <c r="U33" s="2651"/>
      <c r="V33" s="2651"/>
      <c r="W33" s="2651"/>
      <c r="Y33" s="530"/>
      <c r="Z33" s="565" t="s">
        <v>5584</v>
      </c>
      <c r="AA33" s="2655" t="str">
        <f>IF(★入力画面!M247="","",★入力画面!M247)</f>
        <v/>
      </c>
      <c r="AB33" s="2655"/>
      <c r="AC33" s="2655"/>
      <c r="AD33" s="2655"/>
      <c r="AE33" s="2655"/>
      <c r="AF33" s="2655"/>
      <c r="AG33" s="2655"/>
      <c r="AH33" s="565" t="s">
        <v>5582</v>
      </c>
      <c r="AI33" s="530"/>
      <c r="AJ33" s="512"/>
      <c r="AK33" s="512"/>
    </row>
    <row r="34" spans="1:37" ht="14.45" customHeight="1">
      <c r="A34" s="512"/>
      <c r="C34" s="531" t="s">
        <v>5556</v>
      </c>
      <c r="D34" s="2669" t="str">
        <f>IF(★入力画面!AD245="","",IF(★入力画面!AA245="令和","R","")&amp;★入力画面!AD245&amp;"年"&amp;★入力画面!AG245&amp;"月"&amp;★入力画面!AJ245&amp;"日 撮影")</f>
        <v/>
      </c>
      <c r="E34" s="2669"/>
      <c r="F34" s="2669"/>
      <c r="G34" s="2669"/>
      <c r="H34" s="2669"/>
      <c r="I34" s="2669"/>
      <c r="J34" s="2669"/>
      <c r="K34" s="532" t="s">
        <v>5557</v>
      </c>
      <c r="L34" s="512"/>
      <c r="M34" s="512"/>
      <c r="N34" s="512"/>
      <c r="O34" s="512"/>
      <c r="P34" s="512"/>
      <c r="Q34" s="512"/>
      <c r="R34" s="512"/>
      <c r="S34" s="512"/>
      <c r="T34" s="512"/>
      <c r="AD34" s="512"/>
      <c r="AE34" s="512"/>
      <c r="AF34" s="512"/>
      <c r="AG34" s="512"/>
      <c r="AH34" s="512"/>
      <c r="AI34" s="512"/>
      <c r="AJ34" s="512"/>
      <c r="AK34" s="512"/>
    </row>
    <row r="35" spans="1:37" ht="14.45" customHeight="1">
      <c r="A35" s="512"/>
      <c r="C35" s="533" t="s">
        <v>5558</v>
      </c>
      <c r="D35" s="512"/>
      <c r="E35" s="512"/>
      <c r="F35" s="512"/>
      <c r="G35" s="512"/>
      <c r="H35" s="512"/>
      <c r="I35" s="512"/>
      <c r="J35" s="512"/>
      <c r="K35" s="512"/>
      <c r="L35" s="512"/>
      <c r="M35" s="512"/>
      <c r="N35" s="512"/>
      <c r="O35" s="512"/>
      <c r="P35" s="2659" t="s">
        <v>5569</v>
      </c>
      <c r="Q35" s="2659"/>
      <c r="R35" s="2651" t="s">
        <v>5570</v>
      </c>
      <c r="S35" s="2651"/>
      <c r="T35" s="2651"/>
      <c r="U35" s="2651"/>
      <c r="V35" s="2651"/>
      <c r="W35" s="2651"/>
      <c r="Y35" s="2654" t="str">
        <f>IF(★入力画面!L246="▼選択","",★入力画面!L246)</f>
        <v/>
      </c>
      <c r="Z35" s="2654"/>
      <c r="AA35" s="2654"/>
      <c r="AB35" s="2654"/>
      <c r="AC35" s="2654"/>
      <c r="AD35" s="2654"/>
      <c r="AE35" s="2654"/>
      <c r="AF35" s="2654"/>
      <c r="AG35" s="2654"/>
      <c r="AH35" s="2654"/>
      <c r="AI35" s="2654"/>
      <c r="AJ35" s="512"/>
      <c r="AK35" s="512"/>
    </row>
    <row r="36" spans="1:37" ht="14.45" customHeight="1">
      <c r="A36" s="512"/>
      <c r="C36" s="533" t="s">
        <v>5559</v>
      </c>
      <c r="D36" s="512"/>
      <c r="E36" s="512"/>
      <c r="F36" s="2673" t="str">
        <f>IF(★入力画面!AD246="","",IF(★入力画面!AA246="令和","R","")&amp;★入力画面!AD246&amp;"年"&amp;★入力画面!AG246&amp;"月"&amp;★入力画面!AJ246&amp;"日")</f>
        <v/>
      </c>
      <c r="G36" s="2673"/>
      <c r="H36" s="2673"/>
      <c r="I36" s="2673"/>
      <c r="J36" s="2673"/>
      <c r="K36" s="2673"/>
      <c r="L36" s="512"/>
      <c r="M36" s="512"/>
      <c r="N36" s="512"/>
      <c r="O36" s="512"/>
      <c r="P36" s="2659"/>
      <c r="Q36" s="2659"/>
      <c r="R36" s="2651" t="s">
        <v>5571</v>
      </c>
      <c r="S36" s="2651"/>
      <c r="T36" s="2651"/>
      <c r="U36" s="2651"/>
      <c r="V36" s="2651"/>
      <c r="W36" s="2651"/>
      <c r="Y36" s="2655"/>
      <c r="Z36" s="2655"/>
      <c r="AA36" s="2655"/>
      <c r="AB36" s="2655"/>
      <c r="AC36" s="2655"/>
      <c r="AD36" s="2655"/>
      <c r="AE36" s="2655"/>
      <c r="AF36" s="2655"/>
      <c r="AG36" s="2655"/>
      <c r="AH36" s="2655"/>
      <c r="AI36" s="2655"/>
      <c r="AJ36" s="512"/>
      <c r="AK36" s="512"/>
    </row>
    <row r="37" spans="1:37" ht="14.45" customHeight="1">
      <c r="A37" s="512"/>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row>
    <row r="38" spans="1:37" ht="14.45" customHeight="1">
      <c r="A38" s="512"/>
      <c r="O38" s="509"/>
      <c r="P38" s="509"/>
      <c r="Q38" s="509"/>
      <c r="R38" s="509"/>
      <c r="S38" s="509"/>
      <c r="V38" s="351"/>
      <c r="W38" s="351"/>
      <c r="AK38" s="512"/>
    </row>
    <row r="39" spans="1:37" ht="14.45" customHeight="1">
      <c r="A39" s="512"/>
      <c r="C39" s="525"/>
      <c r="D39" s="566"/>
      <c r="E39" s="567"/>
      <c r="F39" s="567"/>
      <c r="G39" s="567"/>
      <c r="H39" s="567"/>
      <c r="I39" s="567"/>
      <c r="J39" s="568"/>
      <c r="K39" s="525"/>
      <c r="L39" s="529"/>
      <c r="M39" s="529"/>
      <c r="N39" s="529"/>
      <c r="O39" s="529"/>
      <c r="P39" s="2670" t="s">
        <v>5562</v>
      </c>
      <c r="Q39" s="2671"/>
      <c r="R39" s="2672" t="s">
        <v>5561</v>
      </c>
      <c r="S39" s="2672"/>
      <c r="T39" s="2672"/>
      <c r="U39" s="2672"/>
      <c r="V39" s="2672"/>
      <c r="W39" s="2672"/>
      <c r="Y39" s="2652" t="str">
        <f>IF(★入力画面!L252="","",★入力画面!L252)</f>
        <v/>
      </c>
      <c r="Z39" s="2652"/>
      <c r="AA39" s="2652"/>
      <c r="AB39" s="2652"/>
      <c r="AC39" s="2652"/>
      <c r="AD39" s="2652"/>
      <c r="AE39" s="2652"/>
      <c r="AF39" s="2652"/>
      <c r="AG39" s="2652"/>
      <c r="AH39" s="2652"/>
      <c r="AI39" s="2652"/>
      <c r="AJ39" s="525"/>
      <c r="AK39" s="512"/>
    </row>
    <row r="40" spans="1:37" ht="14.45" customHeight="1">
      <c r="A40" s="512"/>
      <c r="C40" s="512"/>
      <c r="D40" s="2663" t="s">
        <v>5553</v>
      </c>
      <c r="E40" s="2664"/>
      <c r="F40" s="2664"/>
      <c r="G40" s="2664"/>
      <c r="H40" s="2664"/>
      <c r="I40" s="2664"/>
      <c r="J40" s="2665"/>
      <c r="K40" s="512"/>
      <c r="L40" s="512"/>
      <c r="M40" s="512"/>
      <c r="N40" s="512"/>
      <c r="O40" s="512"/>
      <c r="P40" s="2671"/>
      <c r="Q40" s="2671"/>
      <c r="R40" s="2672"/>
      <c r="S40" s="2672"/>
      <c r="T40" s="2672"/>
      <c r="U40" s="2672"/>
      <c r="V40" s="2672"/>
      <c r="W40" s="2672"/>
      <c r="Y40" s="2653"/>
      <c r="Z40" s="2653"/>
      <c r="AA40" s="2653"/>
      <c r="AB40" s="2653"/>
      <c r="AC40" s="2653"/>
      <c r="AD40" s="2653"/>
      <c r="AE40" s="2653"/>
      <c r="AF40" s="2653"/>
      <c r="AG40" s="2653"/>
      <c r="AH40" s="2653"/>
      <c r="AI40" s="2653"/>
      <c r="AJ40" s="512"/>
      <c r="AK40" s="512"/>
    </row>
    <row r="41" spans="1:37" ht="14.45" customHeight="1">
      <c r="A41" s="512"/>
      <c r="C41" s="512"/>
      <c r="D41" s="2663"/>
      <c r="E41" s="2664"/>
      <c r="F41" s="2664"/>
      <c r="G41" s="2664"/>
      <c r="H41" s="2664"/>
      <c r="I41" s="2664"/>
      <c r="J41" s="2665"/>
      <c r="K41" s="512"/>
      <c r="L41" s="512"/>
      <c r="M41" s="512"/>
      <c r="N41" s="512"/>
      <c r="O41" s="512"/>
      <c r="P41" s="512"/>
      <c r="Q41" s="512"/>
      <c r="R41" s="512"/>
      <c r="S41" s="512"/>
      <c r="T41" s="512"/>
      <c r="AD41" s="512"/>
      <c r="AE41" s="512"/>
      <c r="AF41" s="512"/>
      <c r="AG41" s="512"/>
      <c r="AH41" s="512"/>
      <c r="AI41" s="512"/>
      <c r="AJ41" s="512"/>
      <c r="AK41" s="512"/>
    </row>
    <row r="42" spans="1:37" ht="14.45" customHeight="1">
      <c r="A42" s="512"/>
      <c r="C42" s="512"/>
      <c r="D42" s="2663" t="s">
        <v>5554</v>
      </c>
      <c r="E42" s="2664"/>
      <c r="F42" s="2664"/>
      <c r="G42" s="2664"/>
      <c r="H42" s="2664"/>
      <c r="I42" s="2664"/>
      <c r="J42" s="2665"/>
      <c r="K42" s="512"/>
      <c r="L42" s="512"/>
      <c r="M42" s="512"/>
      <c r="N42" s="512"/>
      <c r="O42" s="512"/>
      <c r="P42" s="2659" t="s">
        <v>5563</v>
      </c>
      <c r="Q42" s="2660"/>
      <c r="R42" s="2554" t="s">
        <v>5564</v>
      </c>
      <c r="S42" s="2554"/>
      <c r="T42" s="2554"/>
      <c r="U42" s="2554"/>
      <c r="V42" s="2554"/>
      <c r="W42" s="2554"/>
      <c r="Y42" s="2656" t="str">
        <f>IF(★入力画面!L260&amp;""="明治","明",IF(★入力画面!L260&amp;""="大正","大",IF(★入力画面!L260&amp;""="昭和","昭",IF(★入力画面!L260&amp;""="平成","平",IF(★入力画面!L260&amp;""="令和","令","")))))</f>
        <v/>
      </c>
      <c r="Z42" s="2656"/>
      <c r="AA42" s="2656" t="str">
        <f>IF(★入力画面!O260="","",★入力画面!O260&amp;"年")</f>
        <v/>
      </c>
      <c r="AB42" s="2656"/>
      <c r="AC42" s="2656"/>
      <c r="AD42" s="2656" t="str">
        <f>IF(★入力画面!R260="","",★入力画面!R260&amp;"月")</f>
        <v/>
      </c>
      <c r="AE42" s="2656"/>
      <c r="AF42" s="2656"/>
      <c r="AG42" s="2656" t="str">
        <f>IF(★入力画面!U260="","",★入力画面!U260&amp;"日生")</f>
        <v/>
      </c>
      <c r="AH42" s="2656"/>
      <c r="AI42" s="2656"/>
      <c r="AJ42" s="512"/>
      <c r="AK42" s="512"/>
    </row>
    <row r="43" spans="1:37" ht="14.45" customHeight="1">
      <c r="A43" s="512"/>
      <c r="C43" s="527"/>
      <c r="D43" s="2663"/>
      <c r="E43" s="2664"/>
      <c r="F43" s="2664"/>
      <c r="G43" s="2664"/>
      <c r="H43" s="2664"/>
      <c r="I43" s="2664"/>
      <c r="J43" s="2665"/>
      <c r="K43" s="512"/>
      <c r="L43" s="512"/>
      <c r="M43" s="512"/>
      <c r="N43" s="512"/>
      <c r="O43" s="527"/>
      <c r="P43" s="2660"/>
      <c r="Q43" s="2660"/>
      <c r="R43" s="2554"/>
      <c r="S43" s="2554"/>
      <c r="T43" s="2554"/>
      <c r="U43" s="2554"/>
      <c r="V43" s="2554"/>
      <c r="W43" s="2554"/>
      <c r="Y43" s="2657"/>
      <c r="Z43" s="2657"/>
      <c r="AA43" s="2657"/>
      <c r="AB43" s="2657"/>
      <c r="AC43" s="2657"/>
      <c r="AD43" s="2657"/>
      <c r="AE43" s="2657"/>
      <c r="AF43" s="2657"/>
      <c r="AG43" s="2657"/>
      <c r="AH43" s="2657"/>
      <c r="AI43" s="2657"/>
      <c r="AJ43" s="512"/>
      <c r="AK43" s="512"/>
    </row>
    <row r="44" spans="1:37" ht="14.45" customHeight="1">
      <c r="A44" s="512"/>
      <c r="C44" s="527"/>
      <c r="D44" s="569"/>
      <c r="E44" s="570"/>
      <c r="F44" s="570"/>
      <c r="G44" s="570"/>
      <c r="H44" s="570"/>
      <c r="I44" s="571"/>
      <c r="J44" s="572"/>
      <c r="K44" s="512"/>
      <c r="L44" s="512"/>
      <c r="M44" s="512"/>
      <c r="N44" s="512"/>
      <c r="O44" s="527"/>
      <c r="P44" s="527"/>
      <c r="Q44" s="527"/>
      <c r="R44" s="527"/>
      <c r="S44" s="527"/>
      <c r="T44" s="527"/>
      <c r="AD44" s="527"/>
      <c r="AE44" s="527"/>
      <c r="AF44" s="527"/>
      <c r="AG44" s="512"/>
      <c r="AH44" s="512"/>
      <c r="AI44" s="512"/>
      <c r="AJ44" s="512"/>
      <c r="AK44" s="512"/>
    </row>
    <row r="45" spans="1:37" ht="14.45" customHeight="1">
      <c r="A45" s="512"/>
      <c r="C45" s="527"/>
      <c r="D45" s="2666" t="s">
        <v>5555</v>
      </c>
      <c r="E45" s="2667"/>
      <c r="F45" s="2667"/>
      <c r="G45" s="2667"/>
      <c r="H45" s="2667"/>
      <c r="I45" s="2667"/>
      <c r="J45" s="2668"/>
      <c r="K45" s="527"/>
      <c r="L45" s="527"/>
      <c r="M45" s="527"/>
      <c r="N45" s="527"/>
      <c r="O45" s="527"/>
      <c r="P45" s="2659" t="s">
        <v>5565</v>
      </c>
      <c r="Q45" s="2660"/>
      <c r="R45" s="2554" t="s">
        <v>5566</v>
      </c>
      <c r="S45" s="2554"/>
      <c r="T45" s="2554"/>
      <c r="U45" s="2554"/>
      <c r="V45" s="2554"/>
      <c r="W45" s="2554"/>
      <c r="Y45" s="2652" t="str">
        <f>IF(Y39="","",★入力画面!$L$11)</f>
        <v/>
      </c>
      <c r="Z45" s="2652"/>
      <c r="AA45" s="2652"/>
      <c r="AB45" s="2652"/>
      <c r="AC45" s="2652"/>
      <c r="AD45" s="2652"/>
      <c r="AE45" s="2652"/>
      <c r="AF45" s="2652"/>
      <c r="AG45" s="2652"/>
      <c r="AH45" s="2652"/>
      <c r="AI45" s="2652"/>
      <c r="AJ45" s="527"/>
      <c r="AK45" s="512"/>
    </row>
    <row r="46" spans="1:37" ht="14.45" customHeight="1">
      <c r="A46" s="512"/>
      <c r="C46" s="527"/>
      <c r="D46" s="2666"/>
      <c r="E46" s="2667"/>
      <c r="F46" s="2667"/>
      <c r="G46" s="2667"/>
      <c r="H46" s="2667"/>
      <c r="I46" s="2667"/>
      <c r="J46" s="2668"/>
      <c r="K46" s="527"/>
      <c r="L46" s="527"/>
      <c r="M46" s="527"/>
      <c r="N46" s="527"/>
      <c r="O46" s="527"/>
      <c r="P46" s="2660"/>
      <c r="Q46" s="2660"/>
      <c r="R46" s="2554"/>
      <c r="S46" s="2554"/>
      <c r="T46" s="2554"/>
      <c r="U46" s="2554"/>
      <c r="V46" s="2554"/>
      <c r="W46" s="2554"/>
      <c r="Y46" s="2653"/>
      <c r="Z46" s="2653"/>
      <c r="AA46" s="2653"/>
      <c r="AB46" s="2653"/>
      <c r="AC46" s="2653"/>
      <c r="AD46" s="2653"/>
      <c r="AE46" s="2653"/>
      <c r="AF46" s="2653"/>
      <c r="AG46" s="2653"/>
      <c r="AH46" s="2653"/>
      <c r="AI46" s="2653"/>
      <c r="AJ46" s="527"/>
      <c r="AK46" s="512"/>
    </row>
    <row r="47" spans="1:37" ht="14.45" customHeight="1">
      <c r="A47" s="512"/>
      <c r="C47" s="512"/>
      <c r="D47" s="573"/>
      <c r="E47" s="571"/>
      <c r="F47" s="571"/>
      <c r="G47" s="571"/>
      <c r="H47" s="571"/>
      <c r="I47" s="571"/>
      <c r="J47" s="572"/>
      <c r="K47" s="512"/>
      <c r="L47" s="512"/>
      <c r="M47" s="512"/>
      <c r="N47" s="512"/>
      <c r="O47" s="512"/>
      <c r="T47" s="512"/>
      <c r="AD47" s="512"/>
      <c r="AE47" s="512"/>
      <c r="AF47" s="512"/>
      <c r="AG47" s="512"/>
      <c r="AH47" s="512"/>
      <c r="AI47" s="512"/>
      <c r="AJ47" s="512"/>
      <c r="AK47" s="512"/>
    </row>
    <row r="48" spans="1:37" ht="14.45" customHeight="1">
      <c r="A48" s="512"/>
      <c r="C48" s="512"/>
      <c r="D48" s="574"/>
      <c r="E48" s="575"/>
      <c r="F48" s="575"/>
      <c r="G48" s="575"/>
      <c r="H48" s="576"/>
      <c r="I48" s="576"/>
      <c r="J48" s="577"/>
      <c r="K48" s="512"/>
      <c r="L48" s="512"/>
      <c r="M48" s="512"/>
      <c r="N48" s="512"/>
      <c r="O48" s="512"/>
      <c r="P48" s="2659" t="s">
        <v>5567</v>
      </c>
      <c r="Q48" s="2659"/>
      <c r="R48" s="2651" t="s">
        <v>5568</v>
      </c>
      <c r="S48" s="2651"/>
      <c r="T48" s="2651"/>
      <c r="U48" s="2651"/>
      <c r="V48" s="2651"/>
      <c r="W48" s="2651"/>
      <c r="Y48" s="527"/>
      <c r="Z48" s="2656" t="str">
        <f>IF(★入力画面!AA258="▼選択","",★入力画面!AA258&amp;★入力画面!AD258&amp;"年"&amp;★入力画面!AG258&amp;"月"&amp;★入力画面!AJ258&amp;"日")</f>
        <v/>
      </c>
      <c r="AA48" s="2656"/>
      <c r="AB48" s="2656"/>
      <c r="AC48" s="2656"/>
      <c r="AD48" s="2656"/>
      <c r="AE48" s="2656"/>
      <c r="AF48" s="2656"/>
      <c r="AG48" s="2656"/>
      <c r="AH48" s="2658" t="s">
        <v>5572</v>
      </c>
      <c r="AI48" s="2658"/>
      <c r="AJ48" s="512"/>
      <c r="AK48" s="512"/>
    </row>
    <row r="49" spans="1:37" ht="14.45" customHeight="1">
      <c r="A49" s="512"/>
      <c r="C49" s="512"/>
      <c r="D49" s="527"/>
      <c r="E49" s="527"/>
      <c r="F49" s="527"/>
      <c r="G49" s="527"/>
      <c r="H49" s="512"/>
      <c r="I49" s="512"/>
      <c r="J49" s="512"/>
      <c r="K49" s="512"/>
      <c r="L49" s="512"/>
      <c r="M49" s="512"/>
      <c r="N49" s="512"/>
      <c r="O49" s="512"/>
      <c r="P49" s="2659"/>
      <c r="Q49" s="2659"/>
      <c r="R49" s="2651" t="s">
        <v>5560</v>
      </c>
      <c r="S49" s="2651"/>
      <c r="T49" s="2651"/>
      <c r="U49" s="2651"/>
      <c r="V49" s="2651"/>
      <c r="W49" s="2651"/>
      <c r="Y49" s="530"/>
      <c r="Z49" s="565" t="s">
        <v>5584</v>
      </c>
      <c r="AA49" s="2655" t="str">
        <f>IF(★入力画面!M258="","",★入力画面!M258)</f>
        <v/>
      </c>
      <c r="AB49" s="2655"/>
      <c r="AC49" s="2655"/>
      <c r="AD49" s="2655"/>
      <c r="AE49" s="2655"/>
      <c r="AF49" s="2655"/>
      <c r="AG49" s="2655"/>
      <c r="AH49" s="565" t="s">
        <v>5582</v>
      </c>
      <c r="AI49" s="530"/>
      <c r="AJ49" s="512"/>
      <c r="AK49" s="512"/>
    </row>
    <row r="50" spans="1:37" ht="14.45" customHeight="1">
      <c r="A50" s="512"/>
      <c r="C50" s="531" t="s">
        <v>5556</v>
      </c>
      <c r="D50" s="2669" t="str">
        <f>IF(★入力画面!AD256="","",IF(★入力画面!AA256="令和","R","")&amp;★入力画面!AD256&amp;"年"&amp;★入力画面!AG256&amp;"月"&amp;★入力画面!AJ256&amp;"日 撮影")</f>
        <v/>
      </c>
      <c r="E50" s="2669"/>
      <c r="F50" s="2669"/>
      <c r="G50" s="2669"/>
      <c r="H50" s="2669"/>
      <c r="I50" s="2669"/>
      <c r="J50" s="2669"/>
      <c r="K50" s="532" t="s">
        <v>5557</v>
      </c>
      <c r="L50" s="512"/>
      <c r="M50" s="512"/>
      <c r="N50" s="512"/>
      <c r="O50" s="512"/>
      <c r="P50" s="512"/>
      <c r="Q50" s="512"/>
      <c r="R50" s="512"/>
      <c r="S50" s="512"/>
      <c r="T50" s="512"/>
      <c r="AD50" s="512"/>
      <c r="AE50" s="512"/>
      <c r="AF50" s="512"/>
      <c r="AG50" s="512"/>
      <c r="AH50" s="512"/>
      <c r="AI50" s="512"/>
      <c r="AJ50" s="512"/>
      <c r="AK50" s="512"/>
    </row>
    <row r="51" spans="1:37" ht="14.45" customHeight="1">
      <c r="A51" s="512"/>
      <c r="C51" s="533" t="s">
        <v>5558</v>
      </c>
      <c r="D51" s="512"/>
      <c r="E51" s="512"/>
      <c r="F51" s="512"/>
      <c r="G51" s="512"/>
      <c r="H51" s="512"/>
      <c r="I51" s="512"/>
      <c r="J51" s="512"/>
      <c r="K51" s="512"/>
      <c r="L51" s="512"/>
      <c r="M51" s="512"/>
      <c r="N51" s="512"/>
      <c r="O51" s="512"/>
      <c r="P51" s="2659" t="s">
        <v>5569</v>
      </c>
      <c r="Q51" s="2659"/>
      <c r="R51" s="2651" t="s">
        <v>5570</v>
      </c>
      <c r="S51" s="2651"/>
      <c r="T51" s="2651"/>
      <c r="U51" s="2651"/>
      <c r="V51" s="2651"/>
      <c r="W51" s="2651"/>
      <c r="Y51" s="2654" t="str">
        <f>IF(★入力画面!L257="▼選択","",★入力画面!L257)</f>
        <v/>
      </c>
      <c r="Z51" s="2654"/>
      <c r="AA51" s="2654"/>
      <c r="AB51" s="2654"/>
      <c r="AC51" s="2654"/>
      <c r="AD51" s="2654"/>
      <c r="AE51" s="2654"/>
      <c r="AF51" s="2654"/>
      <c r="AG51" s="2654"/>
      <c r="AH51" s="2654"/>
      <c r="AI51" s="2654"/>
      <c r="AJ51" s="512"/>
      <c r="AK51" s="512"/>
    </row>
    <row r="52" spans="1:37" ht="14.45" customHeight="1">
      <c r="A52" s="512"/>
      <c r="C52" s="533" t="s">
        <v>5559</v>
      </c>
      <c r="D52" s="512"/>
      <c r="E52" s="512"/>
      <c r="F52" s="2673" t="str">
        <f>IF(★入力画面!AD257="","",IF(★入力画面!AA257="令和","R","")&amp;★入力画面!AD257&amp;"年"&amp;★入力画面!AG257&amp;"月"&amp;★入力画面!AJ257&amp;"日")</f>
        <v/>
      </c>
      <c r="G52" s="2673"/>
      <c r="H52" s="2673"/>
      <c r="I52" s="2673"/>
      <c r="J52" s="2673"/>
      <c r="K52" s="2673"/>
      <c r="L52" s="512"/>
      <c r="M52" s="512"/>
      <c r="N52" s="512"/>
      <c r="O52" s="512"/>
      <c r="P52" s="2659"/>
      <c r="Q52" s="2659"/>
      <c r="R52" s="2651" t="s">
        <v>5571</v>
      </c>
      <c r="S52" s="2651"/>
      <c r="T52" s="2651"/>
      <c r="U52" s="2651"/>
      <c r="V52" s="2651"/>
      <c r="W52" s="2651"/>
      <c r="Y52" s="2655"/>
      <c r="Z52" s="2655"/>
      <c r="AA52" s="2655"/>
      <c r="AB52" s="2655"/>
      <c r="AC52" s="2655"/>
      <c r="AD52" s="2655"/>
      <c r="AE52" s="2655"/>
      <c r="AF52" s="2655"/>
      <c r="AG52" s="2655"/>
      <c r="AH52" s="2655"/>
      <c r="AI52" s="2655"/>
      <c r="AJ52" s="512"/>
      <c r="AK52" s="512"/>
    </row>
    <row r="53" spans="1:37" ht="14.45" customHeight="1">
      <c r="A53" s="512"/>
      <c r="B53" s="512"/>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row>
    <row r="54" spans="1:37" ht="14.45" customHeight="1">
      <c r="A54" s="283"/>
      <c r="B54" s="512"/>
      <c r="C54" s="512"/>
      <c r="D54" s="2661"/>
      <c r="E54" s="2661"/>
      <c r="F54" s="2661"/>
      <c r="G54" s="2661"/>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row>
    <row r="55" spans="1:37">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row>
    <row r="56" spans="1:37">
      <c r="A56" s="283"/>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row>
    <row r="57" spans="1:37">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row>
    <row r="58" spans="1:37">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row>
    <row r="59" spans="1:37">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row>
    <row r="60" spans="1:37">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row>
    <row r="61" spans="1:37">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row>
    <row r="62" spans="1:37">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row>
    <row r="63" spans="1:37">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row>
    <row r="64" spans="1:37">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row>
    <row r="65" spans="1:36">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row>
    <row r="66" spans="1:36">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row>
    <row r="67" spans="1:36">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row>
    <row r="68" spans="1:36">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row>
    <row r="69" spans="1:36">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row>
    <row r="70" spans="1:36">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row>
    <row r="71" spans="1:36">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row>
    <row r="72" spans="1:36">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row>
    <row r="73" spans="1:36">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row>
    <row r="74" spans="1:36">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row>
    <row r="75" spans="1:36">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row>
    <row r="76" spans="1:36">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row>
    <row r="77" spans="1:36">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row>
    <row r="78" spans="1:36">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row>
    <row r="79" spans="1:36">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row>
    <row r="80" spans="1:36">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row>
    <row r="81" spans="1:36">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row>
    <row r="82" spans="1:36">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row>
    <row r="83" spans="1:36">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row>
    <row r="84" spans="1:36">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row>
    <row r="85" spans="1:36">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36">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row>
    <row r="87" spans="1:36">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row>
    <row r="88" spans="1:36">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row>
    <row r="89" spans="1:36">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row>
    <row r="90" spans="1:36">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row>
    <row r="91" spans="1:36">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row>
    <row r="92" spans="1:36">
      <c r="A92" s="283"/>
      <c r="B92" s="283"/>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row>
    <row r="93" spans="1:36">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row>
    <row r="94" spans="1:36">
      <c r="A94" s="283"/>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row>
    <row r="95" spans="1:36">
      <c r="A95" s="283"/>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row>
    <row r="96" spans="1:36">
      <c r="A96" s="283"/>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row>
    <row r="97" spans="1:36">
      <c r="A97" s="283"/>
      <c r="B97" s="283"/>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row>
    <row r="98" spans="1:36">
      <c r="A98" s="283"/>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row>
    <row r="99" spans="1:36">
      <c r="A99" s="283"/>
      <c r="B99" s="283"/>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row>
    <row r="100" spans="1:36">
      <c r="A100" s="283"/>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row>
    <row r="101" spans="1:36">
      <c r="A101" s="283"/>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row>
    <row r="102" spans="1:36">
      <c r="A102" s="283"/>
      <c r="B102" s="283"/>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row>
    <row r="103" spans="1:36">
      <c r="A103" s="283"/>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row>
    <row r="104" spans="1:36">
      <c r="A104" s="283"/>
      <c r="B104" s="283"/>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row>
    <row r="105" spans="1:36">
      <c r="A105" s="283"/>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row>
    <row r="106" spans="1:36">
      <c r="A106" s="283"/>
      <c r="B106" s="283"/>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row>
    <row r="107" spans="1:36">
      <c r="A107" s="283"/>
      <c r="B107" s="283"/>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row>
    <row r="108" spans="1:36">
      <c r="A108" s="283"/>
      <c r="B108" s="283"/>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row>
    <row r="109" spans="1:36">
      <c r="A109" s="283"/>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row>
    <row r="110" spans="1:36">
      <c r="A110" s="283"/>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row>
    <row r="111" spans="1:36">
      <c r="A111" s="283"/>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row>
    <row r="112" spans="1:36">
      <c r="A112" s="283"/>
      <c r="B112" s="283"/>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row>
    <row r="113" spans="1:36">
      <c r="A113" s="283"/>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row>
    <row r="114" spans="1:36">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row>
    <row r="115" spans="1:36">
      <c r="A115" s="283"/>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row>
    <row r="116" spans="1:36">
      <c r="A116" s="283"/>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row>
    <row r="117" spans="1:36">
      <c r="A117" s="283"/>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row>
    <row r="118" spans="1:36">
      <c r="A118" s="283"/>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row>
    <row r="119" spans="1:36">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row>
    <row r="120" spans="1:36">
      <c r="A120" s="283"/>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row>
    <row r="121" spans="1:36">
      <c r="A121" s="283"/>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row>
    <row r="122" spans="1:36">
      <c r="A122" s="283"/>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row>
    <row r="123" spans="1:36">
      <c r="A123" s="283"/>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row>
    <row r="124" spans="1:36">
      <c r="A124" s="283"/>
      <c r="B124" s="283"/>
      <c r="C124" s="283"/>
      <c r="D124" s="283"/>
      <c r="E124" s="283"/>
      <c r="F124" s="283"/>
      <c r="G124" s="283"/>
      <c r="H124" s="283"/>
      <c r="I124" s="283"/>
      <c r="J124" s="283"/>
      <c r="K124" s="283"/>
      <c r="L124" s="283"/>
      <c r="M124" s="283"/>
      <c r="N124" s="283"/>
      <c r="O124" s="283"/>
      <c r="P124" s="283"/>
      <c r="Q124" s="283"/>
      <c r="R124" s="283"/>
      <c r="S124" s="283"/>
    </row>
    <row r="125" spans="1:36">
      <c r="A125" s="283"/>
      <c r="B125" s="283"/>
      <c r="C125" s="283"/>
      <c r="D125" s="283"/>
      <c r="E125" s="283"/>
      <c r="F125" s="283"/>
      <c r="G125" s="283"/>
      <c r="H125" s="283"/>
      <c r="I125" s="283"/>
      <c r="J125" s="283"/>
      <c r="K125" s="283"/>
      <c r="L125" s="283"/>
      <c r="M125" s="283"/>
      <c r="N125" s="283"/>
      <c r="O125" s="283"/>
      <c r="P125" s="283"/>
      <c r="Q125" s="283"/>
      <c r="R125" s="283"/>
      <c r="S125" s="283"/>
    </row>
    <row r="126" spans="1:36">
      <c r="A126" s="283"/>
      <c r="B126" s="283"/>
      <c r="C126" s="283"/>
      <c r="D126" s="283"/>
      <c r="E126" s="283"/>
      <c r="F126" s="283"/>
      <c r="G126" s="283"/>
      <c r="H126" s="283"/>
      <c r="I126" s="283"/>
      <c r="J126" s="283"/>
      <c r="K126" s="283"/>
      <c r="L126" s="283"/>
      <c r="M126" s="283"/>
      <c r="N126" s="283"/>
      <c r="O126" s="283"/>
      <c r="P126" s="283"/>
      <c r="Q126" s="283"/>
      <c r="R126" s="283"/>
      <c r="S126" s="283"/>
    </row>
    <row r="127" spans="1:36">
      <c r="A127" s="283"/>
      <c r="B127" s="283"/>
      <c r="C127" s="283"/>
      <c r="D127" s="283"/>
      <c r="E127" s="283"/>
      <c r="F127" s="283"/>
      <c r="G127" s="283"/>
      <c r="H127" s="283"/>
      <c r="I127" s="283"/>
      <c r="J127" s="283"/>
      <c r="K127" s="283"/>
      <c r="L127" s="283"/>
      <c r="M127" s="283"/>
      <c r="N127" s="283"/>
      <c r="O127" s="283"/>
      <c r="P127" s="283"/>
      <c r="Q127" s="283"/>
      <c r="R127" s="283"/>
      <c r="S127" s="283"/>
    </row>
    <row r="128" spans="1:36">
      <c r="A128" s="283"/>
      <c r="B128" s="283"/>
      <c r="C128" s="283"/>
      <c r="D128" s="283"/>
      <c r="E128" s="283"/>
      <c r="F128" s="283"/>
      <c r="G128" s="283"/>
      <c r="H128" s="283"/>
      <c r="I128" s="283"/>
      <c r="J128" s="283"/>
      <c r="K128" s="283"/>
      <c r="L128" s="283"/>
      <c r="M128" s="283"/>
      <c r="N128" s="283"/>
      <c r="O128" s="283"/>
      <c r="P128" s="283"/>
      <c r="Q128" s="283"/>
      <c r="R128" s="283"/>
      <c r="S128" s="283"/>
    </row>
    <row r="129" spans="1:19">
      <c r="A129" s="283"/>
      <c r="B129" s="283"/>
      <c r="C129" s="283"/>
      <c r="D129" s="283"/>
      <c r="E129" s="283"/>
      <c r="F129" s="283"/>
      <c r="G129" s="283"/>
      <c r="H129" s="283"/>
      <c r="I129" s="283"/>
      <c r="J129" s="283"/>
      <c r="K129" s="283"/>
      <c r="L129" s="283"/>
      <c r="M129" s="283"/>
      <c r="N129" s="283"/>
      <c r="O129" s="283"/>
      <c r="P129" s="283"/>
      <c r="Q129" s="283"/>
      <c r="R129" s="283"/>
      <c r="S129" s="283"/>
    </row>
    <row r="130" spans="1:19">
      <c r="A130" s="283"/>
      <c r="B130" s="283"/>
      <c r="C130" s="283"/>
      <c r="D130" s="283"/>
      <c r="E130" s="283"/>
      <c r="F130" s="283"/>
      <c r="G130" s="283"/>
      <c r="H130" s="283"/>
      <c r="I130" s="283"/>
      <c r="J130" s="283"/>
      <c r="K130" s="283"/>
      <c r="L130" s="283"/>
      <c r="M130" s="283"/>
      <c r="N130" s="283"/>
      <c r="O130" s="283"/>
      <c r="P130" s="283"/>
      <c r="Q130" s="283"/>
      <c r="R130" s="283"/>
      <c r="S130" s="283"/>
    </row>
    <row r="131" spans="1:19">
      <c r="A131" s="283"/>
      <c r="B131" s="283"/>
      <c r="C131" s="283"/>
      <c r="D131" s="283"/>
      <c r="E131" s="283"/>
      <c r="F131" s="283"/>
      <c r="G131" s="283"/>
      <c r="H131" s="283"/>
      <c r="I131" s="283"/>
      <c r="J131" s="283"/>
      <c r="K131" s="283"/>
      <c r="L131" s="283"/>
      <c r="M131" s="283"/>
      <c r="N131" s="283"/>
      <c r="O131" s="283"/>
      <c r="P131" s="283"/>
      <c r="Q131" s="283"/>
      <c r="R131" s="283"/>
      <c r="S131" s="283"/>
    </row>
    <row r="132" spans="1:19">
      <c r="A132" s="283"/>
      <c r="B132" s="283"/>
      <c r="C132" s="283"/>
      <c r="D132" s="283"/>
      <c r="E132" s="283"/>
      <c r="F132" s="283"/>
      <c r="G132" s="283"/>
      <c r="H132" s="283"/>
      <c r="I132" s="283"/>
      <c r="J132" s="283"/>
      <c r="K132" s="283"/>
      <c r="L132" s="283"/>
      <c r="M132" s="283"/>
      <c r="N132" s="283"/>
      <c r="O132" s="283"/>
      <c r="P132" s="283"/>
      <c r="Q132" s="283"/>
      <c r="R132" s="283"/>
      <c r="S132" s="283"/>
    </row>
    <row r="133" spans="1:19">
      <c r="A133" s="283"/>
      <c r="B133" s="283"/>
      <c r="C133" s="283"/>
      <c r="D133" s="283"/>
      <c r="E133" s="283"/>
      <c r="F133" s="283"/>
      <c r="G133" s="283"/>
      <c r="H133" s="283"/>
      <c r="I133" s="283"/>
      <c r="J133" s="283"/>
      <c r="K133" s="283"/>
      <c r="L133" s="283"/>
      <c r="M133" s="283"/>
      <c r="N133" s="283"/>
      <c r="O133" s="283"/>
      <c r="P133" s="283"/>
      <c r="Q133" s="283"/>
      <c r="R133" s="283"/>
      <c r="S133" s="283"/>
    </row>
    <row r="134" spans="1:19">
      <c r="A134" s="283"/>
      <c r="B134" s="283"/>
      <c r="C134" s="283"/>
      <c r="D134" s="283"/>
      <c r="E134" s="283"/>
      <c r="F134" s="283"/>
      <c r="G134" s="283"/>
      <c r="H134" s="283"/>
      <c r="I134" s="283"/>
      <c r="J134" s="283"/>
      <c r="K134" s="283"/>
      <c r="L134" s="283"/>
      <c r="M134" s="283"/>
      <c r="N134" s="283"/>
      <c r="O134" s="283"/>
      <c r="P134" s="283"/>
      <c r="Q134" s="283"/>
      <c r="R134" s="283"/>
      <c r="S134" s="283"/>
    </row>
    <row r="135" spans="1:19">
      <c r="A135" s="283"/>
      <c r="B135" s="283"/>
      <c r="C135" s="283"/>
      <c r="D135" s="283"/>
      <c r="E135" s="283"/>
      <c r="F135" s="283"/>
      <c r="G135" s="283"/>
      <c r="H135" s="283"/>
      <c r="I135" s="283"/>
      <c r="J135" s="283"/>
      <c r="K135" s="283"/>
      <c r="L135" s="283"/>
      <c r="M135" s="283"/>
      <c r="N135" s="283"/>
      <c r="O135" s="283"/>
      <c r="P135" s="283"/>
      <c r="Q135" s="283"/>
      <c r="R135" s="283"/>
      <c r="S135" s="283"/>
    </row>
    <row r="136" spans="1:19">
      <c r="A136" s="283"/>
      <c r="B136" s="283"/>
      <c r="C136" s="283"/>
      <c r="D136" s="283"/>
      <c r="E136" s="283"/>
      <c r="F136" s="283"/>
      <c r="G136" s="283"/>
      <c r="H136" s="283"/>
      <c r="I136" s="283"/>
      <c r="J136" s="283"/>
      <c r="K136" s="283"/>
      <c r="L136" s="283"/>
      <c r="M136" s="283"/>
      <c r="N136" s="283"/>
      <c r="O136" s="283"/>
      <c r="P136" s="283"/>
      <c r="Q136" s="283"/>
      <c r="R136" s="283"/>
      <c r="S136" s="283"/>
    </row>
    <row r="137" spans="1:19">
      <c r="A137" s="283"/>
      <c r="B137" s="283"/>
      <c r="C137" s="283"/>
      <c r="D137" s="283"/>
      <c r="E137" s="283"/>
      <c r="F137" s="283"/>
      <c r="G137" s="283"/>
      <c r="H137" s="283"/>
      <c r="I137" s="283"/>
      <c r="J137" s="283"/>
      <c r="K137" s="283"/>
      <c r="L137" s="283"/>
      <c r="M137" s="283"/>
      <c r="N137" s="283"/>
      <c r="O137" s="283"/>
      <c r="P137" s="283"/>
      <c r="Q137" s="283"/>
      <c r="R137" s="283"/>
      <c r="S137" s="283"/>
    </row>
    <row r="138" spans="1:19">
      <c r="A138" s="283"/>
      <c r="B138" s="283"/>
      <c r="C138" s="283"/>
      <c r="D138" s="283"/>
      <c r="E138" s="283"/>
      <c r="F138" s="283"/>
      <c r="G138" s="283"/>
      <c r="H138" s="283"/>
      <c r="I138" s="283"/>
      <c r="J138" s="283"/>
      <c r="K138" s="283"/>
      <c r="L138" s="283"/>
      <c r="M138" s="283"/>
      <c r="N138" s="283"/>
      <c r="O138" s="283"/>
      <c r="P138" s="283"/>
      <c r="Q138" s="283"/>
      <c r="R138" s="283"/>
      <c r="S138" s="283"/>
    </row>
    <row r="139" spans="1:19">
      <c r="A139" s="283"/>
      <c r="B139" s="283"/>
      <c r="C139" s="283"/>
      <c r="D139" s="283"/>
      <c r="E139" s="283"/>
      <c r="F139" s="283"/>
      <c r="G139" s="283"/>
      <c r="H139" s="283"/>
      <c r="I139" s="283"/>
      <c r="J139" s="283"/>
      <c r="K139" s="283"/>
      <c r="L139" s="283"/>
      <c r="M139" s="283"/>
      <c r="N139" s="283"/>
      <c r="O139" s="283"/>
      <c r="P139" s="283"/>
      <c r="Q139" s="283"/>
      <c r="R139" s="283"/>
      <c r="S139" s="283"/>
    </row>
    <row r="140" spans="1:19">
      <c r="A140" s="283"/>
      <c r="B140" s="283"/>
      <c r="C140" s="283"/>
      <c r="D140" s="283"/>
      <c r="E140" s="283"/>
      <c r="F140" s="283"/>
      <c r="G140" s="283"/>
      <c r="H140" s="283"/>
      <c r="I140" s="283"/>
      <c r="J140" s="283"/>
      <c r="K140" s="283"/>
      <c r="L140" s="283"/>
      <c r="M140" s="283"/>
      <c r="N140" s="283"/>
      <c r="O140" s="283"/>
      <c r="P140" s="283"/>
      <c r="Q140" s="283"/>
      <c r="R140" s="283"/>
      <c r="S140" s="283"/>
    </row>
    <row r="141" spans="1:19">
      <c r="A141" s="283"/>
      <c r="B141" s="283"/>
      <c r="C141" s="283"/>
      <c r="D141" s="283"/>
      <c r="E141" s="283"/>
      <c r="F141" s="283"/>
      <c r="G141" s="283"/>
      <c r="H141" s="283"/>
      <c r="I141" s="283"/>
      <c r="J141" s="283"/>
      <c r="K141" s="283"/>
      <c r="L141" s="283"/>
      <c r="M141" s="283"/>
      <c r="N141" s="283"/>
      <c r="O141" s="283"/>
      <c r="P141" s="283"/>
      <c r="Q141" s="283"/>
      <c r="R141" s="283"/>
      <c r="S141" s="283"/>
    </row>
    <row r="142" spans="1:19">
      <c r="A142" s="283"/>
      <c r="B142" s="283"/>
      <c r="C142" s="283"/>
      <c r="D142" s="283"/>
      <c r="E142" s="283"/>
      <c r="F142" s="283"/>
      <c r="G142" s="283"/>
      <c r="H142" s="283"/>
      <c r="I142" s="283"/>
      <c r="J142" s="283"/>
      <c r="K142" s="283"/>
      <c r="L142" s="283"/>
      <c r="M142" s="283"/>
      <c r="N142" s="283"/>
      <c r="O142" s="283"/>
      <c r="P142" s="283"/>
      <c r="Q142" s="283"/>
      <c r="R142" s="283"/>
      <c r="S142" s="283"/>
    </row>
    <row r="143" spans="1:19">
      <c r="A143" s="283"/>
      <c r="B143" s="283"/>
      <c r="C143" s="283"/>
      <c r="D143" s="283"/>
      <c r="E143" s="283"/>
      <c r="F143" s="283"/>
      <c r="G143" s="283"/>
      <c r="H143" s="283"/>
      <c r="I143" s="283"/>
      <c r="J143" s="283"/>
      <c r="K143" s="283"/>
      <c r="L143" s="283"/>
      <c r="M143" s="283"/>
      <c r="N143" s="283"/>
      <c r="O143" s="283"/>
      <c r="P143" s="283"/>
      <c r="Q143" s="283"/>
      <c r="R143" s="283"/>
      <c r="S143" s="283"/>
    </row>
    <row r="144" spans="1:19">
      <c r="A144" s="283"/>
      <c r="B144" s="283"/>
      <c r="C144" s="283"/>
      <c r="D144" s="283"/>
      <c r="E144" s="283"/>
      <c r="F144" s="283"/>
      <c r="G144" s="283"/>
      <c r="H144" s="283"/>
      <c r="I144" s="283"/>
      <c r="J144" s="283"/>
      <c r="K144" s="283"/>
      <c r="L144" s="283"/>
      <c r="M144" s="283"/>
      <c r="N144" s="283"/>
      <c r="O144" s="283"/>
      <c r="P144" s="283"/>
      <c r="Q144" s="283"/>
      <c r="R144" s="283"/>
      <c r="S144" s="283"/>
    </row>
    <row r="145" spans="1:19">
      <c r="A145" s="283"/>
      <c r="B145" s="283"/>
      <c r="C145" s="283"/>
      <c r="D145" s="283"/>
      <c r="E145" s="283"/>
      <c r="F145" s="283"/>
      <c r="G145" s="283"/>
      <c r="H145" s="283"/>
      <c r="I145" s="283"/>
      <c r="J145" s="283"/>
      <c r="K145" s="283"/>
      <c r="L145" s="283"/>
      <c r="M145" s="283"/>
      <c r="N145" s="283"/>
      <c r="O145" s="283"/>
      <c r="P145" s="283"/>
      <c r="Q145" s="283"/>
      <c r="R145" s="283"/>
      <c r="S145" s="283"/>
    </row>
    <row r="146" spans="1:19">
      <c r="A146" s="283"/>
      <c r="B146" s="283"/>
      <c r="C146" s="283"/>
      <c r="D146" s="283"/>
      <c r="E146" s="283"/>
      <c r="F146" s="283"/>
      <c r="G146" s="283"/>
      <c r="H146" s="283"/>
      <c r="I146" s="283"/>
      <c r="J146" s="283"/>
      <c r="K146" s="283"/>
      <c r="L146" s="283"/>
      <c r="M146" s="283"/>
      <c r="N146" s="283"/>
      <c r="O146" s="283"/>
      <c r="P146" s="283"/>
      <c r="Q146" s="283"/>
      <c r="R146" s="283"/>
      <c r="S146" s="283"/>
    </row>
    <row r="147" spans="1:19">
      <c r="A147" s="283"/>
      <c r="B147" s="283"/>
      <c r="C147" s="283"/>
      <c r="D147" s="283"/>
      <c r="E147" s="283"/>
      <c r="F147" s="283"/>
      <c r="G147" s="283"/>
      <c r="H147" s="283"/>
      <c r="I147" s="283"/>
      <c r="J147" s="283"/>
      <c r="K147" s="283"/>
      <c r="L147" s="283"/>
      <c r="M147" s="283"/>
      <c r="N147" s="283"/>
      <c r="O147" s="283"/>
      <c r="P147" s="283"/>
      <c r="Q147" s="283"/>
      <c r="R147" s="283"/>
      <c r="S147" s="283"/>
    </row>
    <row r="148" spans="1:19">
      <c r="A148" s="283"/>
      <c r="B148" s="283"/>
      <c r="C148" s="283"/>
      <c r="D148" s="283"/>
      <c r="E148" s="283"/>
      <c r="F148" s="283"/>
      <c r="G148" s="283"/>
      <c r="H148" s="283"/>
      <c r="I148" s="283"/>
      <c r="J148" s="283"/>
      <c r="K148" s="283"/>
      <c r="L148" s="283"/>
      <c r="M148" s="283"/>
      <c r="N148" s="283"/>
      <c r="O148" s="283"/>
      <c r="P148" s="283"/>
      <c r="Q148" s="283"/>
      <c r="R148" s="283"/>
      <c r="S148" s="283"/>
    </row>
    <row r="149" spans="1:19">
      <c r="A149" s="283"/>
      <c r="B149" s="283"/>
      <c r="C149" s="283"/>
      <c r="D149" s="283"/>
      <c r="E149" s="283"/>
      <c r="F149" s="283"/>
      <c r="G149" s="283"/>
      <c r="H149" s="283"/>
      <c r="I149" s="283"/>
      <c r="J149" s="283"/>
      <c r="K149" s="283"/>
      <c r="L149" s="283"/>
      <c r="M149" s="283"/>
      <c r="N149" s="283"/>
      <c r="O149" s="283"/>
      <c r="P149" s="283"/>
      <c r="Q149" s="283"/>
      <c r="R149" s="283"/>
      <c r="S149" s="283"/>
    </row>
    <row r="150" spans="1:19">
      <c r="A150" s="283"/>
      <c r="B150" s="283"/>
      <c r="C150" s="283"/>
      <c r="D150" s="283"/>
      <c r="E150" s="283"/>
      <c r="F150" s="283"/>
      <c r="G150" s="283"/>
      <c r="H150" s="283"/>
      <c r="I150" s="283"/>
      <c r="J150" s="283"/>
      <c r="K150" s="283"/>
      <c r="L150" s="283"/>
      <c r="M150" s="283"/>
      <c r="N150" s="283"/>
      <c r="O150" s="283"/>
      <c r="P150" s="283"/>
      <c r="Q150" s="283"/>
      <c r="R150" s="283"/>
      <c r="S150" s="283"/>
    </row>
    <row r="151" spans="1:19">
      <c r="A151" s="283"/>
      <c r="B151" s="283"/>
      <c r="C151" s="283"/>
      <c r="D151" s="283"/>
      <c r="E151" s="283"/>
      <c r="F151" s="283"/>
      <c r="G151" s="283"/>
      <c r="H151" s="283"/>
      <c r="I151" s="283"/>
      <c r="J151" s="283"/>
      <c r="K151" s="283"/>
      <c r="L151" s="283"/>
      <c r="M151" s="283"/>
      <c r="N151" s="283"/>
      <c r="O151" s="283"/>
      <c r="P151" s="283"/>
      <c r="Q151" s="283"/>
      <c r="R151" s="283"/>
      <c r="S151" s="283"/>
    </row>
    <row r="152" spans="1:19">
      <c r="A152" s="283"/>
      <c r="B152" s="283"/>
      <c r="C152" s="283"/>
      <c r="D152" s="283"/>
      <c r="E152" s="283"/>
      <c r="F152" s="283"/>
      <c r="G152" s="283"/>
      <c r="H152" s="283"/>
      <c r="I152" s="283"/>
      <c r="J152" s="283"/>
      <c r="K152" s="283"/>
      <c r="L152" s="283"/>
      <c r="M152" s="283"/>
      <c r="N152" s="283"/>
      <c r="O152" s="283"/>
      <c r="P152" s="283"/>
      <c r="Q152" s="283"/>
      <c r="R152" s="283"/>
      <c r="S152" s="283"/>
    </row>
    <row r="153" spans="1:19">
      <c r="A153" s="283"/>
      <c r="B153" s="283"/>
      <c r="C153" s="283"/>
      <c r="D153" s="283"/>
      <c r="E153" s="283"/>
      <c r="F153" s="283"/>
      <c r="G153" s="283"/>
      <c r="H153" s="283"/>
      <c r="I153" s="283"/>
      <c r="J153" s="283"/>
      <c r="K153" s="283"/>
      <c r="L153" s="283"/>
      <c r="M153" s="283"/>
      <c r="N153" s="283"/>
      <c r="O153" s="283"/>
      <c r="P153" s="283"/>
      <c r="Q153" s="283"/>
      <c r="R153" s="283"/>
      <c r="S153" s="283"/>
    </row>
    <row r="154" spans="1:19">
      <c r="A154" s="283"/>
      <c r="B154" s="283"/>
      <c r="C154" s="283"/>
      <c r="D154" s="283"/>
      <c r="E154" s="283"/>
      <c r="F154" s="283"/>
      <c r="G154" s="283"/>
      <c r="H154" s="283"/>
      <c r="I154" s="283"/>
      <c r="J154" s="283"/>
      <c r="K154" s="283"/>
      <c r="L154" s="283"/>
      <c r="M154" s="283"/>
      <c r="N154" s="283"/>
      <c r="O154" s="283"/>
      <c r="P154" s="283"/>
      <c r="Q154" s="283"/>
      <c r="R154" s="283"/>
      <c r="S154" s="283"/>
    </row>
    <row r="155" spans="1:19">
      <c r="A155" s="283"/>
      <c r="B155" s="283"/>
      <c r="C155" s="283"/>
      <c r="D155" s="283"/>
      <c r="E155" s="283"/>
      <c r="F155" s="283"/>
      <c r="G155" s="283"/>
      <c r="H155" s="283"/>
      <c r="I155" s="283"/>
      <c r="J155" s="283"/>
      <c r="K155" s="283"/>
      <c r="L155" s="283"/>
      <c r="M155" s="283"/>
      <c r="N155" s="283"/>
      <c r="O155" s="283"/>
      <c r="P155" s="283"/>
      <c r="Q155" s="283"/>
      <c r="R155" s="283"/>
      <c r="S155" s="283"/>
    </row>
    <row r="156" spans="1:19">
      <c r="A156" s="283"/>
      <c r="B156" s="283"/>
      <c r="C156" s="283"/>
      <c r="D156" s="283"/>
      <c r="E156" s="283"/>
      <c r="F156" s="283"/>
      <c r="G156" s="283"/>
      <c r="H156" s="283"/>
      <c r="I156" s="283"/>
      <c r="J156" s="283"/>
      <c r="K156" s="283"/>
      <c r="L156" s="283"/>
      <c r="M156" s="283"/>
      <c r="N156" s="283"/>
      <c r="O156" s="283"/>
      <c r="P156" s="283"/>
      <c r="Q156" s="283"/>
      <c r="R156" s="283"/>
      <c r="S156" s="283"/>
    </row>
    <row r="157" spans="1:19">
      <c r="A157" s="283"/>
      <c r="B157" s="283"/>
      <c r="C157" s="283"/>
      <c r="D157" s="283"/>
      <c r="E157" s="283"/>
      <c r="F157" s="283"/>
      <c r="G157" s="283"/>
      <c r="H157" s="283"/>
      <c r="I157" s="283"/>
      <c r="J157" s="283"/>
      <c r="K157" s="283"/>
      <c r="L157" s="283"/>
      <c r="M157" s="283"/>
      <c r="N157" s="283"/>
      <c r="O157" s="283"/>
      <c r="P157" s="283"/>
      <c r="Q157" s="283"/>
      <c r="R157" s="283"/>
      <c r="S157" s="283"/>
    </row>
    <row r="158" spans="1:19">
      <c r="A158" s="283"/>
      <c r="B158" s="283"/>
      <c r="C158" s="283"/>
      <c r="D158" s="283"/>
      <c r="E158" s="283"/>
      <c r="F158" s="283"/>
      <c r="G158" s="283"/>
      <c r="H158" s="283"/>
      <c r="I158" s="283"/>
      <c r="J158" s="283"/>
      <c r="K158" s="283"/>
      <c r="L158" s="283"/>
      <c r="M158" s="283"/>
      <c r="N158" s="283"/>
      <c r="O158" s="283"/>
      <c r="P158" s="283"/>
      <c r="Q158" s="283"/>
      <c r="R158" s="283"/>
      <c r="S158" s="283"/>
    </row>
    <row r="159" spans="1:19">
      <c r="A159" s="283"/>
      <c r="B159" s="283"/>
      <c r="C159" s="283"/>
      <c r="D159" s="283"/>
      <c r="E159" s="283"/>
      <c r="F159" s="283"/>
      <c r="G159" s="283"/>
      <c r="H159" s="283"/>
      <c r="I159" s="283"/>
      <c r="J159" s="283"/>
      <c r="K159" s="283"/>
      <c r="L159" s="283"/>
      <c r="M159" s="283"/>
      <c r="N159" s="283"/>
      <c r="O159" s="283"/>
      <c r="P159" s="283"/>
      <c r="Q159" s="283"/>
      <c r="R159" s="283"/>
      <c r="S159" s="283"/>
    </row>
    <row r="160" spans="1:19">
      <c r="A160" s="283"/>
      <c r="B160" s="283"/>
      <c r="C160" s="283"/>
      <c r="D160" s="283"/>
      <c r="E160" s="283"/>
      <c r="F160" s="283"/>
      <c r="G160" s="283"/>
      <c r="H160" s="283"/>
      <c r="I160" s="283"/>
      <c r="J160" s="283"/>
      <c r="K160" s="283"/>
      <c r="L160" s="283"/>
      <c r="M160" s="283"/>
      <c r="N160" s="283"/>
      <c r="O160" s="283"/>
      <c r="P160" s="283"/>
      <c r="Q160" s="283"/>
      <c r="R160" s="283"/>
      <c r="S160" s="283"/>
    </row>
    <row r="161" spans="1:19">
      <c r="A161" s="283"/>
      <c r="B161" s="283"/>
      <c r="C161" s="283"/>
      <c r="D161" s="283"/>
      <c r="E161" s="283"/>
      <c r="F161" s="283"/>
      <c r="G161" s="283"/>
      <c r="H161" s="283"/>
      <c r="I161" s="283"/>
      <c r="J161" s="283"/>
      <c r="K161" s="283"/>
      <c r="L161" s="283"/>
      <c r="M161" s="283"/>
      <c r="N161" s="283"/>
      <c r="O161" s="283"/>
      <c r="P161" s="283"/>
      <c r="Q161" s="283"/>
      <c r="R161" s="283"/>
      <c r="S161" s="283"/>
    </row>
    <row r="162" spans="1:19">
      <c r="A162" s="283"/>
      <c r="B162" s="283"/>
      <c r="C162" s="283"/>
      <c r="D162" s="283"/>
      <c r="E162" s="283"/>
      <c r="F162" s="283"/>
      <c r="G162" s="283"/>
      <c r="H162" s="283"/>
      <c r="I162" s="283"/>
      <c r="J162" s="283"/>
      <c r="K162" s="283"/>
      <c r="L162" s="283"/>
      <c r="M162" s="283"/>
      <c r="N162" s="283"/>
      <c r="O162" s="283"/>
      <c r="P162" s="283"/>
      <c r="Q162" s="283"/>
      <c r="R162" s="283"/>
      <c r="S162" s="283"/>
    </row>
    <row r="163" spans="1:19">
      <c r="A163" s="283"/>
      <c r="B163" s="283"/>
      <c r="C163" s="283"/>
      <c r="D163" s="283"/>
      <c r="E163" s="283"/>
      <c r="F163" s="283"/>
      <c r="G163" s="283"/>
      <c r="H163" s="283"/>
      <c r="I163" s="283"/>
      <c r="J163" s="283"/>
      <c r="K163" s="283"/>
      <c r="L163" s="283"/>
      <c r="M163" s="283"/>
      <c r="N163" s="283"/>
      <c r="O163" s="283"/>
      <c r="P163" s="283"/>
      <c r="Q163" s="283"/>
      <c r="R163" s="283"/>
      <c r="S163" s="283"/>
    </row>
  </sheetData>
  <sheetProtection algorithmName="SHA-512" hashValue="6wYMy991fBm+VItt/L95Cdixtua9KdhyfOWRYvWm7KCmscngm3a95x7YmnAZRm82IFztKrii4MgwPM3YJMbhxg==" saltValue="AK/DYtR2moEdNU/1F3scBA==" spinCount="100000" sheet="1" scenarios="1"/>
  <mergeCells count="83">
    <mergeCell ref="D50:J50"/>
    <mergeCell ref="P51:Q52"/>
    <mergeCell ref="R51:W51"/>
    <mergeCell ref="Y51:AI52"/>
    <mergeCell ref="F52:K52"/>
    <mergeCell ref="R52:W52"/>
    <mergeCell ref="D45:J46"/>
    <mergeCell ref="P45:Q46"/>
    <mergeCell ref="R45:W46"/>
    <mergeCell ref="Y45:AI46"/>
    <mergeCell ref="P48:Q49"/>
    <mergeCell ref="R48:W48"/>
    <mergeCell ref="Z48:AG48"/>
    <mergeCell ref="AH48:AI48"/>
    <mergeCell ref="R49:W49"/>
    <mergeCell ref="AA49:AG49"/>
    <mergeCell ref="P39:Q40"/>
    <mergeCell ref="R39:W40"/>
    <mergeCell ref="Y39:AI40"/>
    <mergeCell ref="D40:J41"/>
    <mergeCell ref="D42:J43"/>
    <mergeCell ref="P42:Q43"/>
    <mergeCell ref="R42:W43"/>
    <mergeCell ref="Y42:Z43"/>
    <mergeCell ref="AA42:AC43"/>
    <mergeCell ref="AD42:AF43"/>
    <mergeCell ref="AG42:AI43"/>
    <mergeCell ref="D34:J34"/>
    <mergeCell ref="P35:Q36"/>
    <mergeCell ref="R35:W35"/>
    <mergeCell ref="Y35:AI36"/>
    <mergeCell ref="F36:K36"/>
    <mergeCell ref="R36:W36"/>
    <mergeCell ref="P32:Q33"/>
    <mergeCell ref="R32:W32"/>
    <mergeCell ref="Z32:AG32"/>
    <mergeCell ref="AH32:AI32"/>
    <mergeCell ref="R33:W33"/>
    <mergeCell ref="AA33:AG33"/>
    <mergeCell ref="AG26:AI27"/>
    <mergeCell ref="D29:J30"/>
    <mergeCell ref="P29:Q30"/>
    <mergeCell ref="R29:W30"/>
    <mergeCell ref="Y29:AI30"/>
    <mergeCell ref="P26:Q27"/>
    <mergeCell ref="R26:W27"/>
    <mergeCell ref="Y26:Z27"/>
    <mergeCell ref="AA26:AC27"/>
    <mergeCell ref="AD26:AF27"/>
    <mergeCell ref="D54:G54"/>
    <mergeCell ref="A2:AK3"/>
    <mergeCell ref="D8:J9"/>
    <mergeCell ref="D10:J11"/>
    <mergeCell ref="D13:J14"/>
    <mergeCell ref="D18:J18"/>
    <mergeCell ref="P7:Q8"/>
    <mergeCell ref="R7:W8"/>
    <mergeCell ref="P19:Q20"/>
    <mergeCell ref="R19:W19"/>
    <mergeCell ref="F20:K20"/>
    <mergeCell ref="P23:Q24"/>
    <mergeCell ref="R23:W24"/>
    <mergeCell ref="Y23:AI24"/>
    <mergeCell ref="D24:J25"/>
    <mergeCell ref="D26:J27"/>
    <mergeCell ref="P10:Q11"/>
    <mergeCell ref="R10:W11"/>
    <mergeCell ref="P13:Q14"/>
    <mergeCell ref="R13:W14"/>
    <mergeCell ref="R16:W16"/>
    <mergeCell ref="P16:Q17"/>
    <mergeCell ref="R20:W20"/>
    <mergeCell ref="Y7:AI8"/>
    <mergeCell ref="Y13:AI14"/>
    <mergeCell ref="Y19:AI20"/>
    <mergeCell ref="AG10:AI11"/>
    <mergeCell ref="AD10:AF11"/>
    <mergeCell ref="R17:W17"/>
    <mergeCell ref="Y10:Z11"/>
    <mergeCell ref="AA10:AC11"/>
    <mergeCell ref="Z16:AG16"/>
    <mergeCell ref="AH16:AI16"/>
    <mergeCell ref="AA17:AG17"/>
  </mergeCells>
  <phoneticPr fontId="116"/>
  <pageMargins left="0.59055118110236227" right="0.59055118110236227" top="0.59055118110236227" bottom="0.59055118110236227" header="0.51181102362204722" footer="0.51181102362204722"/>
  <pageSetup paperSize="9" scale="94" orientation="portrait" blackAndWhite="1"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511E5-5A93-449C-B20A-D990E5F52E6D}">
  <sheetPr codeName="Sheet27">
    <tabColor rgb="FF00B0F0"/>
    <pageSetUpPr fitToPage="1"/>
  </sheetPr>
  <dimension ref="A2:AK163"/>
  <sheetViews>
    <sheetView zoomScaleNormal="100" zoomScaleSheetLayoutView="70" workbookViewId="0">
      <selection sqref="A1:BB1"/>
    </sheetView>
  </sheetViews>
  <sheetFormatPr defaultRowHeight="13.5"/>
  <cols>
    <col min="1" max="40" width="2.625" style="275" customWidth="1"/>
    <col min="41" max="83" width="2.875" style="275" customWidth="1"/>
    <col min="84" max="256" width="9" style="275"/>
    <col min="257" max="296" width="2.625" style="275" customWidth="1"/>
    <col min="297" max="339" width="2.875" style="275" customWidth="1"/>
    <col min="340" max="512" width="9" style="275"/>
    <col min="513" max="552" width="2.625" style="275" customWidth="1"/>
    <col min="553" max="595" width="2.875" style="275" customWidth="1"/>
    <col min="596" max="768" width="9" style="275"/>
    <col min="769" max="808" width="2.625" style="275" customWidth="1"/>
    <col min="809" max="851" width="2.875" style="275" customWidth="1"/>
    <col min="852" max="1024" width="9" style="275"/>
    <col min="1025" max="1064" width="2.625" style="275" customWidth="1"/>
    <col min="1065" max="1107" width="2.875" style="275" customWidth="1"/>
    <col min="1108" max="1280" width="9" style="275"/>
    <col min="1281" max="1320" width="2.625" style="275" customWidth="1"/>
    <col min="1321" max="1363" width="2.875" style="275" customWidth="1"/>
    <col min="1364" max="1536" width="9" style="275"/>
    <col min="1537" max="1576" width="2.625" style="275" customWidth="1"/>
    <col min="1577" max="1619" width="2.875" style="275" customWidth="1"/>
    <col min="1620" max="1792" width="9" style="275"/>
    <col min="1793" max="1832" width="2.625" style="275" customWidth="1"/>
    <col min="1833" max="1875" width="2.875" style="275" customWidth="1"/>
    <col min="1876" max="2048" width="9" style="275"/>
    <col min="2049" max="2088" width="2.625" style="275" customWidth="1"/>
    <col min="2089" max="2131" width="2.875" style="275" customWidth="1"/>
    <col min="2132" max="2304" width="9" style="275"/>
    <col min="2305" max="2344" width="2.625" style="275" customWidth="1"/>
    <col min="2345" max="2387" width="2.875" style="275" customWidth="1"/>
    <col min="2388" max="2560" width="9" style="275"/>
    <col min="2561" max="2600" width="2.625" style="275" customWidth="1"/>
    <col min="2601" max="2643" width="2.875" style="275" customWidth="1"/>
    <col min="2644" max="2816" width="9" style="275"/>
    <col min="2817" max="2856" width="2.625" style="275" customWidth="1"/>
    <col min="2857" max="2899" width="2.875" style="275" customWidth="1"/>
    <col min="2900" max="3072" width="9" style="275"/>
    <col min="3073" max="3112" width="2.625" style="275" customWidth="1"/>
    <col min="3113" max="3155" width="2.875" style="275" customWidth="1"/>
    <col min="3156" max="3328" width="9" style="275"/>
    <col min="3329" max="3368" width="2.625" style="275" customWidth="1"/>
    <col min="3369" max="3411" width="2.875" style="275" customWidth="1"/>
    <col min="3412" max="3584" width="9" style="275"/>
    <col min="3585" max="3624" width="2.625" style="275" customWidth="1"/>
    <col min="3625" max="3667" width="2.875" style="275" customWidth="1"/>
    <col min="3668" max="3840" width="9" style="275"/>
    <col min="3841" max="3880" width="2.625" style="275" customWidth="1"/>
    <col min="3881" max="3923" width="2.875" style="275" customWidth="1"/>
    <col min="3924" max="4096" width="9" style="275"/>
    <col min="4097" max="4136" width="2.625" style="275" customWidth="1"/>
    <col min="4137" max="4179" width="2.875" style="275" customWidth="1"/>
    <col min="4180" max="4352" width="9" style="275"/>
    <col min="4353" max="4392" width="2.625" style="275" customWidth="1"/>
    <col min="4393" max="4435" width="2.875" style="275" customWidth="1"/>
    <col min="4436" max="4608" width="9" style="275"/>
    <col min="4609" max="4648" width="2.625" style="275" customWidth="1"/>
    <col min="4649" max="4691" width="2.875" style="275" customWidth="1"/>
    <col min="4692" max="4864" width="9" style="275"/>
    <col min="4865" max="4904" width="2.625" style="275" customWidth="1"/>
    <col min="4905" max="4947" width="2.875" style="275" customWidth="1"/>
    <col min="4948" max="5120" width="9" style="275"/>
    <col min="5121" max="5160" width="2.625" style="275" customWidth="1"/>
    <col min="5161" max="5203" width="2.875" style="275" customWidth="1"/>
    <col min="5204" max="5376" width="9" style="275"/>
    <col min="5377" max="5416" width="2.625" style="275" customWidth="1"/>
    <col min="5417" max="5459" width="2.875" style="275" customWidth="1"/>
    <col min="5460" max="5632" width="9" style="275"/>
    <col min="5633" max="5672" width="2.625" style="275" customWidth="1"/>
    <col min="5673" max="5715" width="2.875" style="275" customWidth="1"/>
    <col min="5716" max="5888" width="9" style="275"/>
    <col min="5889" max="5928" width="2.625" style="275" customWidth="1"/>
    <col min="5929" max="5971" width="2.875" style="275" customWidth="1"/>
    <col min="5972" max="6144" width="9" style="275"/>
    <col min="6145" max="6184" width="2.625" style="275" customWidth="1"/>
    <col min="6185" max="6227" width="2.875" style="275" customWidth="1"/>
    <col min="6228" max="6400" width="9" style="275"/>
    <col min="6401" max="6440" width="2.625" style="275" customWidth="1"/>
    <col min="6441" max="6483" width="2.875" style="275" customWidth="1"/>
    <col min="6484" max="6656" width="9" style="275"/>
    <col min="6657" max="6696" width="2.625" style="275" customWidth="1"/>
    <col min="6697" max="6739" width="2.875" style="275" customWidth="1"/>
    <col min="6740" max="6912" width="9" style="275"/>
    <col min="6913" max="6952" width="2.625" style="275" customWidth="1"/>
    <col min="6953" max="6995" width="2.875" style="275" customWidth="1"/>
    <col min="6996" max="7168" width="9" style="275"/>
    <col min="7169" max="7208" width="2.625" style="275" customWidth="1"/>
    <col min="7209" max="7251" width="2.875" style="275" customWidth="1"/>
    <col min="7252" max="7424" width="9" style="275"/>
    <col min="7425" max="7464" width="2.625" style="275" customWidth="1"/>
    <col min="7465" max="7507" width="2.875" style="275" customWidth="1"/>
    <col min="7508" max="7680" width="9" style="275"/>
    <col min="7681" max="7720" width="2.625" style="275" customWidth="1"/>
    <col min="7721" max="7763" width="2.875" style="275" customWidth="1"/>
    <col min="7764" max="7936" width="9" style="275"/>
    <col min="7937" max="7976" width="2.625" style="275" customWidth="1"/>
    <col min="7977" max="8019" width="2.875" style="275" customWidth="1"/>
    <col min="8020" max="8192" width="9" style="275"/>
    <col min="8193" max="8232" width="2.625" style="275" customWidth="1"/>
    <col min="8233" max="8275" width="2.875" style="275" customWidth="1"/>
    <col min="8276" max="8448" width="9" style="275"/>
    <col min="8449" max="8488" width="2.625" style="275" customWidth="1"/>
    <col min="8489" max="8531" width="2.875" style="275" customWidth="1"/>
    <col min="8532" max="8704" width="9" style="275"/>
    <col min="8705" max="8744" width="2.625" style="275" customWidth="1"/>
    <col min="8745" max="8787" width="2.875" style="275" customWidth="1"/>
    <col min="8788" max="8960" width="9" style="275"/>
    <col min="8961" max="9000" width="2.625" style="275" customWidth="1"/>
    <col min="9001" max="9043" width="2.875" style="275" customWidth="1"/>
    <col min="9044" max="9216" width="9" style="275"/>
    <col min="9217" max="9256" width="2.625" style="275" customWidth="1"/>
    <col min="9257" max="9299" width="2.875" style="275" customWidth="1"/>
    <col min="9300" max="9472" width="9" style="275"/>
    <col min="9473" max="9512" width="2.625" style="275" customWidth="1"/>
    <col min="9513" max="9555" width="2.875" style="275" customWidth="1"/>
    <col min="9556" max="9728" width="9" style="275"/>
    <col min="9729" max="9768" width="2.625" style="275" customWidth="1"/>
    <col min="9769" max="9811" width="2.875" style="275" customWidth="1"/>
    <col min="9812" max="9984" width="9" style="275"/>
    <col min="9985" max="10024" width="2.625" style="275" customWidth="1"/>
    <col min="10025" max="10067" width="2.875" style="275" customWidth="1"/>
    <col min="10068" max="10240" width="9" style="275"/>
    <col min="10241" max="10280" width="2.625" style="275" customWidth="1"/>
    <col min="10281" max="10323" width="2.875" style="275" customWidth="1"/>
    <col min="10324" max="10496" width="9" style="275"/>
    <col min="10497" max="10536" width="2.625" style="275" customWidth="1"/>
    <col min="10537" max="10579" width="2.875" style="275" customWidth="1"/>
    <col min="10580" max="10752" width="9" style="275"/>
    <col min="10753" max="10792" width="2.625" style="275" customWidth="1"/>
    <col min="10793" max="10835" width="2.875" style="275" customWidth="1"/>
    <col min="10836" max="11008" width="9" style="275"/>
    <col min="11009" max="11048" width="2.625" style="275" customWidth="1"/>
    <col min="11049" max="11091" width="2.875" style="275" customWidth="1"/>
    <col min="11092" max="11264" width="9" style="275"/>
    <col min="11265" max="11304" width="2.625" style="275" customWidth="1"/>
    <col min="11305" max="11347" width="2.875" style="275" customWidth="1"/>
    <col min="11348" max="11520" width="9" style="275"/>
    <col min="11521" max="11560" width="2.625" style="275" customWidth="1"/>
    <col min="11561" max="11603" width="2.875" style="275" customWidth="1"/>
    <col min="11604" max="11776" width="9" style="275"/>
    <col min="11777" max="11816" width="2.625" style="275" customWidth="1"/>
    <col min="11817" max="11859" width="2.875" style="275" customWidth="1"/>
    <col min="11860" max="12032" width="9" style="275"/>
    <col min="12033" max="12072" width="2.625" style="275" customWidth="1"/>
    <col min="12073" max="12115" width="2.875" style="275" customWidth="1"/>
    <col min="12116" max="12288" width="9" style="275"/>
    <col min="12289" max="12328" width="2.625" style="275" customWidth="1"/>
    <col min="12329" max="12371" width="2.875" style="275" customWidth="1"/>
    <col min="12372" max="12544" width="9" style="275"/>
    <col min="12545" max="12584" width="2.625" style="275" customWidth="1"/>
    <col min="12585" max="12627" width="2.875" style="275" customWidth="1"/>
    <col min="12628" max="12800" width="9" style="275"/>
    <col min="12801" max="12840" width="2.625" style="275" customWidth="1"/>
    <col min="12841" max="12883" width="2.875" style="275" customWidth="1"/>
    <col min="12884" max="13056" width="9" style="275"/>
    <col min="13057" max="13096" width="2.625" style="275" customWidth="1"/>
    <col min="13097" max="13139" width="2.875" style="275" customWidth="1"/>
    <col min="13140" max="13312" width="9" style="275"/>
    <col min="13313" max="13352" width="2.625" style="275" customWidth="1"/>
    <col min="13353" max="13395" width="2.875" style="275" customWidth="1"/>
    <col min="13396" max="13568" width="9" style="275"/>
    <col min="13569" max="13608" width="2.625" style="275" customWidth="1"/>
    <col min="13609" max="13651" width="2.875" style="275" customWidth="1"/>
    <col min="13652" max="13824" width="9" style="275"/>
    <col min="13825" max="13864" width="2.625" style="275" customWidth="1"/>
    <col min="13865" max="13907" width="2.875" style="275" customWidth="1"/>
    <col min="13908" max="14080" width="9" style="275"/>
    <col min="14081" max="14120" width="2.625" style="275" customWidth="1"/>
    <col min="14121" max="14163" width="2.875" style="275" customWidth="1"/>
    <col min="14164" max="14336" width="9" style="275"/>
    <col min="14337" max="14376" width="2.625" style="275" customWidth="1"/>
    <col min="14377" max="14419" width="2.875" style="275" customWidth="1"/>
    <col min="14420" max="14592" width="9" style="275"/>
    <col min="14593" max="14632" width="2.625" style="275" customWidth="1"/>
    <col min="14633" max="14675" width="2.875" style="275" customWidth="1"/>
    <col min="14676" max="14848" width="9" style="275"/>
    <col min="14849" max="14888" width="2.625" style="275" customWidth="1"/>
    <col min="14889" max="14931" width="2.875" style="275" customWidth="1"/>
    <col min="14932" max="15104" width="9" style="275"/>
    <col min="15105" max="15144" width="2.625" style="275" customWidth="1"/>
    <col min="15145" max="15187" width="2.875" style="275" customWidth="1"/>
    <col min="15188" max="15360" width="9" style="275"/>
    <col min="15361" max="15400" width="2.625" style="275" customWidth="1"/>
    <col min="15401" max="15443" width="2.875" style="275" customWidth="1"/>
    <col min="15444" max="15616" width="9" style="275"/>
    <col min="15617" max="15656" width="2.625" style="275" customWidth="1"/>
    <col min="15657" max="15699" width="2.875" style="275" customWidth="1"/>
    <col min="15700" max="15872" width="9" style="275"/>
    <col min="15873" max="15912" width="2.625" style="275" customWidth="1"/>
    <col min="15913" max="15955" width="2.875" style="275" customWidth="1"/>
    <col min="15956" max="16128" width="9" style="275"/>
    <col min="16129" max="16168" width="2.625" style="275" customWidth="1"/>
    <col min="16169" max="16211" width="2.875" style="275" customWidth="1"/>
    <col min="16212" max="16384" width="9" style="275"/>
  </cols>
  <sheetData>
    <row r="2" spans="1:37" ht="18" customHeight="1">
      <c r="A2" s="283" t="s">
        <v>1046</v>
      </c>
      <c r="B2" s="283"/>
      <c r="C2" s="283"/>
      <c r="D2" s="283"/>
      <c r="E2" s="283"/>
      <c r="F2" s="283"/>
      <c r="G2" s="283"/>
      <c r="H2" s="283"/>
      <c r="I2" s="283"/>
      <c r="J2" s="283"/>
    </row>
    <row r="3" spans="1:37" ht="15.75" customHeight="1">
      <c r="M3" s="2488" t="s">
        <v>1047</v>
      </c>
      <c r="N3" s="2488"/>
      <c r="O3" s="2488"/>
      <c r="P3" s="2488"/>
      <c r="Q3" s="2488"/>
      <c r="R3" s="2488"/>
      <c r="S3" s="2488"/>
      <c r="U3" s="357" t="s">
        <v>1048</v>
      </c>
      <c r="W3" s="351"/>
    </row>
    <row r="4" spans="1:37" ht="14.25">
      <c r="L4" s="358"/>
      <c r="M4" s="358"/>
      <c r="N4" s="358"/>
      <c r="O4" s="358"/>
      <c r="T4" s="358"/>
      <c r="U4" s="358"/>
      <c r="V4" s="358"/>
      <c r="W4" s="351"/>
    </row>
    <row r="5" spans="1:37" ht="14.25" customHeight="1">
      <c r="P5" s="2687" t="s">
        <v>1049</v>
      </c>
      <c r="Q5" s="2687"/>
      <c r="R5" s="2687"/>
      <c r="S5" s="2687"/>
      <c r="V5" s="351"/>
      <c r="W5" s="351"/>
    </row>
    <row r="6" spans="1:37" ht="14.25">
      <c r="O6" s="358"/>
      <c r="P6" s="358"/>
      <c r="Q6" s="358"/>
      <c r="R6" s="358"/>
      <c r="S6" s="358"/>
      <c r="V6" s="351"/>
      <c r="W6" s="351"/>
    </row>
    <row r="7" spans="1:37" ht="17.25">
      <c r="L7" s="2688" t="s">
        <v>1050</v>
      </c>
      <c r="M7" s="2688"/>
      <c r="N7" s="2688"/>
      <c r="O7" s="2688"/>
      <c r="P7" s="2688"/>
      <c r="Q7" s="2688"/>
      <c r="R7" s="2688"/>
      <c r="S7" s="2688"/>
      <c r="T7" s="2688"/>
      <c r="U7" s="2688"/>
      <c r="V7" s="2688"/>
      <c r="W7" s="2688"/>
      <c r="X7" s="2688"/>
    </row>
    <row r="8" spans="1:37">
      <c r="A8" s="283"/>
      <c r="B8" s="283"/>
      <c r="C8" s="283"/>
      <c r="D8" s="283"/>
      <c r="E8" s="283"/>
      <c r="F8" s="283"/>
      <c r="G8" s="283"/>
      <c r="H8" s="283"/>
      <c r="I8" s="283"/>
      <c r="J8" s="283"/>
      <c r="K8" s="283"/>
      <c r="Y8" s="283"/>
      <c r="Z8" s="283"/>
      <c r="AA8" s="283"/>
      <c r="AB8" s="283"/>
      <c r="AC8" s="283"/>
      <c r="AD8" s="283"/>
      <c r="AE8" s="283"/>
      <c r="AF8" s="283"/>
      <c r="AG8" s="283"/>
      <c r="AH8" s="283"/>
      <c r="AI8" s="283"/>
      <c r="AJ8" s="283"/>
    </row>
    <row r="9" spans="1:37">
      <c r="A9" s="283" t="s">
        <v>1051</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row>
    <row r="10" spans="1:37">
      <c r="A10" s="283"/>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row>
    <row r="11" spans="1:37" ht="14.45" customHeight="1">
      <c r="A11" s="283"/>
      <c r="B11" s="2521" t="s">
        <v>1052</v>
      </c>
      <c r="C11" s="2446"/>
      <c r="D11" s="2446"/>
      <c r="E11" s="2446"/>
      <c r="F11" s="2446"/>
      <c r="G11" s="2522"/>
      <c r="H11" s="335"/>
      <c r="I11" s="348"/>
      <c r="J11" s="348"/>
      <c r="K11" s="348"/>
      <c r="L11" s="348"/>
      <c r="M11" s="348"/>
      <c r="N11" s="348"/>
      <c r="O11" s="2446" t="s">
        <v>1053</v>
      </c>
      <c r="P11" s="2446"/>
      <c r="Q11" s="2446"/>
      <c r="R11" s="2446"/>
      <c r="S11" s="2446"/>
      <c r="T11" s="2446"/>
      <c r="U11" s="2446"/>
      <c r="V11" s="2446"/>
      <c r="W11" s="2446"/>
      <c r="X11" s="2446"/>
      <c r="Y11" s="2446"/>
      <c r="Z11" s="2446"/>
      <c r="AA11" s="2446"/>
      <c r="AB11" s="2446"/>
      <c r="AC11" s="2446"/>
      <c r="AD11" s="2446"/>
      <c r="AE11" s="2446"/>
      <c r="AF11" s="2446"/>
      <c r="AG11" s="348"/>
      <c r="AH11" s="348"/>
      <c r="AI11" s="348"/>
      <c r="AJ11" s="348"/>
      <c r="AK11" s="359"/>
    </row>
    <row r="12" spans="1:37" ht="14.45" customHeight="1">
      <c r="A12" s="283"/>
      <c r="B12" s="2523"/>
      <c r="C12" s="2447"/>
      <c r="D12" s="2447"/>
      <c r="E12" s="2447"/>
      <c r="F12" s="2447"/>
      <c r="G12" s="2524"/>
      <c r="H12" s="323"/>
      <c r="I12" s="360"/>
      <c r="J12" s="360"/>
      <c r="K12" s="360"/>
      <c r="L12" s="360"/>
      <c r="M12" s="360"/>
      <c r="N12" s="360"/>
      <c r="O12" s="2447"/>
      <c r="P12" s="2447"/>
      <c r="Q12" s="2447"/>
      <c r="R12" s="2447"/>
      <c r="S12" s="2447"/>
      <c r="T12" s="2447"/>
      <c r="U12" s="2447"/>
      <c r="V12" s="2447"/>
      <c r="W12" s="2447"/>
      <c r="X12" s="2447"/>
      <c r="Y12" s="2447"/>
      <c r="Z12" s="2447"/>
      <c r="AA12" s="2447"/>
      <c r="AB12" s="2447"/>
      <c r="AC12" s="2447"/>
      <c r="AD12" s="2447"/>
      <c r="AE12" s="2447"/>
      <c r="AF12" s="2447"/>
      <c r="AG12" s="360"/>
      <c r="AH12" s="360"/>
      <c r="AI12" s="360"/>
      <c r="AJ12" s="360"/>
      <c r="AK12" s="356"/>
    </row>
    <row r="13" spans="1:37" ht="14.45" customHeight="1">
      <c r="A13" s="283"/>
      <c r="B13" s="2521" t="s">
        <v>1054</v>
      </c>
      <c r="C13" s="2446"/>
      <c r="D13" s="2446"/>
      <c r="E13" s="2446"/>
      <c r="F13" s="2446"/>
      <c r="G13" s="2522"/>
      <c r="H13" s="2521" t="s">
        <v>1055</v>
      </c>
      <c r="I13" s="2446"/>
      <c r="J13" s="2446"/>
      <c r="K13" s="2446"/>
      <c r="L13" s="2522"/>
      <c r="M13" s="2521" t="s">
        <v>1055</v>
      </c>
      <c r="N13" s="2446"/>
      <c r="O13" s="2446"/>
      <c r="P13" s="2446"/>
      <c r="Q13" s="2522"/>
      <c r="R13" s="2521" t="s">
        <v>1055</v>
      </c>
      <c r="S13" s="2446"/>
      <c r="T13" s="2446"/>
      <c r="U13" s="2446"/>
      <c r="V13" s="2522"/>
      <c r="W13" s="2521" t="s">
        <v>1055</v>
      </c>
      <c r="X13" s="2446"/>
      <c r="Y13" s="2446"/>
      <c r="Z13" s="2446"/>
      <c r="AA13" s="2522"/>
      <c r="AB13" s="2521" t="s">
        <v>1055</v>
      </c>
      <c r="AC13" s="2446"/>
      <c r="AD13" s="2446"/>
      <c r="AE13" s="2446"/>
      <c r="AF13" s="2522"/>
      <c r="AG13" s="2521" t="s">
        <v>1055</v>
      </c>
      <c r="AH13" s="2446"/>
      <c r="AI13" s="2446"/>
      <c r="AJ13" s="2446"/>
      <c r="AK13" s="2522"/>
    </row>
    <row r="14" spans="1:37" ht="14.45" customHeight="1">
      <c r="A14" s="283"/>
      <c r="B14" s="2523"/>
      <c r="C14" s="2447"/>
      <c r="D14" s="2447"/>
      <c r="E14" s="2447"/>
      <c r="F14" s="2447"/>
      <c r="G14" s="2524"/>
      <c r="H14" s="2523"/>
      <c r="I14" s="2447"/>
      <c r="J14" s="2447"/>
      <c r="K14" s="2447"/>
      <c r="L14" s="2524"/>
      <c r="M14" s="2523"/>
      <c r="N14" s="2447"/>
      <c r="O14" s="2447"/>
      <c r="P14" s="2447"/>
      <c r="Q14" s="2524"/>
      <c r="R14" s="2523"/>
      <c r="S14" s="2447"/>
      <c r="T14" s="2447"/>
      <c r="U14" s="2447"/>
      <c r="V14" s="2524"/>
      <c r="W14" s="2523"/>
      <c r="X14" s="2447"/>
      <c r="Y14" s="2447"/>
      <c r="Z14" s="2447"/>
      <c r="AA14" s="2524"/>
      <c r="AB14" s="2523"/>
      <c r="AC14" s="2447"/>
      <c r="AD14" s="2447"/>
      <c r="AE14" s="2447"/>
      <c r="AF14" s="2524"/>
      <c r="AG14" s="2523"/>
      <c r="AH14" s="2447"/>
      <c r="AI14" s="2447"/>
      <c r="AJ14" s="2447"/>
      <c r="AK14" s="2524"/>
    </row>
    <row r="15" spans="1:37" ht="14.45" customHeight="1">
      <c r="A15" s="283"/>
      <c r="B15" s="349"/>
      <c r="C15" s="283"/>
      <c r="D15" s="283"/>
      <c r="E15" s="283"/>
      <c r="F15" s="283"/>
      <c r="G15" s="283"/>
      <c r="H15" s="349"/>
      <c r="I15" s="283"/>
      <c r="J15" s="283"/>
      <c r="K15" s="283"/>
      <c r="L15" s="283"/>
      <c r="M15" s="335"/>
      <c r="N15" s="348"/>
      <c r="O15" s="348"/>
      <c r="P15" s="348"/>
      <c r="Q15" s="336"/>
      <c r="R15" s="335"/>
      <c r="S15" s="348"/>
      <c r="T15" s="348"/>
      <c r="U15" s="348"/>
      <c r="V15" s="336"/>
      <c r="W15" s="335"/>
      <c r="X15" s="348"/>
      <c r="Y15" s="348"/>
      <c r="Z15" s="348"/>
      <c r="AA15" s="336"/>
      <c r="AB15" s="335"/>
      <c r="AC15" s="348"/>
      <c r="AD15" s="348"/>
      <c r="AE15" s="348"/>
      <c r="AF15" s="336"/>
      <c r="AG15" s="349"/>
      <c r="AH15" s="283"/>
      <c r="AI15" s="283"/>
      <c r="AJ15" s="283"/>
      <c r="AK15" s="352"/>
    </row>
    <row r="16" spans="1:37" ht="14.45" customHeight="1">
      <c r="A16" s="283"/>
      <c r="B16" s="349"/>
      <c r="C16" s="2436" t="s">
        <v>5469</v>
      </c>
      <c r="D16" s="2436"/>
      <c r="E16" s="2436"/>
      <c r="F16" s="2436"/>
      <c r="G16" s="283"/>
      <c r="H16" s="349"/>
      <c r="I16" s="283"/>
      <c r="J16" s="283"/>
      <c r="K16" s="283"/>
      <c r="L16" s="283"/>
      <c r="M16" s="349"/>
      <c r="N16" s="283"/>
      <c r="O16" s="283"/>
      <c r="P16" s="283"/>
      <c r="Q16" s="350"/>
      <c r="R16" s="349"/>
      <c r="S16" s="283"/>
      <c r="T16" s="283"/>
      <c r="U16" s="283"/>
      <c r="V16" s="350"/>
      <c r="W16" s="349"/>
      <c r="X16" s="283"/>
      <c r="Y16" s="283"/>
      <c r="Z16" s="283"/>
      <c r="AA16" s="350"/>
      <c r="AB16" s="349"/>
      <c r="AC16" s="283"/>
      <c r="AD16" s="283"/>
      <c r="AE16" s="283"/>
      <c r="AF16" s="350"/>
      <c r="AG16" s="349"/>
      <c r="AH16" s="283"/>
      <c r="AI16" s="283"/>
      <c r="AJ16" s="283"/>
      <c r="AK16" s="352"/>
    </row>
    <row r="17" spans="1:37" ht="14.45" customHeight="1">
      <c r="A17" s="283"/>
      <c r="B17" s="349"/>
      <c r="C17" s="2436"/>
      <c r="D17" s="2436"/>
      <c r="E17" s="2436"/>
      <c r="F17" s="2436"/>
      <c r="G17" s="283"/>
      <c r="H17" s="349"/>
      <c r="I17" s="283"/>
      <c r="J17" s="283"/>
      <c r="K17" s="283"/>
      <c r="L17" s="283"/>
      <c r="M17" s="349"/>
      <c r="N17" s="283"/>
      <c r="O17" s="283"/>
      <c r="P17" s="283"/>
      <c r="Q17" s="350"/>
      <c r="R17" s="349"/>
      <c r="S17" s="283"/>
      <c r="T17" s="283"/>
      <c r="U17" s="283"/>
      <c r="V17" s="350"/>
      <c r="W17" s="349"/>
      <c r="X17" s="283"/>
      <c r="Y17" s="283"/>
      <c r="Z17" s="283"/>
      <c r="AA17" s="350"/>
      <c r="AB17" s="349"/>
      <c r="AC17" s="283"/>
      <c r="AD17" s="283"/>
      <c r="AE17" s="283"/>
      <c r="AF17" s="350"/>
      <c r="AG17" s="349"/>
      <c r="AH17" s="283"/>
      <c r="AI17" s="283"/>
      <c r="AJ17" s="283"/>
      <c r="AK17" s="352"/>
    </row>
    <row r="18" spans="1:37" ht="14.45" customHeight="1">
      <c r="A18" s="283"/>
      <c r="B18" s="323"/>
      <c r="C18" s="360"/>
      <c r="D18" s="360"/>
      <c r="E18" s="360"/>
      <c r="F18" s="360"/>
      <c r="G18" s="360"/>
      <c r="H18" s="323"/>
      <c r="I18" s="360"/>
      <c r="J18" s="360"/>
      <c r="K18" s="360"/>
      <c r="L18" s="360"/>
      <c r="M18" s="323"/>
      <c r="N18" s="360"/>
      <c r="O18" s="360"/>
      <c r="P18" s="360"/>
      <c r="Q18" s="324"/>
      <c r="R18" s="323"/>
      <c r="S18" s="360"/>
      <c r="T18" s="360"/>
      <c r="U18" s="360"/>
      <c r="V18" s="324"/>
      <c r="W18" s="323"/>
      <c r="X18" s="360"/>
      <c r="Y18" s="360"/>
      <c r="Z18" s="360"/>
      <c r="AA18" s="324"/>
      <c r="AB18" s="323"/>
      <c r="AC18" s="360"/>
      <c r="AD18" s="360"/>
      <c r="AE18" s="360"/>
      <c r="AF18" s="324"/>
      <c r="AG18" s="323"/>
      <c r="AH18" s="360"/>
      <c r="AI18" s="360"/>
      <c r="AJ18" s="360"/>
      <c r="AK18" s="356"/>
    </row>
    <row r="19" spans="1:37" ht="14.45" customHeight="1">
      <c r="A19" s="283"/>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row>
    <row r="20" spans="1:37" ht="14.45" customHeight="1">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row>
    <row r="21" spans="1:37" ht="14.45" customHeight="1">
      <c r="A21" s="283" t="s">
        <v>1056</v>
      </c>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row>
    <row r="22" spans="1:37" ht="14.45" customHeight="1">
      <c r="A22" s="283"/>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row>
    <row r="23" spans="1:37" ht="14.45" customHeight="1">
      <c r="A23" s="283" t="s">
        <v>1057</v>
      </c>
      <c r="B23" s="283" t="s">
        <v>1058</v>
      </c>
      <c r="C23" s="283"/>
      <c r="D23" s="283" t="s">
        <v>1059</v>
      </c>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row>
    <row r="24" spans="1:37" ht="14.45" customHeight="1">
      <c r="A24" s="283"/>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row>
    <row r="25" spans="1:37" ht="14.45" customHeight="1">
      <c r="A25" s="283"/>
      <c r="B25" s="335"/>
      <c r="C25" s="348"/>
      <c r="D25" s="348"/>
      <c r="E25" s="348"/>
      <c r="F25" s="348"/>
      <c r="G25" s="348"/>
      <c r="H25" s="2684" t="s">
        <v>1060</v>
      </c>
      <c r="I25" s="2685"/>
      <c r="J25" s="2685"/>
      <c r="K25" s="2685"/>
      <c r="L25" s="2685"/>
      <c r="M25" s="2686"/>
      <c r="N25" s="2684" t="s">
        <v>1060</v>
      </c>
      <c r="O25" s="2685"/>
      <c r="P25" s="2685"/>
      <c r="Q25" s="2685"/>
      <c r="R25" s="2685"/>
      <c r="S25" s="2686"/>
      <c r="T25" s="2684" t="s">
        <v>1060</v>
      </c>
      <c r="U25" s="2685"/>
      <c r="V25" s="2685"/>
      <c r="W25" s="2685"/>
      <c r="X25" s="2685"/>
      <c r="Y25" s="2686"/>
      <c r="Z25" s="2684" t="s">
        <v>1060</v>
      </c>
      <c r="AA25" s="2685"/>
      <c r="AB25" s="2685"/>
      <c r="AC25" s="2685"/>
      <c r="AD25" s="2685"/>
      <c r="AE25" s="2686"/>
      <c r="AF25" s="2684" t="s">
        <v>1060</v>
      </c>
      <c r="AG25" s="2685"/>
      <c r="AH25" s="2685"/>
      <c r="AI25" s="2685"/>
      <c r="AJ25" s="2685"/>
      <c r="AK25" s="2686"/>
    </row>
    <row r="26" spans="1:37" ht="14.45" customHeight="1">
      <c r="A26" s="283"/>
      <c r="B26" s="349"/>
      <c r="C26" s="2450" t="s">
        <v>1061</v>
      </c>
      <c r="D26" s="2450"/>
      <c r="E26" s="2450"/>
      <c r="F26" s="2450"/>
      <c r="G26" s="283"/>
      <c r="H26" s="2681" t="s">
        <v>1062</v>
      </c>
      <c r="I26" s="2682"/>
      <c r="J26" s="2682"/>
      <c r="K26" s="2682"/>
      <c r="L26" s="2682"/>
      <c r="M26" s="2683"/>
      <c r="N26" s="2681" t="s">
        <v>1062</v>
      </c>
      <c r="O26" s="2682"/>
      <c r="P26" s="2682"/>
      <c r="Q26" s="2682"/>
      <c r="R26" s="2682"/>
      <c r="S26" s="2683"/>
      <c r="T26" s="2681" t="s">
        <v>1062</v>
      </c>
      <c r="U26" s="2682"/>
      <c r="V26" s="2682"/>
      <c r="W26" s="2682"/>
      <c r="X26" s="2682"/>
      <c r="Y26" s="2683"/>
      <c r="Z26" s="2681" t="s">
        <v>1062</v>
      </c>
      <c r="AA26" s="2682"/>
      <c r="AB26" s="2682"/>
      <c r="AC26" s="2682"/>
      <c r="AD26" s="2682"/>
      <c r="AE26" s="2683"/>
      <c r="AF26" s="2681" t="s">
        <v>1062</v>
      </c>
      <c r="AG26" s="2682"/>
      <c r="AH26" s="2682"/>
      <c r="AI26" s="2682"/>
      <c r="AJ26" s="2682"/>
      <c r="AK26" s="2683"/>
    </row>
    <row r="27" spans="1:37" ht="14.45" customHeight="1">
      <c r="A27" s="283"/>
      <c r="B27" s="323"/>
      <c r="C27" s="360"/>
      <c r="D27" s="360"/>
      <c r="E27" s="360"/>
      <c r="F27" s="360"/>
      <c r="G27" s="360"/>
      <c r="H27" s="2678" t="s">
        <v>1063</v>
      </c>
      <c r="I27" s="2679"/>
      <c r="J27" s="2679"/>
      <c r="K27" s="2679"/>
      <c r="L27" s="2679"/>
      <c r="M27" s="2680"/>
      <c r="N27" s="2678" t="s">
        <v>1063</v>
      </c>
      <c r="O27" s="2679"/>
      <c r="P27" s="2679"/>
      <c r="Q27" s="2679"/>
      <c r="R27" s="2679"/>
      <c r="S27" s="2680"/>
      <c r="T27" s="2678" t="s">
        <v>1063</v>
      </c>
      <c r="U27" s="2679"/>
      <c r="V27" s="2679"/>
      <c r="W27" s="2679"/>
      <c r="X27" s="2679"/>
      <c r="Y27" s="2680"/>
      <c r="Z27" s="2678" t="s">
        <v>1063</v>
      </c>
      <c r="AA27" s="2679"/>
      <c r="AB27" s="2679"/>
      <c r="AC27" s="2679"/>
      <c r="AD27" s="2679"/>
      <c r="AE27" s="2680"/>
      <c r="AF27" s="2678" t="s">
        <v>1063</v>
      </c>
      <c r="AG27" s="2679"/>
      <c r="AH27" s="2679"/>
      <c r="AI27" s="2679"/>
      <c r="AJ27" s="2679"/>
      <c r="AK27" s="2680"/>
    </row>
    <row r="28" spans="1:37" ht="14.45" customHeight="1">
      <c r="A28" s="283"/>
      <c r="B28" s="335"/>
      <c r="C28" s="348"/>
      <c r="D28" s="348"/>
      <c r="E28" s="348" t="s">
        <v>1064</v>
      </c>
      <c r="F28" s="336"/>
      <c r="G28" s="336"/>
      <c r="H28" s="2637" t="s">
        <v>1065</v>
      </c>
      <c r="I28" s="2476"/>
      <c r="J28" s="2638"/>
      <c r="K28" s="349"/>
      <c r="L28" s="283"/>
      <c r="M28" s="350"/>
      <c r="N28" s="2637" t="s">
        <v>1065</v>
      </c>
      <c r="O28" s="2476"/>
      <c r="P28" s="2638"/>
      <c r="Q28" s="349"/>
      <c r="R28" s="283"/>
      <c r="S28" s="350"/>
      <c r="T28" s="2637" t="s">
        <v>1065</v>
      </c>
      <c r="U28" s="2476"/>
      <c r="V28" s="2638"/>
      <c r="W28" s="349"/>
      <c r="X28" s="283"/>
      <c r="Y28" s="350"/>
      <c r="Z28" s="2637" t="s">
        <v>1065</v>
      </c>
      <c r="AA28" s="2476"/>
      <c r="AB28" s="2638"/>
      <c r="AC28" s="349"/>
      <c r="AD28" s="283"/>
      <c r="AE28" s="350"/>
      <c r="AF28" s="2637" t="s">
        <v>1065</v>
      </c>
      <c r="AG28" s="2476"/>
      <c r="AH28" s="2638"/>
      <c r="AI28" s="349"/>
      <c r="AJ28" s="283"/>
      <c r="AK28" s="350"/>
    </row>
    <row r="29" spans="1:37" ht="14.45" customHeight="1">
      <c r="A29" s="283"/>
      <c r="B29" s="349"/>
      <c r="C29" s="283"/>
      <c r="D29" s="283"/>
      <c r="E29" s="283"/>
      <c r="F29" s="283"/>
      <c r="G29" s="350"/>
      <c r="H29" s="349"/>
      <c r="I29" s="283" t="s">
        <v>1066</v>
      </c>
      <c r="J29" s="350"/>
      <c r="K29" s="2596" t="s">
        <v>1067</v>
      </c>
      <c r="L29" s="2450"/>
      <c r="M29" s="2595"/>
      <c r="N29" s="349"/>
      <c r="O29" s="283" t="s">
        <v>1066</v>
      </c>
      <c r="P29" s="350"/>
      <c r="Q29" s="2596" t="s">
        <v>1067</v>
      </c>
      <c r="R29" s="2450"/>
      <c r="S29" s="2595"/>
      <c r="T29" s="349"/>
      <c r="U29" s="283" t="s">
        <v>1066</v>
      </c>
      <c r="V29" s="350"/>
      <c r="W29" s="2596" t="s">
        <v>1067</v>
      </c>
      <c r="X29" s="2450"/>
      <c r="Y29" s="2595"/>
      <c r="Z29" s="349"/>
      <c r="AA29" s="283" t="s">
        <v>1066</v>
      </c>
      <c r="AB29" s="350"/>
      <c r="AC29" s="2596" t="s">
        <v>1067</v>
      </c>
      <c r="AD29" s="2450"/>
      <c r="AE29" s="2595"/>
      <c r="AF29" s="349"/>
      <c r="AG29" s="283" t="s">
        <v>1066</v>
      </c>
      <c r="AH29" s="350"/>
      <c r="AI29" s="2596" t="s">
        <v>1067</v>
      </c>
      <c r="AJ29" s="2450"/>
      <c r="AK29" s="2595"/>
    </row>
    <row r="30" spans="1:37" ht="14.45" customHeight="1">
      <c r="A30" s="283"/>
      <c r="B30" s="323" t="s">
        <v>1068</v>
      </c>
      <c r="C30" s="360"/>
      <c r="D30" s="360"/>
      <c r="E30" s="360"/>
      <c r="F30" s="360"/>
      <c r="G30" s="324"/>
      <c r="H30" s="2639" t="s">
        <v>1069</v>
      </c>
      <c r="I30" s="2477"/>
      <c r="J30" s="2640"/>
      <c r="K30" s="323"/>
      <c r="L30" s="360"/>
      <c r="M30" s="324"/>
      <c r="N30" s="2639" t="s">
        <v>1069</v>
      </c>
      <c r="O30" s="2477"/>
      <c r="P30" s="2640"/>
      <c r="Q30" s="323"/>
      <c r="R30" s="360"/>
      <c r="S30" s="324"/>
      <c r="T30" s="2639" t="s">
        <v>1069</v>
      </c>
      <c r="U30" s="2477"/>
      <c r="V30" s="2640"/>
      <c r="W30" s="323"/>
      <c r="X30" s="360"/>
      <c r="Y30" s="324"/>
      <c r="Z30" s="2639" t="s">
        <v>1069</v>
      </c>
      <c r="AA30" s="2477"/>
      <c r="AB30" s="2640"/>
      <c r="AC30" s="323"/>
      <c r="AD30" s="360"/>
      <c r="AE30" s="324"/>
      <c r="AF30" s="2639" t="s">
        <v>1069</v>
      </c>
      <c r="AG30" s="2477"/>
      <c r="AH30" s="2640"/>
      <c r="AI30" s="323"/>
      <c r="AJ30" s="360"/>
      <c r="AK30" s="324"/>
    </row>
    <row r="31" spans="1:37" ht="14.45" customHeight="1">
      <c r="A31" s="283"/>
      <c r="B31" s="335"/>
      <c r="C31" s="336"/>
      <c r="D31" s="2521" t="s">
        <v>1070</v>
      </c>
      <c r="E31" s="2446"/>
      <c r="F31" s="2446"/>
      <c r="G31" s="2522"/>
      <c r="H31" s="361"/>
      <c r="I31" s="362"/>
      <c r="J31" s="363"/>
      <c r="K31" s="335"/>
      <c r="L31" s="348"/>
      <c r="M31" s="336"/>
      <c r="N31" s="361"/>
      <c r="O31" s="362"/>
      <c r="P31" s="363"/>
      <c r="Q31" s="335"/>
      <c r="R31" s="348"/>
      <c r="S31" s="336"/>
      <c r="T31" s="361"/>
      <c r="U31" s="362"/>
      <c r="V31" s="363"/>
      <c r="W31" s="335"/>
      <c r="X31" s="348"/>
      <c r="Y31" s="336"/>
      <c r="Z31" s="361"/>
      <c r="AA31" s="362"/>
      <c r="AB31" s="363"/>
      <c r="AC31" s="335"/>
      <c r="AD31" s="348"/>
      <c r="AE31" s="336"/>
      <c r="AF31" s="361"/>
      <c r="AG31" s="362"/>
      <c r="AH31" s="363"/>
      <c r="AI31" s="335"/>
      <c r="AJ31" s="348"/>
      <c r="AK31" s="336"/>
    </row>
    <row r="32" spans="1:37" ht="14.45" customHeight="1">
      <c r="A32" s="283"/>
      <c r="B32" s="2674" t="s">
        <v>1071</v>
      </c>
      <c r="C32" s="2675"/>
      <c r="D32" s="2523"/>
      <c r="E32" s="2447"/>
      <c r="F32" s="2447"/>
      <c r="G32" s="2524"/>
      <c r="H32" s="323"/>
      <c r="I32" s="360"/>
      <c r="J32" s="324"/>
      <c r="K32" s="323"/>
      <c r="L32" s="360"/>
      <c r="M32" s="324"/>
      <c r="N32" s="323"/>
      <c r="O32" s="360"/>
      <c r="P32" s="324"/>
      <c r="Q32" s="323"/>
      <c r="R32" s="360"/>
      <c r="S32" s="324"/>
      <c r="T32" s="323"/>
      <c r="U32" s="360"/>
      <c r="V32" s="324"/>
      <c r="W32" s="323"/>
      <c r="X32" s="360"/>
      <c r="Y32" s="324"/>
      <c r="Z32" s="323"/>
      <c r="AA32" s="360"/>
      <c r="AB32" s="324"/>
      <c r="AC32" s="323"/>
      <c r="AD32" s="360"/>
      <c r="AE32" s="324"/>
      <c r="AF32" s="323"/>
      <c r="AG32" s="360"/>
      <c r="AH32" s="324"/>
      <c r="AI32" s="323"/>
      <c r="AJ32" s="360"/>
      <c r="AK32" s="324"/>
    </row>
    <row r="33" spans="1:37" ht="14.45" customHeight="1">
      <c r="A33" s="283"/>
      <c r="B33" s="2674"/>
      <c r="C33" s="2675"/>
      <c r="D33" s="2637" t="s">
        <v>1072</v>
      </c>
      <c r="E33" s="2476"/>
      <c r="F33" s="2476"/>
      <c r="G33" s="2638"/>
      <c r="H33" s="335"/>
      <c r="I33" s="348"/>
      <c r="J33" s="336"/>
      <c r="K33" s="335"/>
      <c r="L33" s="348"/>
      <c r="M33" s="336"/>
      <c r="N33" s="335"/>
      <c r="O33" s="348"/>
      <c r="P33" s="336"/>
      <c r="Q33" s="335"/>
      <c r="R33" s="348"/>
      <c r="S33" s="336"/>
      <c r="T33" s="335"/>
      <c r="U33" s="348"/>
      <c r="V33" s="336"/>
      <c r="W33" s="335"/>
      <c r="X33" s="348"/>
      <c r="Y33" s="336"/>
      <c r="Z33" s="335"/>
      <c r="AA33" s="348"/>
      <c r="AB33" s="336"/>
      <c r="AC33" s="335"/>
      <c r="AD33" s="348"/>
      <c r="AE33" s="336"/>
      <c r="AF33" s="335"/>
      <c r="AG33" s="348"/>
      <c r="AH33" s="336"/>
      <c r="AI33" s="335"/>
      <c r="AJ33" s="348"/>
      <c r="AK33" s="336"/>
    </row>
    <row r="34" spans="1:37" ht="14.45" customHeight="1">
      <c r="A34" s="283"/>
      <c r="B34" s="2674"/>
      <c r="C34" s="2675"/>
      <c r="D34" s="2639" t="s">
        <v>1073</v>
      </c>
      <c r="E34" s="2477"/>
      <c r="F34" s="2477"/>
      <c r="G34" s="2640"/>
      <c r="H34" s="323"/>
      <c r="I34" s="360"/>
      <c r="J34" s="324"/>
      <c r="K34" s="323"/>
      <c r="L34" s="360"/>
      <c r="M34" s="324"/>
      <c r="N34" s="323"/>
      <c r="O34" s="360"/>
      <c r="P34" s="324"/>
      <c r="Q34" s="323"/>
      <c r="R34" s="360"/>
      <c r="S34" s="324"/>
      <c r="T34" s="323"/>
      <c r="U34" s="360"/>
      <c r="V34" s="324"/>
      <c r="W34" s="323"/>
      <c r="X34" s="360"/>
      <c r="Y34" s="324"/>
      <c r="Z34" s="323"/>
      <c r="AA34" s="360"/>
      <c r="AB34" s="324"/>
      <c r="AC34" s="323"/>
      <c r="AD34" s="360"/>
      <c r="AE34" s="324"/>
      <c r="AF34" s="323"/>
      <c r="AG34" s="360"/>
      <c r="AH34" s="324"/>
      <c r="AI34" s="323"/>
      <c r="AJ34" s="360"/>
      <c r="AK34" s="324"/>
    </row>
    <row r="35" spans="1:37" ht="14.45" customHeight="1">
      <c r="A35" s="283"/>
      <c r="B35" s="2674"/>
      <c r="C35" s="2675"/>
      <c r="D35" s="2637" t="s">
        <v>1074</v>
      </c>
      <c r="E35" s="2476"/>
      <c r="F35" s="2476"/>
      <c r="G35" s="2638"/>
      <c r="H35" s="361"/>
      <c r="I35" s="362"/>
      <c r="J35" s="363"/>
      <c r="K35" s="335"/>
      <c r="L35" s="348"/>
      <c r="M35" s="336"/>
      <c r="N35" s="361"/>
      <c r="O35" s="362"/>
      <c r="P35" s="363"/>
      <c r="Q35" s="335"/>
      <c r="R35" s="348"/>
      <c r="S35" s="336"/>
      <c r="T35" s="361"/>
      <c r="U35" s="362"/>
      <c r="V35" s="363"/>
      <c r="W35" s="335"/>
      <c r="X35" s="348"/>
      <c r="Y35" s="336"/>
      <c r="Z35" s="361"/>
      <c r="AA35" s="362"/>
      <c r="AB35" s="363"/>
      <c r="AC35" s="335"/>
      <c r="AD35" s="348"/>
      <c r="AE35" s="336"/>
      <c r="AF35" s="361"/>
      <c r="AG35" s="362"/>
      <c r="AH35" s="363"/>
      <c r="AI35" s="335"/>
      <c r="AJ35" s="348"/>
      <c r="AK35" s="336"/>
    </row>
    <row r="36" spans="1:37" ht="14.45" customHeight="1">
      <c r="A36" s="283"/>
      <c r="B36" s="323"/>
      <c r="C36" s="324"/>
      <c r="D36" s="2639" t="s">
        <v>1073</v>
      </c>
      <c r="E36" s="2477"/>
      <c r="F36" s="2477"/>
      <c r="G36" s="2640"/>
      <c r="H36" s="323"/>
      <c r="I36" s="360"/>
      <c r="J36" s="324"/>
      <c r="K36" s="323"/>
      <c r="L36" s="360"/>
      <c r="M36" s="324"/>
      <c r="N36" s="323"/>
      <c r="O36" s="360"/>
      <c r="P36" s="324"/>
      <c r="Q36" s="323"/>
      <c r="R36" s="360"/>
      <c r="S36" s="324"/>
      <c r="T36" s="323"/>
      <c r="U36" s="360"/>
      <c r="V36" s="324"/>
      <c r="W36" s="323"/>
      <c r="X36" s="360"/>
      <c r="Y36" s="324"/>
      <c r="Z36" s="323"/>
      <c r="AA36" s="360"/>
      <c r="AB36" s="324"/>
      <c r="AC36" s="323"/>
      <c r="AD36" s="360"/>
      <c r="AE36" s="324"/>
      <c r="AF36" s="323"/>
      <c r="AG36" s="360"/>
      <c r="AH36" s="324"/>
      <c r="AI36" s="323"/>
      <c r="AJ36" s="360"/>
      <c r="AK36" s="324"/>
    </row>
    <row r="37" spans="1:37" ht="14.45" customHeight="1">
      <c r="A37" s="283"/>
      <c r="B37" s="335"/>
      <c r="C37" s="336"/>
      <c r="D37" s="2521" t="s">
        <v>1070</v>
      </c>
      <c r="E37" s="2446"/>
      <c r="F37" s="2446"/>
      <c r="G37" s="2522"/>
      <c r="H37" s="361"/>
      <c r="I37" s="362"/>
      <c r="J37" s="363"/>
      <c r="K37" s="335"/>
      <c r="L37" s="348"/>
      <c r="M37" s="336"/>
      <c r="N37" s="361"/>
      <c r="O37" s="362"/>
      <c r="P37" s="363"/>
      <c r="Q37" s="335"/>
      <c r="R37" s="348"/>
      <c r="S37" s="336"/>
      <c r="T37" s="361"/>
      <c r="U37" s="362"/>
      <c r="V37" s="363"/>
      <c r="W37" s="335"/>
      <c r="X37" s="348"/>
      <c r="Y37" s="336"/>
      <c r="Z37" s="361"/>
      <c r="AA37" s="362"/>
      <c r="AB37" s="363"/>
      <c r="AC37" s="335"/>
      <c r="AD37" s="348"/>
      <c r="AE37" s="336"/>
      <c r="AF37" s="361"/>
      <c r="AG37" s="362"/>
      <c r="AH37" s="363"/>
      <c r="AI37" s="335"/>
      <c r="AJ37" s="348"/>
      <c r="AK37" s="336"/>
    </row>
    <row r="38" spans="1:37" ht="14.45" customHeight="1">
      <c r="A38" s="283"/>
      <c r="B38" s="2674" t="s">
        <v>1075</v>
      </c>
      <c r="C38" s="2675"/>
      <c r="D38" s="2523"/>
      <c r="E38" s="2447"/>
      <c r="F38" s="2447"/>
      <c r="G38" s="2524"/>
      <c r="H38" s="323"/>
      <c r="I38" s="360"/>
      <c r="J38" s="324"/>
      <c r="K38" s="323"/>
      <c r="L38" s="360"/>
      <c r="M38" s="324"/>
      <c r="N38" s="323"/>
      <c r="O38" s="360"/>
      <c r="P38" s="324"/>
      <c r="Q38" s="323"/>
      <c r="R38" s="360"/>
      <c r="S38" s="324"/>
      <c r="T38" s="323"/>
      <c r="U38" s="360"/>
      <c r="V38" s="324"/>
      <c r="W38" s="323"/>
      <c r="X38" s="360"/>
      <c r="Y38" s="324"/>
      <c r="Z38" s="323"/>
      <c r="AA38" s="360"/>
      <c r="AB38" s="324"/>
      <c r="AC38" s="323"/>
      <c r="AD38" s="360"/>
      <c r="AE38" s="324"/>
      <c r="AF38" s="323"/>
      <c r="AG38" s="360"/>
      <c r="AH38" s="324"/>
      <c r="AI38" s="323"/>
      <c r="AJ38" s="360"/>
      <c r="AK38" s="324"/>
    </row>
    <row r="39" spans="1:37" ht="14.45" customHeight="1">
      <c r="A39" s="283"/>
      <c r="B39" s="2674"/>
      <c r="C39" s="2675"/>
      <c r="D39" s="2637" t="s">
        <v>1072</v>
      </c>
      <c r="E39" s="2476"/>
      <c r="F39" s="2476"/>
      <c r="G39" s="2638"/>
      <c r="H39" s="335"/>
      <c r="I39" s="348"/>
      <c r="J39" s="336"/>
      <c r="K39" s="335"/>
      <c r="L39" s="348"/>
      <c r="M39" s="336"/>
      <c r="N39" s="335"/>
      <c r="O39" s="348"/>
      <c r="P39" s="336"/>
      <c r="Q39" s="335"/>
      <c r="R39" s="348"/>
      <c r="S39" s="336"/>
      <c r="T39" s="335"/>
      <c r="U39" s="348"/>
      <c r="V39" s="336"/>
      <c r="W39" s="335"/>
      <c r="X39" s="348"/>
      <c r="Y39" s="336"/>
      <c r="Z39" s="335"/>
      <c r="AA39" s="348"/>
      <c r="AB39" s="336"/>
      <c r="AC39" s="335"/>
      <c r="AD39" s="348"/>
      <c r="AE39" s="336"/>
      <c r="AF39" s="335"/>
      <c r="AG39" s="348"/>
      <c r="AH39" s="336"/>
      <c r="AI39" s="335"/>
      <c r="AJ39" s="348"/>
      <c r="AK39" s="336"/>
    </row>
    <row r="40" spans="1:37" ht="14.45" customHeight="1">
      <c r="A40" s="283"/>
      <c r="B40" s="2674"/>
      <c r="C40" s="2675"/>
      <c r="D40" s="2639" t="s">
        <v>1073</v>
      </c>
      <c r="E40" s="2477"/>
      <c r="F40" s="2477"/>
      <c r="G40" s="2640"/>
      <c r="H40" s="323"/>
      <c r="I40" s="360"/>
      <c r="J40" s="324"/>
      <c r="K40" s="323"/>
      <c r="L40" s="360"/>
      <c r="M40" s="324"/>
      <c r="N40" s="323"/>
      <c r="O40" s="360"/>
      <c r="P40" s="324"/>
      <c r="Q40" s="323"/>
      <c r="R40" s="360"/>
      <c r="S40" s="324"/>
      <c r="T40" s="323"/>
      <c r="U40" s="360"/>
      <c r="V40" s="324"/>
      <c r="W40" s="323"/>
      <c r="X40" s="360"/>
      <c r="Y40" s="324"/>
      <c r="Z40" s="323"/>
      <c r="AA40" s="360"/>
      <c r="AB40" s="324"/>
      <c r="AC40" s="323"/>
      <c r="AD40" s="360"/>
      <c r="AE40" s="324"/>
      <c r="AF40" s="323"/>
      <c r="AG40" s="360"/>
      <c r="AH40" s="324"/>
      <c r="AI40" s="323"/>
      <c r="AJ40" s="360"/>
      <c r="AK40" s="324"/>
    </row>
    <row r="41" spans="1:37" ht="14.45" customHeight="1">
      <c r="A41" s="283"/>
      <c r="B41" s="2674"/>
      <c r="C41" s="2675"/>
      <c r="D41" s="2637" t="s">
        <v>1074</v>
      </c>
      <c r="E41" s="2476"/>
      <c r="F41" s="2476"/>
      <c r="G41" s="2638"/>
      <c r="H41" s="361"/>
      <c r="I41" s="362"/>
      <c r="J41" s="363"/>
      <c r="K41" s="335"/>
      <c r="L41" s="348"/>
      <c r="M41" s="336"/>
      <c r="N41" s="361"/>
      <c r="O41" s="362"/>
      <c r="P41" s="363"/>
      <c r="Q41" s="335"/>
      <c r="R41" s="348"/>
      <c r="S41" s="336"/>
      <c r="T41" s="361"/>
      <c r="U41" s="362"/>
      <c r="V41" s="363"/>
      <c r="W41" s="335"/>
      <c r="X41" s="348"/>
      <c r="Y41" s="336"/>
      <c r="Z41" s="361"/>
      <c r="AA41" s="362"/>
      <c r="AB41" s="363"/>
      <c r="AC41" s="335"/>
      <c r="AD41" s="348"/>
      <c r="AE41" s="336"/>
      <c r="AF41" s="361"/>
      <c r="AG41" s="362"/>
      <c r="AH41" s="363"/>
      <c r="AI41" s="335"/>
      <c r="AJ41" s="348"/>
      <c r="AK41" s="336"/>
    </row>
    <row r="42" spans="1:37" ht="14.45" customHeight="1">
      <c r="A42" s="283"/>
      <c r="B42" s="323"/>
      <c r="C42" s="324"/>
      <c r="D42" s="2639" t="s">
        <v>1073</v>
      </c>
      <c r="E42" s="2477"/>
      <c r="F42" s="2477"/>
      <c r="G42" s="2640"/>
      <c r="H42" s="323"/>
      <c r="I42" s="360"/>
      <c r="J42" s="324"/>
      <c r="K42" s="323"/>
      <c r="L42" s="360"/>
      <c r="M42" s="324"/>
      <c r="N42" s="323"/>
      <c r="O42" s="360"/>
      <c r="P42" s="324"/>
      <c r="Q42" s="323"/>
      <c r="R42" s="360"/>
      <c r="S42" s="324"/>
      <c r="T42" s="323"/>
      <c r="U42" s="360"/>
      <c r="V42" s="324"/>
      <c r="W42" s="323"/>
      <c r="X42" s="360"/>
      <c r="Y42" s="324"/>
      <c r="Z42" s="323"/>
      <c r="AA42" s="360"/>
      <c r="AB42" s="324"/>
      <c r="AC42" s="323"/>
      <c r="AD42" s="360"/>
      <c r="AE42" s="324"/>
      <c r="AF42" s="323"/>
      <c r="AG42" s="360"/>
      <c r="AH42" s="324"/>
      <c r="AI42" s="323"/>
      <c r="AJ42" s="360"/>
      <c r="AK42" s="324"/>
    </row>
    <row r="43" spans="1:37" ht="14.45" customHeight="1">
      <c r="A43" s="283"/>
      <c r="B43" s="335"/>
      <c r="C43" s="336"/>
      <c r="D43" s="2521" t="s">
        <v>1070</v>
      </c>
      <c r="E43" s="2446"/>
      <c r="F43" s="2446"/>
      <c r="G43" s="2522"/>
      <c r="H43" s="361"/>
      <c r="I43" s="362"/>
      <c r="J43" s="363"/>
      <c r="K43" s="335"/>
      <c r="L43" s="348"/>
      <c r="M43" s="336"/>
      <c r="N43" s="361"/>
      <c r="O43" s="362"/>
      <c r="P43" s="363"/>
      <c r="Q43" s="335"/>
      <c r="R43" s="348"/>
      <c r="S43" s="336"/>
      <c r="T43" s="361"/>
      <c r="U43" s="362"/>
      <c r="V43" s="363"/>
      <c r="W43" s="335"/>
      <c r="X43" s="348"/>
      <c r="Y43" s="336"/>
      <c r="Z43" s="361"/>
      <c r="AA43" s="362"/>
      <c r="AB43" s="363"/>
      <c r="AC43" s="335"/>
      <c r="AD43" s="348"/>
      <c r="AE43" s="336"/>
      <c r="AF43" s="361"/>
      <c r="AG43" s="362"/>
      <c r="AH43" s="363"/>
      <c r="AI43" s="335"/>
      <c r="AJ43" s="348"/>
      <c r="AK43" s="336"/>
    </row>
    <row r="44" spans="1:37" ht="14.45" customHeight="1">
      <c r="A44" s="283"/>
      <c r="B44" s="2676" t="s">
        <v>1076</v>
      </c>
      <c r="C44" s="2677" t="s">
        <v>1077</v>
      </c>
      <c r="D44" s="2523"/>
      <c r="E44" s="2447"/>
      <c r="F44" s="2447"/>
      <c r="G44" s="2524"/>
      <c r="H44" s="323"/>
      <c r="I44" s="360"/>
      <c r="J44" s="324"/>
      <c r="K44" s="323"/>
      <c r="L44" s="360"/>
      <c r="M44" s="324"/>
      <c r="N44" s="323"/>
      <c r="O44" s="360"/>
      <c r="P44" s="324"/>
      <c r="Q44" s="323"/>
      <c r="R44" s="360"/>
      <c r="S44" s="324"/>
      <c r="T44" s="323"/>
      <c r="U44" s="360"/>
      <c r="V44" s="324"/>
      <c r="W44" s="323"/>
      <c r="X44" s="360"/>
      <c r="Y44" s="324"/>
      <c r="Z44" s="323"/>
      <c r="AA44" s="360"/>
      <c r="AB44" s="324"/>
      <c r="AC44" s="323"/>
      <c r="AD44" s="360"/>
      <c r="AE44" s="324"/>
      <c r="AF44" s="323"/>
      <c r="AG44" s="360"/>
      <c r="AH44" s="324"/>
      <c r="AI44" s="323"/>
      <c r="AJ44" s="360"/>
      <c r="AK44" s="324"/>
    </row>
    <row r="45" spans="1:37" ht="14.45" customHeight="1">
      <c r="A45" s="283"/>
      <c r="B45" s="2676"/>
      <c r="C45" s="2677"/>
      <c r="D45" s="2637" t="s">
        <v>1072</v>
      </c>
      <c r="E45" s="2476"/>
      <c r="F45" s="2476"/>
      <c r="G45" s="2638"/>
      <c r="H45" s="335"/>
      <c r="I45" s="348"/>
      <c r="J45" s="336"/>
      <c r="K45" s="335"/>
      <c r="L45" s="348"/>
      <c r="M45" s="336"/>
      <c r="N45" s="335"/>
      <c r="O45" s="348"/>
      <c r="P45" s="336"/>
      <c r="Q45" s="335"/>
      <c r="R45" s="348"/>
      <c r="S45" s="336"/>
      <c r="T45" s="335"/>
      <c r="U45" s="348"/>
      <c r="V45" s="336"/>
      <c r="W45" s="335"/>
      <c r="X45" s="348"/>
      <c r="Y45" s="336"/>
      <c r="Z45" s="335"/>
      <c r="AA45" s="348"/>
      <c r="AB45" s="336"/>
      <c r="AC45" s="335"/>
      <c r="AD45" s="348"/>
      <c r="AE45" s="336"/>
      <c r="AF45" s="335"/>
      <c r="AG45" s="348"/>
      <c r="AH45" s="336"/>
      <c r="AI45" s="335"/>
      <c r="AJ45" s="348"/>
      <c r="AK45" s="336"/>
    </row>
    <row r="46" spans="1:37" ht="14.45" customHeight="1">
      <c r="A46" s="283"/>
      <c r="B46" s="2676"/>
      <c r="C46" s="2677"/>
      <c r="D46" s="2639" t="s">
        <v>1073</v>
      </c>
      <c r="E46" s="2477"/>
      <c r="F46" s="2477"/>
      <c r="G46" s="2640"/>
      <c r="H46" s="323"/>
      <c r="I46" s="360"/>
      <c r="J46" s="324"/>
      <c r="K46" s="323"/>
      <c r="L46" s="360"/>
      <c r="M46" s="324"/>
      <c r="N46" s="323"/>
      <c r="O46" s="360"/>
      <c r="P46" s="324"/>
      <c r="Q46" s="323"/>
      <c r="R46" s="360"/>
      <c r="S46" s="324"/>
      <c r="T46" s="323"/>
      <c r="U46" s="360"/>
      <c r="V46" s="324"/>
      <c r="W46" s="323"/>
      <c r="X46" s="360"/>
      <c r="Y46" s="324"/>
      <c r="Z46" s="323"/>
      <c r="AA46" s="360"/>
      <c r="AB46" s="324"/>
      <c r="AC46" s="323"/>
      <c r="AD46" s="360"/>
      <c r="AE46" s="324"/>
      <c r="AF46" s="323"/>
      <c r="AG46" s="360"/>
      <c r="AH46" s="324"/>
      <c r="AI46" s="323"/>
      <c r="AJ46" s="360"/>
      <c r="AK46" s="324"/>
    </row>
    <row r="47" spans="1:37" ht="14.45" customHeight="1">
      <c r="A47" s="283"/>
      <c r="B47" s="2676"/>
      <c r="C47" s="2677"/>
      <c r="D47" s="2637" t="s">
        <v>1074</v>
      </c>
      <c r="E47" s="2476"/>
      <c r="F47" s="2476"/>
      <c r="G47" s="2638"/>
      <c r="H47" s="361"/>
      <c r="I47" s="362"/>
      <c r="J47" s="363"/>
      <c r="K47" s="335"/>
      <c r="L47" s="348"/>
      <c r="M47" s="336"/>
      <c r="N47" s="361"/>
      <c r="O47" s="362"/>
      <c r="P47" s="363"/>
      <c r="Q47" s="335"/>
      <c r="R47" s="348"/>
      <c r="S47" s="336"/>
      <c r="T47" s="361"/>
      <c r="U47" s="362"/>
      <c r="V47" s="363"/>
      <c r="W47" s="335"/>
      <c r="X47" s="348"/>
      <c r="Y47" s="336"/>
      <c r="Z47" s="361"/>
      <c r="AA47" s="362"/>
      <c r="AB47" s="363"/>
      <c r="AC47" s="335"/>
      <c r="AD47" s="348"/>
      <c r="AE47" s="336"/>
      <c r="AF47" s="361"/>
      <c r="AG47" s="362"/>
      <c r="AH47" s="363"/>
      <c r="AI47" s="335"/>
      <c r="AJ47" s="348"/>
      <c r="AK47" s="336"/>
    </row>
    <row r="48" spans="1:37" ht="14.45" customHeight="1">
      <c r="A48" s="283"/>
      <c r="B48" s="323"/>
      <c r="C48" s="324"/>
      <c r="D48" s="2639" t="s">
        <v>1073</v>
      </c>
      <c r="E48" s="2477"/>
      <c r="F48" s="2477"/>
      <c r="G48" s="2640"/>
      <c r="H48" s="323"/>
      <c r="I48" s="360"/>
      <c r="J48" s="324"/>
      <c r="K48" s="323"/>
      <c r="L48" s="360"/>
      <c r="M48" s="324"/>
      <c r="N48" s="323"/>
      <c r="O48" s="360"/>
      <c r="P48" s="324"/>
      <c r="Q48" s="323"/>
      <c r="R48" s="360"/>
      <c r="S48" s="324"/>
      <c r="T48" s="323"/>
      <c r="U48" s="360"/>
      <c r="V48" s="324"/>
      <c r="W48" s="323"/>
      <c r="X48" s="360"/>
      <c r="Y48" s="324"/>
      <c r="Z48" s="323"/>
      <c r="AA48" s="360"/>
      <c r="AB48" s="324"/>
      <c r="AC48" s="323"/>
      <c r="AD48" s="360"/>
      <c r="AE48" s="324"/>
      <c r="AF48" s="323"/>
      <c r="AG48" s="360"/>
      <c r="AH48" s="324"/>
      <c r="AI48" s="323"/>
      <c r="AJ48" s="360"/>
      <c r="AK48" s="324"/>
    </row>
    <row r="49" spans="1:37" ht="14.45" customHeight="1">
      <c r="A49" s="283"/>
      <c r="B49" s="335"/>
      <c r="C49" s="336"/>
      <c r="D49" s="2521" t="s">
        <v>1070</v>
      </c>
      <c r="E49" s="2446"/>
      <c r="F49" s="2446"/>
      <c r="G49" s="2522"/>
      <c r="H49" s="361"/>
      <c r="I49" s="362"/>
      <c r="J49" s="363"/>
      <c r="K49" s="335"/>
      <c r="L49" s="348"/>
      <c r="M49" s="336"/>
      <c r="N49" s="361"/>
      <c r="O49" s="362"/>
      <c r="P49" s="363"/>
      <c r="Q49" s="335"/>
      <c r="R49" s="348"/>
      <c r="S49" s="336"/>
      <c r="T49" s="361"/>
      <c r="U49" s="362"/>
      <c r="V49" s="363"/>
      <c r="W49" s="335"/>
      <c r="X49" s="348"/>
      <c r="Y49" s="336"/>
      <c r="Z49" s="361"/>
      <c r="AA49" s="362"/>
      <c r="AB49" s="363"/>
      <c r="AC49" s="335"/>
      <c r="AD49" s="348"/>
      <c r="AE49" s="336"/>
      <c r="AF49" s="361"/>
      <c r="AG49" s="362"/>
      <c r="AH49" s="363"/>
      <c r="AI49" s="335"/>
      <c r="AJ49" s="348"/>
      <c r="AK49" s="336"/>
    </row>
    <row r="50" spans="1:37" ht="14.45" customHeight="1">
      <c r="A50" s="283"/>
      <c r="B50" s="2674" t="s">
        <v>1078</v>
      </c>
      <c r="C50" s="2675"/>
      <c r="D50" s="2523"/>
      <c r="E50" s="2447"/>
      <c r="F50" s="2447"/>
      <c r="G50" s="2524"/>
      <c r="H50" s="323"/>
      <c r="I50" s="360"/>
      <c r="J50" s="324"/>
      <c r="K50" s="323"/>
      <c r="L50" s="360"/>
      <c r="M50" s="324"/>
      <c r="N50" s="323"/>
      <c r="O50" s="360"/>
      <c r="P50" s="324"/>
      <c r="Q50" s="323"/>
      <c r="R50" s="360"/>
      <c r="S50" s="324"/>
      <c r="T50" s="323"/>
      <c r="U50" s="360"/>
      <c r="V50" s="324"/>
      <c r="W50" s="323"/>
      <c r="X50" s="360"/>
      <c r="Y50" s="324"/>
      <c r="Z50" s="323"/>
      <c r="AA50" s="360"/>
      <c r="AB50" s="324"/>
      <c r="AC50" s="323"/>
      <c r="AD50" s="360"/>
      <c r="AE50" s="324"/>
      <c r="AF50" s="323"/>
      <c r="AG50" s="360"/>
      <c r="AH50" s="324"/>
      <c r="AI50" s="323"/>
      <c r="AJ50" s="360"/>
      <c r="AK50" s="324"/>
    </row>
    <row r="51" spans="1:37" ht="14.45" customHeight="1">
      <c r="A51" s="283"/>
      <c r="B51" s="2674"/>
      <c r="C51" s="2675"/>
      <c r="D51" s="2637" t="s">
        <v>1072</v>
      </c>
      <c r="E51" s="2476"/>
      <c r="F51" s="2476"/>
      <c r="G51" s="2638"/>
      <c r="H51" s="335"/>
      <c r="I51" s="348"/>
      <c r="J51" s="336"/>
      <c r="K51" s="335"/>
      <c r="L51" s="348"/>
      <c r="M51" s="336"/>
      <c r="N51" s="335"/>
      <c r="O51" s="348"/>
      <c r="P51" s="336"/>
      <c r="Q51" s="335"/>
      <c r="R51" s="348"/>
      <c r="S51" s="336"/>
      <c r="T51" s="335"/>
      <c r="U51" s="348"/>
      <c r="V51" s="336"/>
      <c r="W51" s="335"/>
      <c r="X51" s="348"/>
      <c r="Y51" s="336"/>
      <c r="Z51" s="335"/>
      <c r="AA51" s="348"/>
      <c r="AB51" s="336"/>
      <c r="AC51" s="335"/>
      <c r="AD51" s="348"/>
      <c r="AE51" s="336"/>
      <c r="AF51" s="335"/>
      <c r="AG51" s="348"/>
      <c r="AH51" s="336"/>
      <c r="AI51" s="335"/>
      <c r="AJ51" s="348"/>
      <c r="AK51" s="336"/>
    </row>
    <row r="52" spans="1:37" ht="14.45" customHeight="1">
      <c r="A52" s="283"/>
      <c r="B52" s="2674"/>
      <c r="C52" s="2675"/>
      <c r="D52" s="2639" t="s">
        <v>1073</v>
      </c>
      <c r="E52" s="2477"/>
      <c r="F52" s="2477"/>
      <c r="G52" s="2640"/>
      <c r="H52" s="323"/>
      <c r="I52" s="360"/>
      <c r="J52" s="324"/>
      <c r="K52" s="323"/>
      <c r="L52" s="360"/>
      <c r="M52" s="324"/>
      <c r="N52" s="323"/>
      <c r="O52" s="360"/>
      <c r="P52" s="324"/>
      <c r="Q52" s="323"/>
      <c r="R52" s="360"/>
      <c r="S52" s="324"/>
      <c r="T52" s="323"/>
      <c r="U52" s="360"/>
      <c r="V52" s="324"/>
      <c r="W52" s="323"/>
      <c r="X52" s="360"/>
      <c r="Y52" s="324"/>
      <c r="Z52" s="323"/>
      <c r="AA52" s="360"/>
      <c r="AB52" s="324"/>
      <c r="AC52" s="323"/>
      <c r="AD52" s="360"/>
      <c r="AE52" s="324"/>
      <c r="AF52" s="323"/>
      <c r="AG52" s="360"/>
      <c r="AH52" s="324"/>
      <c r="AI52" s="323"/>
      <c r="AJ52" s="360"/>
      <c r="AK52" s="324"/>
    </row>
    <row r="53" spans="1:37" ht="14.45" customHeight="1">
      <c r="A53" s="283"/>
      <c r="B53" s="2674"/>
      <c r="C53" s="2675"/>
      <c r="D53" s="2637" t="s">
        <v>1074</v>
      </c>
      <c r="E53" s="2476"/>
      <c r="F53" s="2476"/>
      <c r="G53" s="2638"/>
      <c r="H53" s="361"/>
      <c r="I53" s="362"/>
      <c r="J53" s="363"/>
      <c r="K53" s="335"/>
      <c r="L53" s="348"/>
      <c r="M53" s="336"/>
      <c r="N53" s="361"/>
      <c r="O53" s="362"/>
      <c r="P53" s="363"/>
      <c r="Q53" s="335"/>
      <c r="R53" s="348"/>
      <c r="S53" s="336"/>
      <c r="T53" s="361"/>
      <c r="U53" s="362"/>
      <c r="V53" s="363"/>
      <c r="W53" s="335"/>
      <c r="X53" s="348"/>
      <c r="Y53" s="336"/>
      <c r="Z53" s="361"/>
      <c r="AA53" s="362"/>
      <c r="AB53" s="363"/>
      <c r="AC53" s="335"/>
      <c r="AD53" s="348"/>
      <c r="AE53" s="336"/>
      <c r="AF53" s="361"/>
      <c r="AG53" s="362"/>
      <c r="AH53" s="363"/>
      <c r="AI53" s="335"/>
      <c r="AJ53" s="348"/>
      <c r="AK53" s="336"/>
    </row>
    <row r="54" spans="1:37" ht="14.45" customHeight="1">
      <c r="A54" s="283"/>
      <c r="B54" s="323"/>
      <c r="C54" s="324"/>
      <c r="D54" s="2639" t="s">
        <v>1073</v>
      </c>
      <c r="E54" s="2477"/>
      <c r="F54" s="2477"/>
      <c r="G54" s="2640"/>
      <c r="H54" s="323"/>
      <c r="I54" s="360"/>
      <c r="J54" s="324"/>
      <c r="K54" s="323"/>
      <c r="L54" s="360"/>
      <c r="M54" s="324"/>
      <c r="N54" s="323"/>
      <c r="O54" s="360"/>
      <c r="P54" s="324"/>
      <c r="Q54" s="323"/>
      <c r="R54" s="360"/>
      <c r="S54" s="324"/>
      <c r="T54" s="323"/>
      <c r="U54" s="360"/>
      <c r="V54" s="324"/>
      <c r="W54" s="323"/>
      <c r="X54" s="360"/>
      <c r="Y54" s="324"/>
      <c r="Z54" s="323"/>
      <c r="AA54" s="360"/>
      <c r="AB54" s="324"/>
      <c r="AC54" s="323"/>
      <c r="AD54" s="360"/>
      <c r="AE54" s="324"/>
      <c r="AF54" s="323"/>
      <c r="AG54" s="360"/>
      <c r="AH54" s="324"/>
      <c r="AI54" s="323"/>
      <c r="AJ54" s="360"/>
      <c r="AK54" s="324"/>
    </row>
    <row r="55" spans="1:37">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row>
    <row r="56" spans="1:37">
      <c r="A56" s="283"/>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row>
    <row r="57" spans="1:37">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row>
    <row r="58" spans="1:37">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row>
    <row r="59" spans="1:37">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row>
    <row r="60" spans="1:37">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row>
    <row r="61" spans="1:37">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row>
    <row r="62" spans="1:37">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row>
    <row r="63" spans="1:37">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row>
    <row r="64" spans="1:37">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row>
    <row r="65" spans="1:36">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row>
    <row r="66" spans="1:36">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row>
    <row r="67" spans="1:36">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row>
    <row r="68" spans="1:36">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row>
    <row r="69" spans="1:36">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row>
    <row r="70" spans="1:36">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row>
    <row r="71" spans="1:36">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row>
    <row r="72" spans="1:36">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row>
    <row r="73" spans="1:36">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row>
    <row r="74" spans="1:36">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row>
    <row r="75" spans="1:36">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row>
    <row r="76" spans="1:36">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row>
    <row r="77" spans="1:36">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row>
    <row r="78" spans="1:36">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row>
    <row r="79" spans="1:36">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row>
    <row r="80" spans="1:36">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row>
    <row r="81" spans="1:36">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row>
    <row r="82" spans="1:36">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row>
    <row r="83" spans="1:36">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row>
    <row r="84" spans="1:36">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row>
    <row r="85" spans="1:36">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36">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row>
    <row r="87" spans="1:36">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row>
    <row r="88" spans="1:36">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row>
    <row r="89" spans="1:36">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row>
    <row r="90" spans="1:36">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row>
    <row r="91" spans="1:36">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row>
    <row r="92" spans="1:36">
      <c r="A92" s="283"/>
      <c r="B92" s="283"/>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row>
    <row r="93" spans="1:36">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row>
    <row r="94" spans="1:36">
      <c r="A94" s="283"/>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row>
    <row r="95" spans="1:36">
      <c r="A95" s="283"/>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row>
    <row r="96" spans="1:36">
      <c r="A96" s="283"/>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row>
    <row r="97" spans="1:36">
      <c r="A97" s="283"/>
      <c r="B97" s="283"/>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row>
    <row r="98" spans="1:36">
      <c r="A98" s="283"/>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row>
    <row r="99" spans="1:36">
      <c r="A99" s="283"/>
      <c r="B99" s="283"/>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row>
    <row r="100" spans="1:36">
      <c r="A100" s="283"/>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row>
    <row r="101" spans="1:36">
      <c r="A101" s="283"/>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row>
    <row r="102" spans="1:36">
      <c r="A102" s="283"/>
      <c r="B102" s="283"/>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row>
    <row r="103" spans="1:36">
      <c r="A103" s="283"/>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row>
    <row r="104" spans="1:36">
      <c r="A104" s="283"/>
      <c r="B104" s="283"/>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row>
    <row r="105" spans="1:36">
      <c r="A105" s="283"/>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row>
    <row r="106" spans="1:36">
      <c r="A106" s="283"/>
      <c r="B106" s="283"/>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row>
    <row r="107" spans="1:36">
      <c r="A107" s="283"/>
      <c r="B107" s="283"/>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row>
    <row r="108" spans="1:36">
      <c r="A108" s="283"/>
      <c r="B108" s="283"/>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row>
    <row r="109" spans="1:36">
      <c r="A109" s="283"/>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row>
    <row r="110" spans="1:36">
      <c r="A110" s="283"/>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row>
    <row r="111" spans="1:36">
      <c r="A111" s="283"/>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row>
    <row r="112" spans="1:36">
      <c r="A112" s="283"/>
      <c r="B112" s="283"/>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row>
    <row r="113" spans="1:36">
      <c r="A113" s="283"/>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row>
    <row r="114" spans="1:36">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row>
    <row r="115" spans="1:36">
      <c r="A115" s="283"/>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row>
    <row r="116" spans="1:36">
      <c r="A116" s="283"/>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row>
    <row r="117" spans="1:36">
      <c r="A117" s="283"/>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row>
    <row r="118" spans="1:36">
      <c r="A118" s="283"/>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row>
    <row r="119" spans="1:36">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row>
    <row r="120" spans="1:36">
      <c r="A120" s="283"/>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row>
    <row r="121" spans="1:36">
      <c r="A121" s="283"/>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row>
    <row r="122" spans="1:36">
      <c r="A122" s="283"/>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row>
    <row r="123" spans="1:36">
      <c r="A123" s="283"/>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row>
    <row r="124" spans="1:36">
      <c r="A124" s="283"/>
      <c r="B124" s="283"/>
      <c r="C124" s="283"/>
      <c r="D124" s="283"/>
      <c r="E124" s="283"/>
      <c r="F124" s="283"/>
      <c r="G124" s="283"/>
      <c r="H124" s="283"/>
      <c r="I124" s="283"/>
      <c r="J124" s="283"/>
      <c r="K124" s="283"/>
      <c r="L124" s="283"/>
      <c r="M124" s="283"/>
      <c r="N124" s="283"/>
      <c r="O124" s="283"/>
      <c r="P124" s="283"/>
      <c r="Q124" s="283"/>
      <c r="R124" s="283"/>
      <c r="S124" s="283"/>
    </row>
    <row r="125" spans="1:36">
      <c r="A125" s="283"/>
      <c r="B125" s="283"/>
      <c r="C125" s="283"/>
      <c r="D125" s="283"/>
      <c r="E125" s="283"/>
      <c r="F125" s="283"/>
      <c r="G125" s="283"/>
      <c r="H125" s="283"/>
      <c r="I125" s="283"/>
      <c r="J125" s="283"/>
      <c r="K125" s="283"/>
      <c r="L125" s="283"/>
      <c r="M125" s="283"/>
      <c r="N125" s="283"/>
      <c r="O125" s="283"/>
      <c r="P125" s="283"/>
      <c r="Q125" s="283"/>
      <c r="R125" s="283"/>
      <c r="S125" s="283"/>
    </row>
    <row r="126" spans="1:36">
      <c r="A126" s="283"/>
      <c r="B126" s="283"/>
      <c r="C126" s="283"/>
      <c r="D126" s="283"/>
      <c r="E126" s="283"/>
      <c r="F126" s="283"/>
      <c r="G126" s="283"/>
      <c r="H126" s="283"/>
      <c r="I126" s="283"/>
      <c r="J126" s="283"/>
      <c r="K126" s="283"/>
      <c r="L126" s="283"/>
      <c r="M126" s="283"/>
      <c r="N126" s="283"/>
      <c r="O126" s="283"/>
      <c r="P126" s="283"/>
      <c r="Q126" s="283"/>
      <c r="R126" s="283"/>
      <c r="S126" s="283"/>
    </row>
    <row r="127" spans="1:36">
      <c r="A127" s="283"/>
      <c r="B127" s="283"/>
      <c r="C127" s="283"/>
      <c r="D127" s="283"/>
      <c r="E127" s="283"/>
      <c r="F127" s="283"/>
      <c r="G127" s="283"/>
      <c r="H127" s="283"/>
      <c r="I127" s="283"/>
      <c r="J127" s="283"/>
      <c r="K127" s="283"/>
      <c r="L127" s="283"/>
      <c r="M127" s="283"/>
      <c r="N127" s="283"/>
      <c r="O127" s="283"/>
      <c r="P127" s="283"/>
      <c r="Q127" s="283"/>
      <c r="R127" s="283"/>
      <c r="S127" s="283"/>
    </row>
    <row r="128" spans="1:36">
      <c r="A128" s="283"/>
      <c r="B128" s="283"/>
      <c r="C128" s="283"/>
      <c r="D128" s="283"/>
      <c r="E128" s="283"/>
      <c r="F128" s="283"/>
      <c r="G128" s="283"/>
      <c r="H128" s="283"/>
      <c r="I128" s="283"/>
      <c r="J128" s="283"/>
      <c r="K128" s="283"/>
      <c r="L128" s="283"/>
      <c r="M128" s="283"/>
      <c r="N128" s="283"/>
      <c r="O128" s="283"/>
      <c r="P128" s="283"/>
      <c r="Q128" s="283"/>
      <c r="R128" s="283"/>
      <c r="S128" s="283"/>
    </row>
    <row r="129" spans="1:19">
      <c r="A129" s="283"/>
      <c r="B129" s="283"/>
      <c r="C129" s="283"/>
      <c r="D129" s="283"/>
      <c r="E129" s="283"/>
      <c r="F129" s="283"/>
      <c r="G129" s="283"/>
      <c r="H129" s="283"/>
      <c r="I129" s="283"/>
      <c r="J129" s="283"/>
      <c r="K129" s="283"/>
      <c r="L129" s="283"/>
      <c r="M129" s="283"/>
      <c r="N129" s="283"/>
      <c r="O129" s="283"/>
      <c r="P129" s="283"/>
      <c r="Q129" s="283"/>
      <c r="R129" s="283"/>
      <c r="S129" s="283"/>
    </row>
    <row r="130" spans="1:19">
      <c r="A130" s="283"/>
      <c r="B130" s="283"/>
      <c r="C130" s="283"/>
      <c r="D130" s="283"/>
      <c r="E130" s="283"/>
      <c r="F130" s="283"/>
      <c r="G130" s="283"/>
      <c r="H130" s="283"/>
      <c r="I130" s="283"/>
      <c r="J130" s="283"/>
      <c r="K130" s="283"/>
      <c r="L130" s="283"/>
      <c r="M130" s="283"/>
      <c r="N130" s="283"/>
      <c r="O130" s="283"/>
      <c r="P130" s="283"/>
      <c r="Q130" s="283"/>
      <c r="R130" s="283"/>
      <c r="S130" s="283"/>
    </row>
    <row r="131" spans="1:19">
      <c r="A131" s="283"/>
      <c r="B131" s="283"/>
      <c r="C131" s="283"/>
      <c r="D131" s="283"/>
      <c r="E131" s="283"/>
      <c r="F131" s="283"/>
      <c r="G131" s="283"/>
      <c r="H131" s="283"/>
      <c r="I131" s="283"/>
      <c r="J131" s="283"/>
      <c r="K131" s="283"/>
      <c r="L131" s="283"/>
      <c r="M131" s="283"/>
      <c r="N131" s="283"/>
      <c r="O131" s="283"/>
      <c r="P131" s="283"/>
      <c r="Q131" s="283"/>
      <c r="R131" s="283"/>
      <c r="S131" s="283"/>
    </row>
    <row r="132" spans="1:19">
      <c r="A132" s="283"/>
      <c r="B132" s="283"/>
      <c r="C132" s="283"/>
      <c r="D132" s="283"/>
      <c r="E132" s="283"/>
      <c r="F132" s="283"/>
      <c r="G132" s="283"/>
      <c r="H132" s="283"/>
      <c r="I132" s="283"/>
      <c r="J132" s="283"/>
      <c r="K132" s="283"/>
      <c r="L132" s="283"/>
      <c r="M132" s="283"/>
      <c r="N132" s="283"/>
      <c r="O132" s="283"/>
      <c r="P132" s="283"/>
      <c r="Q132" s="283"/>
      <c r="R132" s="283"/>
      <c r="S132" s="283"/>
    </row>
    <row r="133" spans="1:19">
      <c r="A133" s="283"/>
      <c r="B133" s="283"/>
      <c r="C133" s="283"/>
      <c r="D133" s="283"/>
      <c r="E133" s="283"/>
      <c r="F133" s="283"/>
      <c r="G133" s="283"/>
      <c r="H133" s="283"/>
      <c r="I133" s="283"/>
      <c r="J133" s="283"/>
      <c r="K133" s="283"/>
      <c r="L133" s="283"/>
      <c r="M133" s="283"/>
      <c r="N133" s="283"/>
      <c r="O133" s="283"/>
      <c r="P133" s="283"/>
      <c r="Q133" s="283"/>
      <c r="R133" s="283"/>
      <c r="S133" s="283"/>
    </row>
    <row r="134" spans="1:19">
      <c r="A134" s="283"/>
      <c r="B134" s="283"/>
      <c r="C134" s="283"/>
      <c r="D134" s="283"/>
      <c r="E134" s="283"/>
      <c r="F134" s="283"/>
      <c r="G134" s="283"/>
      <c r="H134" s="283"/>
      <c r="I134" s="283"/>
      <c r="J134" s="283"/>
      <c r="K134" s="283"/>
      <c r="L134" s="283"/>
      <c r="M134" s="283"/>
      <c r="N134" s="283"/>
      <c r="O134" s="283"/>
      <c r="P134" s="283"/>
      <c r="Q134" s="283"/>
      <c r="R134" s="283"/>
      <c r="S134" s="283"/>
    </row>
    <row r="135" spans="1:19">
      <c r="A135" s="283"/>
      <c r="B135" s="283"/>
      <c r="C135" s="283"/>
      <c r="D135" s="283"/>
      <c r="E135" s="283"/>
      <c r="F135" s="283"/>
      <c r="G135" s="283"/>
      <c r="H135" s="283"/>
      <c r="I135" s="283"/>
      <c r="J135" s="283"/>
      <c r="K135" s="283"/>
      <c r="L135" s="283"/>
      <c r="M135" s="283"/>
      <c r="N135" s="283"/>
      <c r="O135" s="283"/>
      <c r="P135" s="283"/>
      <c r="Q135" s="283"/>
      <c r="R135" s="283"/>
      <c r="S135" s="283"/>
    </row>
    <row r="136" spans="1:19">
      <c r="A136" s="283"/>
      <c r="B136" s="283"/>
      <c r="C136" s="283"/>
      <c r="D136" s="283"/>
      <c r="E136" s="283"/>
      <c r="F136" s="283"/>
      <c r="G136" s="283"/>
      <c r="H136" s="283"/>
      <c r="I136" s="283"/>
      <c r="J136" s="283"/>
      <c r="K136" s="283"/>
      <c r="L136" s="283"/>
      <c r="M136" s="283"/>
      <c r="N136" s="283"/>
      <c r="O136" s="283"/>
      <c r="P136" s="283"/>
      <c r="Q136" s="283"/>
      <c r="R136" s="283"/>
      <c r="S136" s="283"/>
    </row>
    <row r="137" spans="1:19">
      <c r="A137" s="283"/>
      <c r="B137" s="283"/>
      <c r="C137" s="283"/>
      <c r="D137" s="283"/>
      <c r="E137" s="283"/>
      <c r="F137" s="283"/>
      <c r="G137" s="283"/>
      <c r="H137" s="283"/>
      <c r="I137" s="283"/>
      <c r="J137" s="283"/>
      <c r="K137" s="283"/>
      <c r="L137" s="283"/>
      <c r="M137" s="283"/>
      <c r="N137" s="283"/>
      <c r="O137" s="283"/>
      <c r="P137" s="283"/>
      <c r="Q137" s="283"/>
      <c r="R137" s="283"/>
      <c r="S137" s="283"/>
    </row>
    <row r="138" spans="1:19">
      <c r="A138" s="283"/>
      <c r="B138" s="283"/>
      <c r="C138" s="283"/>
      <c r="D138" s="283"/>
      <c r="E138" s="283"/>
      <c r="F138" s="283"/>
      <c r="G138" s="283"/>
      <c r="H138" s="283"/>
      <c r="I138" s="283"/>
      <c r="J138" s="283"/>
      <c r="K138" s="283"/>
      <c r="L138" s="283"/>
      <c r="M138" s="283"/>
      <c r="N138" s="283"/>
      <c r="O138" s="283"/>
      <c r="P138" s="283"/>
      <c r="Q138" s="283"/>
      <c r="R138" s="283"/>
      <c r="S138" s="283"/>
    </row>
    <row r="139" spans="1:19">
      <c r="A139" s="283"/>
      <c r="B139" s="283"/>
      <c r="C139" s="283"/>
      <c r="D139" s="283"/>
      <c r="E139" s="283"/>
      <c r="F139" s="283"/>
      <c r="G139" s="283"/>
      <c r="H139" s="283"/>
      <c r="I139" s="283"/>
      <c r="J139" s="283"/>
      <c r="K139" s="283"/>
      <c r="L139" s="283"/>
      <c r="M139" s="283"/>
      <c r="N139" s="283"/>
      <c r="O139" s="283"/>
      <c r="P139" s="283"/>
      <c r="Q139" s="283"/>
      <c r="R139" s="283"/>
      <c r="S139" s="283"/>
    </row>
    <row r="140" spans="1:19">
      <c r="A140" s="283"/>
      <c r="B140" s="283"/>
      <c r="C140" s="283"/>
      <c r="D140" s="283"/>
      <c r="E140" s="283"/>
      <c r="F140" s="283"/>
      <c r="G140" s="283"/>
      <c r="H140" s="283"/>
      <c r="I140" s="283"/>
      <c r="J140" s="283"/>
      <c r="K140" s="283"/>
      <c r="L140" s="283"/>
      <c r="M140" s="283"/>
      <c r="N140" s="283"/>
      <c r="O140" s="283"/>
      <c r="P140" s="283"/>
      <c r="Q140" s="283"/>
      <c r="R140" s="283"/>
      <c r="S140" s="283"/>
    </row>
    <row r="141" spans="1:19">
      <c r="A141" s="283"/>
      <c r="B141" s="283"/>
      <c r="C141" s="283"/>
      <c r="D141" s="283"/>
      <c r="E141" s="283"/>
      <c r="F141" s="283"/>
      <c r="G141" s="283"/>
      <c r="H141" s="283"/>
      <c r="I141" s="283"/>
      <c r="J141" s="283"/>
      <c r="K141" s="283"/>
      <c r="L141" s="283"/>
      <c r="M141" s="283"/>
      <c r="N141" s="283"/>
      <c r="O141" s="283"/>
      <c r="P141" s="283"/>
      <c r="Q141" s="283"/>
      <c r="R141" s="283"/>
      <c r="S141" s="283"/>
    </row>
    <row r="142" spans="1:19">
      <c r="A142" s="283"/>
      <c r="B142" s="283"/>
      <c r="C142" s="283"/>
      <c r="D142" s="283"/>
      <c r="E142" s="283"/>
      <c r="F142" s="283"/>
      <c r="G142" s="283"/>
      <c r="H142" s="283"/>
      <c r="I142" s="283"/>
      <c r="J142" s="283"/>
      <c r="K142" s="283"/>
      <c r="L142" s="283"/>
      <c r="M142" s="283"/>
      <c r="N142" s="283"/>
      <c r="O142" s="283"/>
      <c r="P142" s="283"/>
      <c r="Q142" s="283"/>
      <c r="R142" s="283"/>
      <c r="S142" s="283"/>
    </row>
    <row r="143" spans="1:19">
      <c r="A143" s="283"/>
      <c r="B143" s="283"/>
      <c r="C143" s="283"/>
      <c r="D143" s="283"/>
      <c r="E143" s="283"/>
      <c r="F143" s="283"/>
      <c r="G143" s="283"/>
      <c r="H143" s="283"/>
      <c r="I143" s="283"/>
      <c r="J143" s="283"/>
      <c r="K143" s="283"/>
      <c r="L143" s="283"/>
      <c r="M143" s="283"/>
      <c r="N143" s="283"/>
      <c r="O143" s="283"/>
      <c r="P143" s="283"/>
      <c r="Q143" s="283"/>
      <c r="R143" s="283"/>
      <c r="S143" s="283"/>
    </row>
    <row r="144" spans="1:19">
      <c r="A144" s="283"/>
      <c r="B144" s="283"/>
      <c r="C144" s="283"/>
      <c r="D144" s="283"/>
      <c r="E144" s="283"/>
      <c r="F144" s="283"/>
      <c r="G144" s="283"/>
      <c r="H144" s="283"/>
      <c r="I144" s="283"/>
      <c r="J144" s="283"/>
      <c r="K144" s="283"/>
      <c r="L144" s="283"/>
      <c r="M144" s="283"/>
      <c r="N144" s="283"/>
      <c r="O144" s="283"/>
      <c r="P144" s="283"/>
      <c r="Q144" s="283"/>
      <c r="R144" s="283"/>
      <c r="S144" s="283"/>
    </row>
    <row r="145" spans="1:19">
      <c r="A145" s="283"/>
      <c r="B145" s="283"/>
      <c r="C145" s="283"/>
      <c r="D145" s="283"/>
      <c r="E145" s="283"/>
      <c r="F145" s="283"/>
      <c r="G145" s="283"/>
      <c r="H145" s="283"/>
      <c r="I145" s="283"/>
      <c r="J145" s="283"/>
      <c r="K145" s="283"/>
      <c r="L145" s="283"/>
      <c r="M145" s="283"/>
      <c r="N145" s="283"/>
      <c r="O145" s="283"/>
      <c r="P145" s="283"/>
      <c r="Q145" s="283"/>
      <c r="R145" s="283"/>
      <c r="S145" s="283"/>
    </row>
    <row r="146" spans="1:19">
      <c r="A146" s="283"/>
      <c r="B146" s="283"/>
      <c r="C146" s="283"/>
      <c r="D146" s="283"/>
      <c r="E146" s="283"/>
      <c r="F146" s="283"/>
      <c r="G146" s="283"/>
      <c r="H146" s="283"/>
      <c r="I146" s="283"/>
      <c r="J146" s="283"/>
      <c r="K146" s="283"/>
      <c r="L146" s="283"/>
      <c r="M146" s="283"/>
      <c r="N146" s="283"/>
      <c r="O146" s="283"/>
      <c r="P146" s="283"/>
      <c r="Q146" s="283"/>
      <c r="R146" s="283"/>
      <c r="S146" s="283"/>
    </row>
    <row r="147" spans="1:19">
      <c r="A147" s="283"/>
      <c r="B147" s="283"/>
      <c r="C147" s="283"/>
      <c r="D147" s="283"/>
      <c r="E147" s="283"/>
      <c r="F147" s="283"/>
      <c r="G147" s="283"/>
      <c r="H147" s="283"/>
      <c r="I147" s="283"/>
      <c r="J147" s="283"/>
      <c r="K147" s="283"/>
      <c r="L147" s="283"/>
      <c r="M147" s="283"/>
      <c r="N147" s="283"/>
      <c r="O147" s="283"/>
      <c r="P147" s="283"/>
      <c r="Q147" s="283"/>
      <c r="R147" s="283"/>
      <c r="S147" s="283"/>
    </row>
    <row r="148" spans="1:19">
      <c r="A148" s="283"/>
      <c r="B148" s="283"/>
      <c r="C148" s="283"/>
      <c r="D148" s="283"/>
      <c r="E148" s="283"/>
      <c r="F148" s="283"/>
      <c r="G148" s="283"/>
      <c r="H148" s="283"/>
      <c r="I148" s="283"/>
      <c r="J148" s="283"/>
      <c r="K148" s="283"/>
      <c r="L148" s="283"/>
      <c r="M148" s="283"/>
      <c r="N148" s="283"/>
      <c r="O148" s="283"/>
      <c r="P148" s="283"/>
      <c r="Q148" s="283"/>
      <c r="R148" s="283"/>
      <c r="S148" s="283"/>
    </row>
    <row r="149" spans="1:19">
      <c r="A149" s="283"/>
      <c r="B149" s="283"/>
      <c r="C149" s="283"/>
      <c r="D149" s="283"/>
      <c r="E149" s="283"/>
      <c r="F149" s="283"/>
      <c r="G149" s="283"/>
      <c r="H149" s="283"/>
      <c r="I149" s="283"/>
      <c r="J149" s="283"/>
      <c r="K149" s="283"/>
      <c r="L149" s="283"/>
      <c r="M149" s="283"/>
      <c r="N149" s="283"/>
      <c r="O149" s="283"/>
      <c r="P149" s="283"/>
      <c r="Q149" s="283"/>
      <c r="R149" s="283"/>
      <c r="S149" s="283"/>
    </row>
    <row r="150" spans="1:19">
      <c r="A150" s="283"/>
      <c r="B150" s="283"/>
      <c r="C150" s="283"/>
      <c r="D150" s="283"/>
      <c r="E150" s="283"/>
      <c r="F150" s="283"/>
      <c r="G150" s="283"/>
      <c r="H150" s="283"/>
      <c r="I150" s="283"/>
      <c r="J150" s="283"/>
      <c r="K150" s="283"/>
      <c r="L150" s="283"/>
      <c r="M150" s="283"/>
      <c r="N150" s="283"/>
      <c r="O150" s="283"/>
      <c r="P150" s="283"/>
      <c r="Q150" s="283"/>
      <c r="R150" s="283"/>
      <c r="S150" s="283"/>
    </row>
    <row r="151" spans="1:19">
      <c r="A151" s="283"/>
      <c r="B151" s="283"/>
      <c r="C151" s="283"/>
      <c r="D151" s="283"/>
      <c r="E151" s="283"/>
      <c r="F151" s="283"/>
      <c r="G151" s="283"/>
      <c r="H151" s="283"/>
      <c r="I151" s="283"/>
      <c r="J151" s="283"/>
      <c r="K151" s="283"/>
      <c r="L151" s="283"/>
      <c r="M151" s="283"/>
      <c r="N151" s="283"/>
      <c r="O151" s="283"/>
      <c r="P151" s="283"/>
      <c r="Q151" s="283"/>
      <c r="R151" s="283"/>
      <c r="S151" s="283"/>
    </row>
    <row r="152" spans="1:19">
      <c r="A152" s="283"/>
      <c r="B152" s="283"/>
      <c r="C152" s="283"/>
      <c r="D152" s="283"/>
      <c r="E152" s="283"/>
      <c r="F152" s="283"/>
      <c r="G152" s="283"/>
      <c r="H152" s="283"/>
      <c r="I152" s="283"/>
      <c r="J152" s="283"/>
      <c r="K152" s="283"/>
      <c r="L152" s="283"/>
      <c r="M152" s="283"/>
      <c r="N152" s="283"/>
      <c r="O152" s="283"/>
      <c r="P152" s="283"/>
      <c r="Q152" s="283"/>
      <c r="R152" s="283"/>
      <c r="S152" s="283"/>
    </row>
    <row r="153" spans="1:19">
      <c r="A153" s="283"/>
      <c r="B153" s="283"/>
      <c r="C153" s="283"/>
      <c r="D153" s="283"/>
      <c r="E153" s="283"/>
      <c r="F153" s="283"/>
      <c r="G153" s="283"/>
      <c r="H153" s="283"/>
      <c r="I153" s="283"/>
      <c r="J153" s="283"/>
      <c r="K153" s="283"/>
      <c r="L153" s="283"/>
      <c r="M153" s="283"/>
      <c r="N153" s="283"/>
      <c r="O153" s="283"/>
      <c r="P153" s="283"/>
      <c r="Q153" s="283"/>
      <c r="R153" s="283"/>
      <c r="S153" s="283"/>
    </row>
    <row r="154" spans="1:19">
      <c r="A154" s="283"/>
      <c r="B154" s="283"/>
      <c r="C154" s="283"/>
      <c r="D154" s="283"/>
      <c r="E154" s="283"/>
      <c r="F154" s="283"/>
      <c r="G154" s="283"/>
      <c r="H154" s="283"/>
      <c r="I154" s="283"/>
      <c r="J154" s="283"/>
      <c r="K154" s="283"/>
      <c r="L154" s="283"/>
      <c r="M154" s="283"/>
      <c r="N154" s="283"/>
      <c r="O154" s="283"/>
      <c r="P154" s="283"/>
      <c r="Q154" s="283"/>
      <c r="R154" s="283"/>
      <c r="S154" s="283"/>
    </row>
    <row r="155" spans="1:19">
      <c r="A155" s="283"/>
      <c r="B155" s="283"/>
      <c r="C155" s="283"/>
      <c r="D155" s="283"/>
      <c r="E155" s="283"/>
      <c r="F155" s="283"/>
      <c r="G155" s="283"/>
      <c r="H155" s="283"/>
      <c r="I155" s="283"/>
      <c r="J155" s="283"/>
      <c r="K155" s="283"/>
      <c r="L155" s="283"/>
      <c r="M155" s="283"/>
      <c r="N155" s="283"/>
      <c r="O155" s="283"/>
      <c r="P155" s="283"/>
      <c r="Q155" s="283"/>
      <c r="R155" s="283"/>
      <c r="S155" s="283"/>
    </row>
    <row r="156" spans="1:19">
      <c r="A156" s="283"/>
      <c r="B156" s="283"/>
      <c r="C156" s="283"/>
      <c r="D156" s="283"/>
      <c r="E156" s="283"/>
      <c r="F156" s="283"/>
      <c r="G156" s="283"/>
      <c r="H156" s="283"/>
      <c r="I156" s="283"/>
      <c r="J156" s="283"/>
      <c r="K156" s="283"/>
      <c r="L156" s="283"/>
      <c r="M156" s="283"/>
      <c r="N156" s="283"/>
      <c r="O156" s="283"/>
      <c r="P156" s="283"/>
      <c r="Q156" s="283"/>
      <c r="R156" s="283"/>
      <c r="S156" s="283"/>
    </row>
    <row r="157" spans="1:19">
      <c r="A157" s="283"/>
      <c r="B157" s="283"/>
      <c r="C157" s="283"/>
      <c r="D157" s="283"/>
      <c r="E157" s="283"/>
      <c r="F157" s="283"/>
      <c r="G157" s="283"/>
      <c r="H157" s="283"/>
      <c r="I157" s="283"/>
      <c r="J157" s="283"/>
      <c r="K157" s="283"/>
      <c r="L157" s="283"/>
      <c r="M157" s="283"/>
      <c r="N157" s="283"/>
      <c r="O157" s="283"/>
      <c r="P157" s="283"/>
      <c r="Q157" s="283"/>
      <c r="R157" s="283"/>
      <c r="S157" s="283"/>
    </row>
    <row r="158" spans="1:19">
      <c r="A158" s="283"/>
      <c r="B158" s="283"/>
      <c r="C158" s="283"/>
      <c r="D158" s="283"/>
      <c r="E158" s="283"/>
      <c r="F158" s="283"/>
      <c r="G158" s="283"/>
      <c r="H158" s="283"/>
      <c r="I158" s="283"/>
      <c r="J158" s="283"/>
      <c r="K158" s="283"/>
      <c r="L158" s="283"/>
      <c r="M158" s="283"/>
      <c r="N158" s="283"/>
      <c r="O158" s="283"/>
      <c r="P158" s="283"/>
      <c r="Q158" s="283"/>
      <c r="R158" s="283"/>
      <c r="S158" s="283"/>
    </row>
    <row r="159" spans="1:19">
      <c r="A159" s="283"/>
      <c r="B159" s="283"/>
      <c r="C159" s="283"/>
      <c r="D159" s="283"/>
      <c r="E159" s="283"/>
      <c r="F159" s="283"/>
      <c r="G159" s="283"/>
      <c r="H159" s="283"/>
      <c r="I159" s="283"/>
      <c r="J159" s="283"/>
      <c r="K159" s="283"/>
      <c r="L159" s="283"/>
      <c r="M159" s="283"/>
      <c r="N159" s="283"/>
      <c r="O159" s="283"/>
      <c r="P159" s="283"/>
      <c r="Q159" s="283"/>
      <c r="R159" s="283"/>
      <c r="S159" s="283"/>
    </row>
    <row r="160" spans="1:19">
      <c r="A160" s="283"/>
      <c r="B160" s="283"/>
      <c r="C160" s="283"/>
      <c r="D160" s="283"/>
      <c r="E160" s="283"/>
      <c r="F160" s="283"/>
      <c r="G160" s="283"/>
      <c r="H160" s="283"/>
      <c r="I160" s="283"/>
      <c r="J160" s="283"/>
      <c r="K160" s="283"/>
      <c r="L160" s="283"/>
      <c r="M160" s="283"/>
      <c r="N160" s="283"/>
      <c r="O160" s="283"/>
      <c r="P160" s="283"/>
      <c r="Q160" s="283"/>
      <c r="R160" s="283"/>
      <c r="S160" s="283"/>
    </row>
    <row r="161" spans="1:19">
      <c r="A161" s="283"/>
      <c r="B161" s="283"/>
      <c r="C161" s="283"/>
      <c r="D161" s="283"/>
      <c r="E161" s="283"/>
      <c r="F161" s="283"/>
      <c r="G161" s="283"/>
      <c r="H161" s="283"/>
      <c r="I161" s="283"/>
      <c r="J161" s="283"/>
      <c r="K161" s="283"/>
      <c r="L161" s="283"/>
      <c r="M161" s="283"/>
      <c r="N161" s="283"/>
      <c r="O161" s="283"/>
      <c r="P161" s="283"/>
      <c r="Q161" s="283"/>
      <c r="R161" s="283"/>
      <c r="S161" s="283"/>
    </row>
    <row r="162" spans="1:19">
      <c r="A162" s="283"/>
      <c r="B162" s="283"/>
      <c r="C162" s="283"/>
      <c r="D162" s="283"/>
      <c r="E162" s="283"/>
      <c r="F162" s="283"/>
      <c r="G162" s="283"/>
      <c r="H162" s="283"/>
      <c r="I162" s="283"/>
      <c r="J162" s="283"/>
      <c r="K162" s="283"/>
      <c r="L162" s="283"/>
      <c r="M162" s="283"/>
      <c r="N162" s="283"/>
      <c r="O162" s="283"/>
      <c r="P162" s="283"/>
      <c r="Q162" s="283"/>
      <c r="R162" s="283"/>
      <c r="S162" s="283"/>
    </row>
    <row r="163" spans="1:19">
      <c r="A163" s="283"/>
      <c r="B163" s="283"/>
      <c r="C163" s="283"/>
      <c r="D163" s="283"/>
      <c r="E163" s="283"/>
      <c r="F163" s="283"/>
      <c r="G163" s="283"/>
      <c r="H163" s="283"/>
      <c r="I163" s="283"/>
      <c r="J163" s="283"/>
      <c r="K163" s="283"/>
      <c r="L163" s="283"/>
      <c r="M163" s="283"/>
      <c r="N163" s="283"/>
      <c r="O163" s="283"/>
      <c r="P163" s="283"/>
      <c r="Q163" s="283"/>
      <c r="R163" s="283"/>
      <c r="S163" s="283"/>
    </row>
  </sheetData>
  <sheetProtection algorithmName="SHA-512" hashValue="i3CYrBbSyw/9kU0ee9ZRRmzrxQqeDCo01nMa0Uv5Cp6RI6hIzoOXjAzD3jGkX7qwUEneJHMXpZ8EuS6W3VUUfQ==" saltValue="3KN/IdjrZ3nd9p0+qnGS7Q==" spinCount="100000" sheet="1" objects="1" scenarios="1"/>
  <mergeCells count="69">
    <mergeCell ref="C16:F17"/>
    <mergeCell ref="B13:G14"/>
    <mergeCell ref="H13:L14"/>
    <mergeCell ref="M13:Q14"/>
    <mergeCell ref="R13:V14"/>
    <mergeCell ref="M3:S3"/>
    <mergeCell ref="P5:S5"/>
    <mergeCell ref="L7:X7"/>
    <mergeCell ref="B11:G12"/>
    <mergeCell ref="O11:AF12"/>
    <mergeCell ref="AF26:AK26"/>
    <mergeCell ref="AB13:AF14"/>
    <mergeCell ref="AG13:AK14"/>
    <mergeCell ref="H25:M25"/>
    <mergeCell ref="N25:S25"/>
    <mergeCell ref="T25:Y25"/>
    <mergeCell ref="Z25:AE25"/>
    <mergeCell ref="AF25:AK25"/>
    <mergeCell ref="W13:AA14"/>
    <mergeCell ref="C26:F26"/>
    <mergeCell ref="H26:M26"/>
    <mergeCell ref="N26:S26"/>
    <mergeCell ref="T26:Y26"/>
    <mergeCell ref="Z26:AE26"/>
    <mergeCell ref="H28:J28"/>
    <mergeCell ref="N28:P28"/>
    <mergeCell ref="T28:V28"/>
    <mergeCell ref="Z28:AB28"/>
    <mergeCell ref="AF28:AH28"/>
    <mergeCell ref="H27:M27"/>
    <mergeCell ref="N27:S27"/>
    <mergeCell ref="T27:Y27"/>
    <mergeCell ref="Z27:AE27"/>
    <mergeCell ref="AF27:AK27"/>
    <mergeCell ref="H30:J30"/>
    <mergeCell ref="N30:P30"/>
    <mergeCell ref="T30:V30"/>
    <mergeCell ref="Z30:AB30"/>
    <mergeCell ref="AF30:AH30"/>
    <mergeCell ref="K29:M29"/>
    <mergeCell ref="Q29:S29"/>
    <mergeCell ref="W29:Y29"/>
    <mergeCell ref="AC29:AE29"/>
    <mergeCell ref="AI29:AK29"/>
    <mergeCell ref="D42:G42"/>
    <mergeCell ref="D31:G32"/>
    <mergeCell ref="B32:C35"/>
    <mergeCell ref="D33:G33"/>
    <mergeCell ref="D34:G34"/>
    <mergeCell ref="D35:G35"/>
    <mergeCell ref="D36:G36"/>
    <mergeCell ref="D37:G38"/>
    <mergeCell ref="B38:C41"/>
    <mergeCell ref="D39:G39"/>
    <mergeCell ref="D40:G40"/>
    <mergeCell ref="D41:G41"/>
    <mergeCell ref="D43:G44"/>
    <mergeCell ref="B44:B47"/>
    <mergeCell ref="C44:C47"/>
    <mergeCell ref="D45:G45"/>
    <mergeCell ref="D46:G46"/>
    <mergeCell ref="D47:G47"/>
    <mergeCell ref="D54:G54"/>
    <mergeCell ref="D48:G48"/>
    <mergeCell ref="D49:G50"/>
    <mergeCell ref="B50:C53"/>
    <mergeCell ref="D51:G51"/>
    <mergeCell ref="D52:G52"/>
    <mergeCell ref="D53:G53"/>
  </mergeCells>
  <phoneticPr fontId="116"/>
  <pageMargins left="0.59055118110236227" right="0.59055118110236227" top="0.59055118110236227" bottom="0.59055118110236227" header="0.51181102362204722" footer="0.51181102362204722"/>
  <pageSetup paperSize="9" scale="94"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0"/>
  <sheetViews>
    <sheetView showZeros="0" zoomScale="70" zoomScaleNormal="70" workbookViewId="0">
      <selection sqref="A1:BB1"/>
    </sheetView>
  </sheetViews>
  <sheetFormatPr defaultColWidth="9" defaultRowHeight="17.25"/>
  <cols>
    <col min="1" max="1" width="1.375" style="139" customWidth="1"/>
    <col min="2" max="2" width="4.125" style="7" customWidth="1"/>
    <col min="3" max="3" width="16" style="7" customWidth="1"/>
    <col min="4" max="4" width="1.375" style="7" customWidth="1"/>
    <col min="5" max="7" width="7.125" style="7" customWidth="1"/>
    <col min="8" max="8" width="5.5" style="7" customWidth="1"/>
    <col min="9" max="9" width="7.25" style="7" customWidth="1"/>
    <col min="10" max="10" width="7.125" style="7" customWidth="1"/>
    <col min="11" max="11" width="8.25" style="7" customWidth="1"/>
    <col min="12" max="12" width="6.875" style="7" customWidth="1"/>
    <col min="13" max="13" width="7.25" style="7" customWidth="1"/>
    <col min="14" max="14" width="14" style="7" customWidth="1"/>
    <col min="15" max="15" width="1.5" style="7" customWidth="1"/>
    <col min="16" max="17" width="3.875" style="7" customWidth="1"/>
    <col min="18" max="18" width="14.125" style="7" customWidth="1"/>
    <col min="19" max="19" width="31.25" style="7" customWidth="1"/>
    <col min="20" max="21" width="3.875" style="7" customWidth="1"/>
    <col min="22" max="22" width="50" style="7" customWidth="1"/>
    <col min="23" max="16384" width="9" style="7"/>
  </cols>
  <sheetData>
    <row r="1" spans="1:22">
      <c r="A1" s="1383"/>
      <c r="B1" s="1383"/>
      <c r="C1" s="1383"/>
      <c r="D1" s="1383"/>
      <c r="E1" s="1383"/>
      <c r="F1" s="1383"/>
      <c r="G1" s="1383"/>
      <c r="H1" s="1383"/>
      <c r="I1" s="1383"/>
      <c r="J1" s="1383"/>
      <c r="K1" s="1383"/>
      <c r="L1" s="1383"/>
      <c r="M1" s="1383"/>
      <c r="N1" s="1383"/>
      <c r="O1" s="178"/>
    </row>
    <row r="2" spans="1:22" ht="32.25" customHeight="1">
      <c r="A2" s="1384" t="s">
        <v>400</v>
      </c>
      <c r="B2" s="1384"/>
      <c r="C2" s="1384"/>
      <c r="D2" s="1343" t="s">
        <v>408</v>
      </c>
      <c r="E2" s="1343"/>
      <c r="F2" s="1343"/>
      <c r="G2" s="1343"/>
      <c r="H2" s="1343"/>
      <c r="I2" s="1343"/>
      <c r="J2" s="1344"/>
      <c r="K2" s="1344"/>
      <c r="L2" s="1344"/>
      <c r="M2" s="1344"/>
      <c r="N2" s="1344"/>
      <c r="O2" s="176"/>
    </row>
    <row r="3" spans="1:22" ht="34.5" customHeight="1">
      <c r="A3" s="1384" t="s">
        <v>400</v>
      </c>
      <c r="B3" s="1384"/>
      <c r="C3" s="1384"/>
      <c r="D3" s="1343" t="s">
        <v>495</v>
      </c>
      <c r="E3" s="1343"/>
      <c r="F3" s="1343"/>
      <c r="G3" s="1343"/>
      <c r="H3" s="1343"/>
      <c r="I3" s="1343"/>
      <c r="J3" s="1344"/>
      <c r="K3" s="1344"/>
      <c r="L3" s="1344"/>
      <c r="M3" s="1344"/>
      <c r="N3" s="1344"/>
      <c r="O3" s="176"/>
      <c r="P3" s="1332" t="s">
        <v>511</v>
      </c>
      <c r="Q3" s="1332"/>
      <c r="R3" s="1332"/>
      <c r="S3" s="1332"/>
      <c r="T3" s="1332"/>
      <c r="U3" s="1332"/>
      <c r="V3" s="1332"/>
    </row>
    <row r="4" spans="1:22" ht="45" customHeight="1">
      <c r="A4" s="1384"/>
      <c r="B4" s="1384"/>
      <c r="C4" s="1384"/>
      <c r="D4" s="1392" t="s">
        <v>501</v>
      </c>
      <c r="E4" s="1392"/>
      <c r="F4" s="1392"/>
      <c r="G4" s="1392"/>
      <c r="H4" s="1392"/>
      <c r="I4" s="1392"/>
      <c r="J4" s="1393"/>
      <c r="K4" s="1393"/>
      <c r="L4" s="1393"/>
      <c r="M4" s="1393"/>
      <c r="N4" s="1393"/>
      <c r="O4" s="177"/>
      <c r="P4" s="1333" t="s">
        <v>512</v>
      </c>
      <c r="Q4" s="1333"/>
      <c r="R4" s="1333"/>
      <c r="S4" s="1333"/>
      <c r="T4" s="1333" t="s">
        <v>513</v>
      </c>
      <c r="U4" s="1334"/>
      <c r="V4" s="1333"/>
    </row>
    <row r="5" spans="1:22" ht="22.5" customHeight="1">
      <c r="A5" s="130"/>
      <c r="B5" s="130"/>
      <c r="C5" s="130"/>
      <c r="D5" s="131"/>
      <c r="E5" s="131"/>
      <c r="F5" s="131"/>
      <c r="G5" s="131"/>
      <c r="H5" s="131"/>
      <c r="I5" s="131"/>
      <c r="J5" s="156"/>
      <c r="K5" s="1335" t="s">
        <v>547</v>
      </c>
      <c r="L5" s="1336"/>
      <c r="M5" s="1336"/>
      <c r="N5" s="1337"/>
      <c r="O5" s="179"/>
      <c r="P5" s="1323">
        <v>1</v>
      </c>
      <c r="Q5" s="1326" t="s">
        <v>91</v>
      </c>
      <c r="R5" s="1319" t="s">
        <v>515</v>
      </c>
      <c r="S5" s="1320"/>
      <c r="T5" s="1329" t="s">
        <v>611</v>
      </c>
      <c r="U5" s="1307" t="s">
        <v>514</v>
      </c>
      <c r="V5" s="1298" t="s">
        <v>516</v>
      </c>
    </row>
    <row r="6" spans="1:22" ht="22.5" customHeight="1">
      <c r="A6" s="130"/>
      <c r="B6" s="130"/>
      <c r="C6" s="130"/>
      <c r="D6" s="131"/>
      <c r="E6" s="131"/>
      <c r="F6" s="131"/>
      <c r="G6" s="131"/>
      <c r="H6" s="131"/>
      <c r="I6" s="131"/>
      <c r="J6" s="156"/>
      <c r="K6" s="1338"/>
      <c r="L6" s="1339"/>
      <c r="M6" s="1339"/>
      <c r="N6" s="1340"/>
      <c r="O6" s="179"/>
      <c r="P6" s="1324"/>
      <c r="Q6" s="1327"/>
      <c r="R6" s="1321"/>
      <c r="S6" s="1322"/>
      <c r="T6" s="1330"/>
      <c r="U6" s="1308"/>
      <c r="V6" s="1299"/>
    </row>
    <row r="7" spans="1:22" ht="15" customHeight="1">
      <c r="A7" s="132"/>
      <c r="B7" s="132"/>
      <c r="C7" s="132"/>
      <c r="D7" s="132"/>
      <c r="E7" s="132"/>
      <c r="F7" s="132"/>
      <c r="G7" s="132"/>
      <c r="H7" s="132"/>
      <c r="I7" s="132"/>
      <c r="J7" s="132"/>
      <c r="K7" s="1338" t="s">
        <v>548</v>
      </c>
      <c r="L7" s="1339"/>
      <c r="M7" s="1339"/>
      <c r="N7" s="1340"/>
      <c r="O7" s="179"/>
      <c r="P7" s="1324"/>
      <c r="Q7" s="1327"/>
      <c r="R7" s="1321"/>
      <c r="S7" s="1322"/>
      <c r="T7" s="1331"/>
      <c r="U7" s="1309"/>
      <c r="V7" s="1300"/>
    </row>
    <row r="8" spans="1:22" ht="15" customHeight="1">
      <c r="A8" s="132"/>
      <c r="B8" s="1408" t="s">
        <v>401</v>
      </c>
      <c r="C8" s="1408"/>
      <c r="D8" s="132"/>
      <c r="E8" s="132"/>
      <c r="F8" s="132"/>
      <c r="G8" s="132"/>
      <c r="H8" s="132"/>
      <c r="I8" s="132"/>
      <c r="J8" s="132"/>
      <c r="K8" s="1338"/>
      <c r="L8" s="1339"/>
      <c r="M8" s="1339"/>
      <c r="N8" s="1340"/>
      <c r="O8" s="179"/>
      <c r="P8" s="1323">
        <v>2</v>
      </c>
      <c r="Q8" s="1326" t="s">
        <v>91</v>
      </c>
      <c r="R8" s="1313" t="s">
        <v>605</v>
      </c>
      <c r="S8" s="1314"/>
      <c r="T8" s="1301">
        <v>12</v>
      </c>
      <c r="U8" s="1310" t="s">
        <v>91</v>
      </c>
      <c r="V8" s="1304" t="s">
        <v>606</v>
      </c>
    </row>
    <row r="9" spans="1:22" ht="15" customHeight="1">
      <c r="A9" s="132"/>
      <c r="B9" s="1408"/>
      <c r="C9" s="1408"/>
      <c r="D9" s="132"/>
      <c r="E9" s="212"/>
      <c r="F9" s="213"/>
      <c r="G9" s="213"/>
      <c r="H9" s="212"/>
      <c r="I9" s="213"/>
      <c r="J9" s="132"/>
      <c r="K9" s="1338"/>
      <c r="L9" s="1339"/>
      <c r="M9" s="1339"/>
      <c r="N9" s="1340"/>
      <c r="O9" s="179"/>
      <c r="P9" s="1324"/>
      <c r="Q9" s="1327"/>
      <c r="R9" s="1315"/>
      <c r="S9" s="1316"/>
      <c r="T9" s="1302"/>
      <c r="U9" s="1311"/>
      <c r="V9" s="1305"/>
    </row>
    <row r="10" spans="1:22" ht="15" customHeight="1">
      <c r="A10" s="132"/>
      <c r="B10" s="165"/>
      <c r="C10" s="165"/>
      <c r="D10" s="132"/>
      <c r="E10" s="129"/>
      <c r="F10" s="132"/>
      <c r="G10" s="132"/>
      <c r="H10" s="129"/>
      <c r="I10" s="132"/>
      <c r="J10" s="132"/>
      <c r="K10" s="1338" t="s">
        <v>585</v>
      </c>
      <c r="L10" s="1339"/>
      <c r="M10" s="1339"/>
      <c r="N10" s="1340"/>
      <c r="O10" s="179"/>
      <c r="P10" s="1325"/>
      <c r="Q10" s="1328"/>
      <c r="R10" s="1317"/>
      <c r="S10" s="1318"/>
      <c r="T10" s="1302"/>
      <c r="U10" s="1311"/>
      <c r="V10" s="1305"/>
    </row>
    <row r="11" spans="1:22" ht="15" customHeight="1">
      <c r="A11" s="132"/>
      <c r="B11" s="165"/>
      <c r="C11" s="165"/>
      <c r="D11" s="132"/>
      <c r="E11" s="1352"/>
      <c r="F11" s="132"/>
      <c r="G11" s="132"/>
      <c r="H11" s="129"/>
      <c r="I11" s="132"/>
      <c r="J11" s="132"/>
      <c r="K11" s="1338"/>
      <c r="L11" s="1339"/>
      <c r="M11" s="1339"/>
      <c r="N11" s="1340"/>
      <c r="O11" s="179"/>
      <c r="P11" s="1323">
        <v>3</v>
      </c>
      <c r="Q11" s="1326" t="s">
        <v>91</v>
      </c>
      <c r="R11" s="1313" t="s">
        <v>604</v>
      </c>
      <c r="S11" s="1314"/>
      <c r="T11" s="1302"/>
      <c r="U11" s="1311"/>
      <c r="V11" s="1305"/>
    </row>
    <row r="12" spans="1:22" ht="15" customHeight="1" thickBot="1">
      <c r="A12" s="129"/>
      <c r="B12" s="211" t="s">
        <v>543</v>
      </c>
      <c r="C12" s="211" t="s">
        <v>544</v>
      </c>
      <c r="D12" s="129"/>
      <c r="E12" s="1352"/>
      <c r="F12" s="129"/>
      <c r="G12" s="129"/>
      <c r="H12" s="129"/>
      <c r="I12" s="129"/>
      <c r="J12" s="129"/>
      <c r="K12" s="1349"/>
      <c r="L12" s="1350"/>
      <c r="M12" s="1350"/>
      <c r="N12" s="1351"/>
      <c r="O12" s="179"/>
      <c r="P12" s="1324"/>
      <c r="Q12" s="1327"/>
      <c r="R12" s="1315"/>
      <c r="S12" s="1316"/>
      <c r="T12" s="1302"/>
      <c r="U12" s="1311"/>
      <c r="V12" s="1305"/>
    </row>
    <row r="13" spans="1:22" ht="15" customHeight="1" thickTop="1">
      <c r="A13" s="129"/>
      <c r="B13" s="200"/>
      <c r="C13" s="201" t="s">
        <v>424</v>
      </c>
      <c r="D13" s="202"/>
      <c r="E13" s="1372">
        <f>①入会申込書!M33</f>
        <v>0</v>
      </c>
      <c r="F13" s="1372"/>
      <c r="G13" s="1372"/>
      <c r="H13" s="1372"/>
      <c r="I13" s="1372"/>
      <c r="J13" s="1372"/>
      <c r="K13" s="1372"/>
      <c r="L13" s="1372"/>
      <c r="M13" s="1372"/>
      <c r="N13" s="1373"/>
      <c r="O13" s="191"/>
      <c r="P13" s="1325"/>
      <c r="Q13" s="1328"/>
      <c r="R13" s="1317"/>
      <c r="S13" s="1318"/>
      <c r="T13" s="1303"/>
      <c r="U13" s="1312"/>
      <c r="V13" s="1306"/>
    </row>
    <row r="14" spans="1:22" ht="34.5" customHeight="1">
      <c r="A14" s="134"/>
      <c r="B14" s="203" t="s">
        <v>425</v>
      </c>
      <c r="C14" s="43" t="s">
        <v>402</v>
      </c>
      <c r="D14" s="43"/>
      <c r="E14" s="1353">
        <f>①入会申込書!M35</f>
        <v>0</v>
      </c>
      <c r="F14" s="1353"/>
      <c r="G14" s="1353"/>
      <c r="H14" s="1353"/>
      <c r="I14" s="1353"/>
      <c r="J14" s="1353"/>
      <c r="K14" s="1353"/>
      <c r="L14" s="1353"/>
      <c r="M14" s="1353"/>
      <c r="N14" s="1354"/>
      <c r="O14" s="180"/>
      <c r="P14" s="257">
        <v>4</v>
      </c>
      <c r="Q14" s="256" t="s">
        <v>514</v>
      </c>
      <c r="R14" s="1378" t="s">
        <v>517</v>
      </c>
      <c r="S14" s="1379"/>
      <c r="T14" s="1375">
        <v>13</v>
      </c>
      <c r="U14" s="1311" t="s">
        <v>91</v>
      </c>
      <c r="V14" s="1304" t="s">
        <v>607</v>
      </c>
    </row>
    <row r="15" spans="1:22" ht="15" customHeight="1">
      <c r="A15" s="134"/>
      <c r="B15" s="204"/>
      <c r="C15" s="42" t="s">
        <v>424</v>
      </c>
      <c r="D15" s="44"/>
      <c r="E15" s="1370">
        <f>①入会申込書!M43</f>
        <v>0</v>
      </c>
      <c r="F15" s="1370"/>
      <c r="G15" s="1370"/>
      <c r="H15" s="1370"/>
      <c r="I15" s="1370"/>
      <c r="J15" s="1370"/>
      <c r="K15" s="1370"/>
      <c r="L15" s="1370"/>
      <c r="M15" s="1370"/>
      <c r="N15" s="1371"/>
      <c r="O15" s="181"/>
      <c r="P15" s="1357">
        <v>5</v>
      </c>
      <c r="Q15" s="1381" t="s">
        <v>91</v>
      </c>
      <c r="R15" s="1380" t="s">
        <v>518</v>
      </c>
      <c r="S15" s="1380"/>
      <c r="T15" s="1376"/>
      <c r="U15" s="1311"/>
      <c r="V15" s="1345"/>
    </row>
    <row r="16" spans="1:22" ht="33" customHeight="1">
      <c r="A16" s="134"/>
      <c r="B16" s="203" t="s">
        <v>425</v>
      </c>
      <c r="C16" s="43" t="s">
        <v>393</v>
      </c>
      <c r="D16" s="43"/>
      <c r="E16" s="1369">
        <f>★入力画面!L47</f>
        <v>0</v>
      </c>
      <c r="F16" s="1353"/>
      <c r="G16" s="1353"/>
      <c r="H16" s="1353"/>
      <c r="I16" s="1353"/>
      <c r="J16" s="1353"/>
      <c r="K16" s="166" t="s">
        <v>549</v>
      </c>
      <c r="L16" s="143">
        <f>①入会申込書!AG46</f>
        <v>0</v>
      </c>
      <c r="M16" s="143">
        <f>①入会申込書!AM46</f>
        <v>0</v>
      </c>
      <c r="N16" s="205">
        <f>①入会申込書!AS46</f>
        <v>0</v>
      </c>
      <c r="O16" s="182"/>
      <c r="P16" s="1357"/>
      <c r="Q16" s="1382"/>
      <c r="R16" s="1380"/>
      <c r="S16" s="1380"/>
      <c r="T16" s="1376"/>
      <c r="U16" s="1311"/>
      <c r="V16" s="258" t="s">
        <v>525</v>
      </c>
    </row>
    <row r="17" spans="1:22" ht="15.75" customHeight="1">
      <c r="A17" s="134"/>
      <c r="B17" s="1390" t="s">
        <v>425</v>
      </c>
      <c r="C17" s="1365" t="s">
        <v>510</v>
      </c>
      <c r="D17" s="44"/>
      <c r="E17" s="197" t="s">
        <v>271</v>
      </c>
      <c r="F17" s="144">
        <f>①入会申込書!O38</f>
        <v>0</v>
      </c>
      <c r="G17" s="197" t="s">
        <v>509</v>
      </c>
      <c r="H17" s="144">
        <f>①入会申込書!S38</f>
        <v>0</v>
      </c>
      <c r="I17" s="145"/>
      <c r="J17" s="145"/>
      <c r="K17" s="1361" t="s">
        <v>403</v>
      </c>
      <c r="L17" s="1347">
        <f>①入会申込書!AG39</f>
        <v>0</v>
      </c>
      <c r="M17" s="1347"/>
      <c r="N17" s="1363"/>
      <c r="O17" s="183"/>
      <c r="P17" s="1357">
        <v>6</v>
      </c>
      <c r="Q17" s="1358" t="s">
        <v>91</v>
      </c>
      <c r="R17" s="1380" t="s">
        <v>600</v>
      </c>
      <c r="S17" s="1380"/>
      <c r="T17" s="1377">
        <v>14</v>
      </c>
      <c r="U17" s="1374" t="s">
        <v>91</v>
      </c>
      <c r="V17" s="1449" t="s">
        <v>608</v>
      </c>
    </row>
    <row r="18" spans="1:22" ht="33" customHeight="1">
      <c r="A18" s="134"/>
      <c r="B18" s="1391"/>
      <c r="C18" s="1366"/>
      <c r="D18" s="43"/>
      <c r="E18" s="1353" t="str">
        <f>①入会申込書!M39</f>
        <v>東京都</v>
      </c>
      <c r="F18" s="1353"/>
      <c r="G18" s="1353"/>
      <c r="H18" s="1353"/>
      <c r="I18" s="1353"/>
      <c r="J18" s="1353"/>
      <c r="K18" s="1362"/>
      <c r="L18" s="1348"/>
      <c r="M18" s="1348"/>
      <c r="N18" s="1364"/>
      <c r="O18" s="183"/>
      <c r="P18" s="1357"/>
      <c r="Q18" s="1358"/>
      <c r="R18" s="1380"/>
      <c r="S18" s="1380"/>
      <c r="T18" s="1377"/>
      <c r="U18" s="1374"/>
      <c r="V18" s="1449"/>
    </row>
    <row r="19" spans="1:22" ht="18" customHeight="1">
      <c r="A19" s="134"/>
      <c r="B19" s="1390" t="s">
        <v>425</v>
      </c>
      <c r="C19" s="1365" t="s">
        <v>526</v>
      </c>
      <c r="D19" s="1365"/>
      <c r="E19" s="1355">
        <f>①入会申込書!M41</f>
        <v>0</v>
      </c>
      <c r="F19" s="1355"/>
      <c r="G19" s="1341" t="s">
        <v>299</v>
      </c>
      <c r="H19" s="1346">
        <f>①入会申込書!S41</f>
        <v>0</v>
      </c>
      <c r="I19" s="1347"/>
      <c r="J19" s="1341" t="s">
        <v>300</v>
      </c>
      <c r="K19" s="1355">
        <f>①入会申込書!Y41</f>
        <v>0</v>
      </c>
      <c r="L19" s="1355"/>
      <c r="M19" s="1347"/>
      <c r="N19" s="1363"/>
      <c r="O19" s="183"/>
      <c r="P19" s="1357">
        <v>7</v>
      </c>
      <c r="Q19" s="1358" t="s">
        <v>91</v>
      </c>
      <c r="R19" s="1459" t="s">
        <v>601</v>
      </c>
      <c r="S19" s="1380"/>
      <c r="T19" s="1377" t="s">
        <v>612</v>
      </c>
      <c r="U19" s="1374" t="s">
        <v>91</v>
      </c>
      <c r="V19" s="1454" t="s">
        <v>609</v>
      </c>
    </row>
    <row r="20" spans="1:22" ht="17.25" customHeight="1">
      <c r="A20" s="134"/>
      <c r="B20" s="1391"/>
      <c r="C20" s="1366"/>
      <c r="D20" s="1366"/>
      <c r="E20" s="1356"/>
      <c r="F20" s="1356"/>
      <c r="G20" s="1342"/>
      <c r="H20" s="1348"/>
      <c r="I20" s="1348"/>
      <c r="J20" s="1342"/>
      <c r="K20" s="1356"/>
      <c r="L20" s="1356"/>
      <c r="M20" s="1348"/>
      <c r="N20" s="1364"/>
      <c r="O20" s="183"/>
      <c r="P20" s="1357"/>
      <c r="Q20" s="1358"/>
      <c r="R20" s="1380"/>
      <c r="S20" s="1380"/>
      <c r="T20" s="1377"/>
      <c r="U20" s="1374"/>
      <c r="V20" s="1455"/>
    </row>
    <row r="21" spans="1:22" ht="17.25" customHeight="1">
      <c r="A21" s="134"/>
      <c r="B21" s="1390" t="s">
        <v>425</v>
      </c>
      <c r="C21" s="1365" t="s">
        <v>527</v>
      </c>
      <c r="D21" s="1365"/>
      <c r="E21" s="1355">
        <f>①入会申込書!AK41</f>
        <v>0</v>
      </c>
      <c r="F21" s="1355"/>
      <c r="G21" s="1341" t="s">
        <v>426</v>
      </c>
      <c r="H21" s="1355">
        <f>①入会申込書!AQ41</f>
        <v>0</v>
      </c>
      <c r="I21" s="1355"/>
      <c r="J21" s="1341" t="s">
        <v>427</v>
      </c>
      <c r="K21" s="1355">
        <f>①入会申込書!AW41</f>
        <v>0</v>
      </c>
      <c r="L21" s="1355"/>
      <c r="M21" s="1341"/>
      <c r="N21" s="1359"/>
      <c r="O21" s="184"/>
      <c r="P21" s="1357"/>
      <c r="Q21" s="1358"/>
      <c r="R21" s="1380"/>
      <c r="S21" s="1380"/>
      <c r="T21" s="1377"/>
      <c r="U21" s="1374"/>
      <c r="V21" s="1455"/>
    </row>
    <row r="22" spans="1:22" ht="17.25" customHeight="1">
      <c r="A22" s="134"/>
      <c r="B22" s="1391"/>
      <c r="C22" s="1366"/>
      <c r="D22" s="1366"/>
      <c r="E22" s="1356"/>
      <c r="F22" s="1356"/>
      <c r="G22" s="1342"/>
      <c r="H22" s="1356"/>
      <c r="I22" s="1356"/>
      <c r="J22" s="1342"/>
      <c r="K22" s="1356"/>
      <c r="L22" s="1356"/>
      <c r="M22" s="1342"/>
      <c r="N22" s="1360"/>
      <c r="O22" s="184"/>
      <c r="P22" s="1357">
        <v>8</v>
      </c>
      <c r="Q22" s="1358" t="s">
        <v>91</v>
      </c>
      <c r="R22" s="1430" t="s">
        <v>602</v>
      </c>
      <c r="S22" s="1431"/>
      <c r="T22" s="1375" t="s">
        <v>612</v>
      </c>
      <c r="U22" s="1374" t="s">
        <v>91</v>
      </c>
      <c r="V22" s="1449" t="s">
        <v>610</v>
      </c>
    </row>
    <row r="23" spans="1:22" ht="18" customHeight="1">
      <c r="A23" s="135"/>
      <c r="B23" s="1413" t="s">
        <v>425</v>
      </c>
      <c r="C23" s="1411" t="s">
        <v>506</v>
      </c>
      <c r="D23" s="1411"/>
      <c r="E23" s="1411"/>
      <c r="F23" s="1394" t="s">
        <v>426</v>
      </c>
      <c r="G23" s="1386"/>
      <c r="H23" s="1386"/>
      <c r="I23" s="1386"/>
      <c r="J23" s="1394" t="s">
        <v>300</v>
      </c>
      <c r="K23" s="1367" t="s">
        <v>528</v>
      </c>
      <c r="L23" s="1399"/>
      <c r="M23" s="1399"/>
      <c r="N23" s="1409" t="s">
        <v>529</v>
      </c>
      <c r="O23" s="195"/>
      <c r="P23" s="1357"/>
      <c r="Q23" s="1358"/>
      <c r="R23" s="1432"/>
      <c r="S23" s="1433"/>
      <c r="T23" s="1376"/>
      <c r="U23" s="1374"/>
      <c r="V23" s="1449"/>
    </row>
    <row r="24" spans="1:22" ht="17.25" customHeight="1">
      <c r="A24" s="135"/>
      <c r="B24" s="1414"/>
      <c r="C24" s="1412"/>
      <c r="D24" s="1412"/>
      <c r="E24" s="1412"/>
      <c r="F24" s="1395"/>
      <c r="G24" s="1387"/>
      <c r="H24" s="1387"/>
      <c r="I24" s="1387"/>
      <c r="J24" s="1395"/>
      <c r="K24" s="1368"/>
      <c r="L24" s="1400"/>
      <c r="M24" s="1400"/>
      <c r="N24" s="1410"/>
      <c r="O24" s="195"/>
      <c r="P24" s="1357"/>
      <c r="Q24" s="1358"/>
      <c r="R24" s="1434"/>
      <c r="S24" s="1435"/>
      <c r="T24" s="1429"/>
      <c r="U24" s="1374"/>
      <c r="V24" s="1449"/>
    </row>
    <row r="25" spans="1:22" ht="18" customHeight="1">
      <c r="A25" s="135"/>
      <c r="B25" s="1413" t="s">
        <v>425</v>
      </c>
      <c r="C25" s="1411" t="s">
        <v>404</v>
      </c>
      <c r="D25" s="1411"/>
      <c r="E25" s="1411"/>
      <c r="F25" s="1394" t="s">
        <v>426</v>
      </c>
      <c r="G25" s="1386"/>
      <c r="H25" s="1386"/>
      <c r="I25" s="1386"/>
      <c r="J25" s="1394" t="s">
        <v>427</v>
      </c>
      <c r="K25" s="1367" t="s">
        <v>528</v>
      </c>
      <c r="L25" s="1399"/>
      <c r="M25" s="1399"/>
      <c r="N25" s="1409" t="s">
        <v>529</v>
      </c>
      <c r="O25" s="195"/>
      <c r="P25" s="1357">
        <v>9</v>
      </c>
      <c r="Q25" s="1358" t="s">
        <v>91</v>
      </c>
      <c r="R25" s="1424" t="s">
        <v>545</v>
      </c>
      <c r="S25" s="1424"/>
      <c r="T25" s="1377" t="s">
        <v>543</v>
      </c>
      <c r="U25" s="1374" t="s">
        <v>91</v>
      </c>
      <c r="V25" s="1456" t="s">
        <v>614</v>
      </c>
    </row>
    <row r="26" spans="1:22" ht="17.25" customHeight="1">
      <c r="A26" s="135"/>
      <c r="B26" s="1414"/>
      <c r="C26" s="1412"/>
      <c r="D26" s="1412"/>
      <c r="E26" s="1412"/>
      <c r="F26" s="1395"/>
      <c r="G26" s="1387"/>
      <c r="H26" s="1387"/>
      <c r="I26" s="1387"/>
      <c r="J26" s="1395"/>
      <c r="K26" s="1368"/>
      <c r="L26" s="1400"/>
      <c r="M26" s="1400"/>
      <c r="N26" s="1410"/>
      <c r="O26" s="195"/>
      <c r="P26" s="1357"/>
      <c r="Q26" s="1358"/>
      <c r="R26" s="1424"/>
      <c r="S26" s="1424"/>
      <c r="T26" s="1377"/>
      <c r="U26" s="1374"/>
      <c r="V26" s="1456"/>
    </row>
    <row r="27" spans="1:22" ht="19.5" customHeight="1">
      <c r="A27" s="135"/>
      <c r="B27" s="1413" t="s">
        <v>425</v>
      </c>
      <c r="C27" s="1425" t="s">
        <v>405</v>
      </c>
      <c r="D27" s="1367"/>
      <c r="E27" s="1394" t="s">
        <v>503</v>
      </c>
      <c r="F27" s="1388" t="s">
        <v>580</v>
      </c>
      <c r="G27" s="1388"/>
      <c r="H27" s="1396">
        <f>★入力画面!N5</f>
        <v>0</v>
      </c>
      <c r="I27" s="1397"/>
      <c r="J27" s="1394" t="s">
        <v>267</v>
      </c>
      <c r="K27" s="1450">
        <f>★入力画面!Q5</f>
        <v>0</v>
      </c>
      <c r="L27" s="1367" t="s">
        <v>274</v>
      </c>
      <c r="M27" s="1436">
        <f>★入力画面!T5</f>
        <v>0</v>
      </c>
      <c r="N27" s="1401" t="s">
        <v>269</v>
      </c>
      <c r="O27" s="185"/>
      <c r="P27" s="1357"/>
      <c r="Q27" s="1358"/>
      <c r="R27" s="1424"/>
      <c r="S27" s="1424"/>
      <c r="T27" s="1377"/>
      <c r="U27" s="1374"/>
      <c r="V27" s="1456"/>
    </row>
    <row r="28" spans="1:22" ht="19.5" customHeight="1">
      <c r="A28" s="135"/>
      <c r="B28" s="1414"/>
      <c r="C28" s="1426"/>
      <c r="D28" s="1368"/>
      <c r="E28" s="1395"/>
      <c r="F28" s="1389"/>
      <c r="G28" s="1389"/>
      <c r="H28" s="1398"/>
      <c r="I28" s="1398"/>
      <c r="J28" s="1395"/>
      <c r="K28" s="1451"/>
      <c r="L28" s="1368"/>
      <c r="M28" s="1437"/>
      <c r="N28" s="1402"/>
      <c r="O28" s="185"/>
      <c r="P28" s="1357">
        <v>10</v>
      </c>
      <c r="Q28" s="1358" t="s">
        <v>91</v>
      </c>
      <c r="R28" s="1424" t="s">
        <v>603</v>
      </c>
      <c r="S28" s="1424"/>
      <c r="T28" s="1377" t="s">
        <v>543</v>
      </c>
      <c r="U28" s="1374" t="s">
        <v>91</v>
      </c>
      <c r="V28" s="1457" t="s">
        <v>613</v>
      </c>
    </row>
    <row r="29" spans="1:22" ht="32.25" customHeight="1">
      <c r="A29" s="135"/>
      <c r="B29" s="206" t="s">
        <v>421</v>
      </c>
      <c r="C29" s="126" t="s">
        <v>406</v>
      </c>
      <c r="D29" s="126"/>
      <c r="E29" s="133"/>
      <c r="F29" s="1427"/>
      <c r="G29" s="1427"/>
      <c r="H29" s="1427"/>
      <c r="I29" s="1427"/>
      <c r="J29" s="1427"/>
      <c r="K29" s="1427"/>
      <c r="L29" s="1427"/>
      <c r="M29" s="1427"/>
      <c r="N29" s="1428"/>
      <c r="O29" s="186"/>
      <c r="P29" s="1357"/>
      <c r="Q29" s="1358"/>
      <c r="R29" s="1424"/>
      <c r="S29" s="1424"/>
      <c r="T29" s="1377"/>
      <c r="U29" s="1374"/>
      <c r="V29" s="1458"/>
    </row>
    <row r="30" spans="1:22" ht="20.25" customHeight="1">
      <c r="A30" s="135"/>
      <c r="B30" s="1404" t="s">
        <v>498</v>
      </c>
      <c r="C30" s="1405"/>
      <c r="D30" s="1405"/>
      <c r="E30" s="1405"/>
      <c r="F30" s="1403" t="s">
        <v>496</v>
      </c>
      <c r="G30" s="1403"/>
      <c r="H30" s="150"/>
      <c r="I30" s="150">
        <f>①入会申込書!R29</f>
        <v>0</v>
      </c>
      <c r="J30" s="196" t="s">
        <v>500</v>
      </c>
      <c r="K30" s="127">
        <f>①入会申込書!W29</f>
        <v>0</v>
      </c>
      <c r="L30" s="142" t="s">
        <v>273</v>
      </c>
      <c r="M30" s="127">
        <f>①入会申込書!AB29</f>
        <v>0</v>
      </c>
      <c r="N30" s="207" t="s">
        <v>508</v>
      </c>
      <c r="O30" s="187"/>
      <c r="P30" s="259"/>
      <c r="Q30" s="259"/>
      <c r="R30" s="259"/>
      <c r="S30" s="259"/>
      <c r="T30" s="259"/>
      <c r="U30" s="259"/>
      <c r="V30" s="259"/>
    </row>
    <row r="31" spans="1:22" ht="34.5" customHeight="1" thickBot="1">
      <c r="A31" s="135"/>
      <c r="B31" s="1406"/>
      <c r="C31" s="1407"/>
      <c r="D31" s="1407"/>
      <c r="E31" s="1407"/>
      <c r="F31" s="1415" t="s">
        <v>502</v>
      </c>
      <c r="G31" s="1415"/>
      <c r="H31" s="1416" t="str">
        <f>①入会申込書!M26</f>
        <v/>
      </c>
      <c r="I31" s="1416"/>
      <c r="J31" s="208" t="s">
        <v>206</v>
      </c>
      <c r="K31" s="209" t="str">
        <f>①入会申込書!AI26</f>
        <v>(   )</v>
      </c>
      <c r="L31" s="210" t="s">
        <v>207</v>
      </c>
      <c r="M31" s="1452">
        <f>①入会申込書!AP26</f>
        <v>0</v>
      </c>
      <c r="N31" s="1453"/>
      <c r="O31" s="192"/>
      <c r="P31" s="148"/>
      <c r="Q31" s="148"/>
      <c r="R31" s="1446" t="s">
        <v>668</v>
      </c>
      <c r="S31" s="1446"/>
      <c r="T31" s="1446"/>
      <c r="U31" s="1446"/>
      <c r="V31" s="1446"/>
    </row>
    <row r="32" spans="1:22" ht="14.25" customHeight="1" thickTop="1">
      <c r="A32" s="138" t="s">
        <v>541</v>
      </c>
      <c r="B32" s="198"/>
      <c r="C32" s="198"/>
      <c r="D32" s="198"/>
      <c r="E32" s="198"/>
      <c r="F32" s="198"/>
      <c r="G32" s="198"/>
      <c r="H32" s="198"/>
      <c r="I32" s="198"/>
      <c r="J32" s="199"/>
      <c r="K32" s="199"/>
      <c r="L32" s="199"/>
      <c r="M32" s="193"/>
      <c r="N32" s="193"/>
      <c r="O32" s="193"/>
      <c r="P32" s="148"/>
      <c r="Q32" s="148"/>
      <c r="R32" s="1446"/>
      <c r="S32" s="1446"/>
      <c r="T32" s="1446"/>
      <c r="U32" s="1446"/>
      <c r="V32" s="1446"/>
    </row>
    <row r="33" spans="1:23" s="8" customFormat="1" ht="28.5" customHeight="1">
      <c r="A33" s="137" t="s">
        <v>540</v>
      </c>
      <c r="B33" s="128"/>
      <c r="C33" s="128"/>
      <c r="D33" s="128"/>
      <c r="E33" s="128"/>
      <c r="F33" s="128"/>
      <c r="G33" s="128"/>
      <c r="H33" s="128"/>
      <c r="I33" s="128"/>
      <c r="J33" s="1447" t="s">
        <v>507</v>
      </c>
      <c r="K33" s="1447"/>
      <c r="L33" s="1447"/>
      <c r="M33" s="1448"/>
      <c r="N33" s="1448"/>
      <c r="O33" s="188"/>
      <c r="P33" s="148"/>
      <c r="Q33" s="148"/>
      <c r="R33" s="1446"/>
      <c r="S33" s="1446"/>
      <c r="T33" s="1446"/>
      <c r="U33" s="1446"/>
      <c r="V33" s="1446"/>
    </row>
    <row r="34" spans="1:23" s="8" customFormat="1" ht="27.75" customHeight="1">
      <c r="A34" s="136"/>
      <c r="B34" s="1417" t="s">
        <v>550</v>
      </c>
      <c r="C34" s="1418"/>
      <c r="D34" s="1419"/>
      <c r="E34" s="1419"/>
      <c r="F34" s="1419"/>
      <c r="G34" s="1419"/>
      <c r="H34" s="1419"/>
      <c r="I34" s="1420"/>
      <c r="J34" s="1421" t="s">
        <v>505</v>
      </c>
      <c r="K34" s="1422"/>
      <c r="L34" s="1422"/>
      <c r="M34" s="1422"/>
      <c r="N34" s="1423"/>
      <c r="O34" s="189"/>
      <c r="P34" s="148"/>
      <c r="Q34" s="148"/>
      <c r="R34" s="1446"/>
      <c r="S34" s="1446"/>
      <c r="T34" s="1446"/>
      <c r="U34" s="1446"/>
      <c r="V34" s="1446"/>
    </row>
    <row r="35" spans="1:23" s="8" customFormat="1" ht="24.75" customHeight="1">
      <c r="A35" s="137"/>
      <c r="B35" s="162" t="s">
        <v>407</v>
      </c>
      <c r="C35" s="163"/>
      <c r="D35" s="141"/>
      <c r="E35" s="164"/>
      <c r="F35" s="164"/>
      <c r="G35" s="164"/>
      <c r="H35" s="164"/>
      <c r="I35" s="164"/>
      <c r="J35" s="217" t="s">
        <v>586</v>
      </c>
      <c r="K35" s="1460" t="s">
        <v>542</v>
      </c>
      <c r="L35" s="1461"/>
      <c r="M35" s="218" t="s">
        <v>543</v>
      </c>
      <c r="N35" s="219" t="s">
        <v>546</v>
      </c>
      <c r="O35" s="161"/>
      <c r="P35" s="148"/>
      <c r="Q35" s="148"/>
      <c r="R35" s="1446"/>
      <c r="S35" s="1446"/>
      <c r="T35" s="1446"/>
      <c r="U35" s="1446"/>
      <c r="V35" s="1446"/>
    </row>
    <row r="36" spans="1:23" s="8" customFormat="1" ht="34.5" customHeight="1">
      <c r="A36" s="1385"/>
      <c r="B36" s="162" t="s">
        <v>266</v>
      </c>
      <c r="C36" s="163"/>
      <c r="D36" s="163"/>
      <c r="E36" s="155"/>
      <c r="F36" s="155"/>
      <c r="G36" s="155"/>
      <c r="H36" s="155"/>
      <c r="I36" s="155"/>
      <c r="J36" s="1440" t="s">
        <v>582</v>
      </c>
      <c r="K36" s="1441"/>
      <c r="L36" s="1441"/>
      <c r="M36" s="1441"/>
      <c r="N36" s="1442"/>
      <c r="O36" s="161"/>
      <c r="R36" s="1446"/>
      <c r="S36" s="1446"/>
      <c r="T36" s="1446"/>
      <c r="U36" s="1446"/>
      <c r="V36" s="1446"/>
    </row>
    <row r="37" spans="1:23" s="8" customFormat="1" ht="64.5" customHeight="1">
      <c r="A37" s="1385"/>
      <c r="B37" s="140" t="s">
        <v>497</v>
      </c>
      <c r="C37" s="141"/>
      <c r="D37" s="141"/>
      <c r="E37" s="157" t="s">
        <v>271</v>
      </c>
      <c r="F37" s="157"/>
      <c r="G37" s="157"/>
      <c r="H37" s="157"/>
      <c r="I37" s="157"/>
      <c r="J37" s="214"/>
      <c r="K37" s="215"/>
      <c r="L37" s="215"/>
      <c r="M37" s="215"/>
      <c r="N37" s="216"/>
      <c r="O37" s="161"/>
      <c r="R37" s="260"/>
      <c r="S37" s="260"/>
      <c r="T37" s="260"/>
      <c r="U37" s="260"/>
      <c r="V37" s="260"/>
    </row>
    <row r="38" spans="1:23" s="8" customFormat="1" ht="29.25" customHeight="1">
      <c r="A38" s="146"/>
      <c r="B38" s="159"/>
      <c r="C38" s="160"/>
      <c r="D38" s="137"/>
      <c r="E38" s="158"/>
      <c r="F38" s="158"/>
      <c r="G38" s="158"/>
      <c r="H38" s="158"/>
      <c r="I38" s="158"/>
      <c r="J38" s="214"/>
      <c r="K38" s="215"/>
      <c r="L38" s="215"/>
      <c r="M38" s="215"/>
      <c r="N38" s="216"/>
      <c r="O38" s="161"/>
      <c r="Q38" s="1445" t="s">
        <v>519</v>
      </c>
      <c r="R38" s="1445"/>
      <c r="S38" s="148" t="s">
        <v>408</v>
      </c>
      <c r="T38" s="149" t="s">
        <v>520</v>
      </c>
      <c r="U38" s="7"/>
      <c r="V38" s="7"/>
      <c r="W38" s="7"/>
    </row>
    <row r="39" spans="1:23" s="8" customFormat="1" ht="31.5" customHeight="1">
      <c r="A39" s="136"/>
      <c r="B39" s="151" t="s">
        <v>504</v>
      </c>
      <c r="C39" s="152"/>
      <c r="D39" s="152"/>
      <c r="E39" s="152"/>
      <c r="F39" s="152"/>
      <c r="G39" s="152"/>
      <c r="H39" s="152"/>
      <c r="I39" s="152"/>
      <c r="J39" s="214"/>
      <c r="K39" s="215"/>
      <c r="L39" s="215"/>
      <c r="M39" s="215"/>
      <c r="N39" s="216"/>
      <c r="O39" s="190"/>
      <c r="Q39" s="1445" t="s">
        <v>519</v>
      </c>
      <c r="R39" s="1445"/>
      <c r="S39" s="148" t="s">
        <v>521</v>
      </c>
      <c r="T39" s="148" t="s">
        <v>522</v>
      </c>
      <c r="U39" s="7"/>
      <c r="V39" s="7"/>
      <c r="W39" s="7"/>
    </row>
    <row r="40" spans="1:23" ht="32.25" customHeight="1">
      <c r="B40" s="153"/>
      <c r="C40" s="154"/>
      <c r="D40" s="154"/>
      <c r="E40" s="154"/>
      <c r="F40" s="154"/>
      <c r="G40" s="154"/>
      <c r="H40" s="154"/>
      <c r="I40" s="154"/>
      <c r="J40" s="194" t="s">
        <v>499</v>
      </c>
      <c r="K40" s="248"/>
      <c r="L40" s="249"/>
      <c r="M40" s="1438" t="s">
        <v>581</v>
      </c>
      <c r="N40" s="1439"/>
      <c r="O40" s="190"/>
      <c r="R40" s="1443" t="s">
        <v>523</v>
      </c>
      <c r="S40" s="1443"/>
      <c r="T40" s="1444" t="s">
        <v>524</v>
      </c>
      <c r="U40" s="1444"/>
      <c r="V40" s="1444"/>
    </row>
  </sheetData>
  <mergeCells count="139">
    <mergeCell ref="M40:N40"/>
    <mergeCell ref="J36:N36"/>
    <mergeCell ref="R40:S40"/>
    <mergeCell ref="T40:V40"/>
    <mergeCell ref="Q38:R38"/>
    <mergeCell ref="Q39:R39"/>
    <mergeCell ref="R31:V36"/>
    <mergeCell ref="J33:N33"/>
    <mergeCell ref="V17:V18"/>
    <mergeCell ref="K27:K28"/>
    <mergeCell ref="M31:N31"/>
    <mergeCell ref="V19:V21"/>
    <mergeCell ref="V22:V24"/>
    <mergeCell ref="U25:U27"/>
    <mergeCell ref="V25:V27"/>
    <mergeCell ref="V28:V29"/>
    <mergeCell ref="R28:S29"/>
    <mergeCell ref="R19:S21"/>
    <mergeCell ref="K35:L35"/>
    <mergeCell ref="F31:G31"/>
    <mergeCell ref="H31:I31"/>
    <mergeCell ref="B34:I34"/>
    <mergeCell ref="J34:N34"/>
    <mergeCell ref="U19:U21"/>
    <mergeCell ref="U22:U24"/>
    <mergeCell ref="T28:T29"/>
    <mergeCell ref="U28:U29"/>
    <mergeCell ref="T25:T27"/>
    <mergeCell ref="R25:S27"/>
    <mergeCell ref="C27:C28"/>
    <mergeCell ref="D27:D28"/>
    <mergeCell ref="J27:J28"/>
    <mergeCell ref="L27:L28"/>
    <mergeCell ref="B27:B28"/>
    <mergeCell ref="Q25:Q27"/>
    <mergeCell ref="F29:N29"/>
    <mergeCell ref="P25:P27"/>
    <mergeCell ref="P28:P29"/>
    <mergeCell ref="Q28:Q29"/>
    <mergeCell ref="T22:T24"/>
    <mergeCell ref="Q22:Q24"/>
    <mergeCell ref="R22:S24"/>
    <mergeCell ref="M27:M28"/>
    <mergeCell ref="B8:C9"/>
    <mergeCell ref="N25:N26"/>
    <mergeCell ref="C25:E26"/>
    <mergeCell ref="F25:F26"/>
    <mergeCell ref="C19:C20"/>
    <mergeCell ref="C21:C22"/>
    <mergeCell ref="G21:G22"/>
    <mergeCell ref="C23:E24"/>
    <mergeCell ref="F23:F24"/>
    <mergeCell ref="B19:B20"/>
    <mergeCell ref="B25:B26"/>
    <mergeCell ref="L23:M24"/>
    <mergeCell ref="B17:B18"/>
    <mergeCell ref="B23:B24"/>
    <mergeCell ref="N23:N24"/>
    <mergeCell ref="J25:J26"/>
    <mergeCell ref="A1:N1"/>
    <mergeCell ref="A2:C2"/>
    <mergeCell ref="A4:C4"/>
    <mergeCell ref="D2:N2"/>
    <mergeCell ref="A3:C3"/>
    <mergeCell ref="A36:A37"/>
    <mergeCell ref="H21:I22"/>
    <mergeCell ref="G25:I26"/>
    <mergeCell ref="F27:G28"/>
    <mergeCell ref="B21:B22"/>
    <mergeCell ref="D4:N4"/>
    <mergeCell ref="E27:E28"/>
    <mergeCell ref="H27:I28"/>
    <mergeCell ref="J21:J22"/>
    <mergeCell ref="K25:K26"/>
    <mergeCell ref="L25:M26"/>
    <mergeCell ref="K21:L22"/>
    <mergeCell ref="N27:N28"/>
    <mergeCell ref="F30:G30"/>
    <mergeCell ref="E21:F22"/>
    <mergeCell ref="B30:E31"/>
    <mergeCell ref="C17:C18"/>
    <mergeCell ref="J23:J24"/>
    <mergeCell ref="G23:I24"/>
    <mergeCell ref="P15:P16"/>
    <mergeCell ref="E16:J16"/>
    <mergeCell ref="E15:N15"/>
    <mergeCell ref="D19:D20"/>
    <mergeCell ref="E13:N13"/>
    <mergeCell ref="E18:J18"/>
    <mergeCell ref="P17:P18"/>
    <mergeCell ref="M19:N20"/>
    <mergeCell ref="U17:U18"/>
    <mergeCell ref="T14:T16"/>
    <mergeCell ref="T17:T18"/>
    <mergeCell ref="T19:T21"/>
    <mergeCell ref="R14:S14"/>
    <mergeCell ref="R15:S16"/>
    <mergeCell ref="Q15:Q16"/>
    <mergeCell ref="Q17:Q18"/>
    <mergeCell ref="R11:S13"/>
    <mergeCell ref="R17:S18"/>
    <mergeCell ref="P3:V3"/>
    <mergeCell ref="P4:S4"/>
    <mergeCell ref="T4:V4"/>
    <mergeCell ref="K5:N6"/>
    <mergeCell ref="G19:G20"/>
    <mergeCell ref="J19:J20"/>
    <mergeCell ref="D3:N3"/>
    <mergeCell ref="V14:V15"/>
    <mergeCell ref="U14:U16"/>
    <mergeCell ref="H19:I20"/>
    <mergeCell ref="K7:N9"/>
    <mergeCell ref="K10:N12"/>
    <mergeCell ref="E11:E12"/>
    <mergeCell ref="E14:N14"/>
    <mergeCell ref="K19:L20"/>
    <mergeCell ref="P19:P21"/>
    <mergeCell ref="Q19:Q21"/>
    <mergeCell ref="E19:F20"/>
    <mergeCell ref="M21:N22"/>
    <mergeCell ref="K17:K18"/>
    <mergeCell ref="L17:N18"/>
    <mergeCell ref="P22:P24"/>
    <mergeCell ref="D21:D22"/>
    <mergeCell ref="K23:K24"/>
    <mergeCell ref="V5:V7"/>
    <mergeCell ref="T8:T13"/>
    <mergeCell ref="V8:V13"/>
    <mergeCell ref="U5:U7"/>
    <mergeCell ref="U8:U13"/>
    <mergeCell ref="R8:S10"/>
    <mergeCell ref="R5:S7"/>
    <mergeCell ref="P11:P13"/>
    <mergeCell ref="P8:P10"/>
    <mergeCell ref="P5:P7"/>
    <mergeCell ref="Q11:Q13"/>
    <mergeCell ref="Q5:Q7"/>
    <mergeCell ref="Q8:Q10"/>
    <mergeCell ref="T5:T7"/>
  </mergeCells>
  <phoneticPr fontId="5"/>
  <dataValidations count="2">
    <dataValidation imeMode="fullKatakana" allowBlank="1" showInputMessage="1" showErrorMessage="1" sqref="E13:O13 E15:O15" xr:uid="{00000000-0002-0000-0000-000000000000}"/>
    <dataValidation type="list" allowBlank="1" showInputMessage="1" showErrorMessage="1" sqref="F29:O29" xr:uid="{00000000-0002-0000-0000-000001000000}">
      <formula1>"未供託,自社供託,協会換え"</formula1>
    </dataValidation>
  </dataValidations>
  <hyperlinks>
    <hyperlink ref="T40" r:id="rId1" display="http://www.tokyo.zennichi.or.jp/" xr:uid="{00000000-0004-0000-0000-000000000000}"/>
    <hyperlink ref="R15:S16" location="⑤確約書!A1" display="確約書" xr:uid="{00000000-0004-0000-0000-000001000000}"/>
    <hyperlink ref="R17:S18" location="⑥取引士個票!A1" display="写真・取引士証の表・裏写し" xr:uid="{00000000-0004-0000-0000-000002000000}"/>
    <hyperlink ref="R19:S21" location="'⑦個人情報（全日）'!A1" display="'⑦個人情報（全日）'!A1" xr:uid="{00000000-0004-0000-0000-000003000000}"/>
    <hyperlink ref="R22:S24" location="'⑧個人情報（保証）'!A1" display="'⑧個人情報（保証）'!A1" xr:uid="{00000000-0004-0000-0000-000004000000}"/>
    <hyperlink ref="R25:S27" location="'⑨東日本レインズ、ラビーネット加入申込書'!A1" display="レインズ･ラビーネット　加入申込書" xr:uid="{00000000-0004-0000-0000-000005000000}"/>
    <hyperlink ref="R28:S29" location="'⑩入会申込書（ＴＲＡ）'!A1" display="一般社団法人全国不動産協会入会申込書" xr:uid="{00000000-0004-0000-0000-000006000000}"/>
    <hyperlink ref="R5:S7" location="①入会申込書!Print_Area" display="入会申込書" xr:uid="{00000000-0004-0000-0000-000007000000}"/>
    <hyperlink ref="R8:S10" location="②弁済業務保証金分担金納付書!A1" display="弁済業務保証金分担金納付書" xr:uid="{00000000-0004-0000-0000-000008000000}"/>
    <hyperlink ref="R11:S13" location="③連帯保証人届出書!A1" display="連帯保証人届出書（法人の場合）" xr:uid="{00000000-0004-0000-0000-000009000000}"/>
    <hyperlink ref="R14:S14" location="④誓約書!A1" display="誓約書" xr:uid="{00000000-0004-0000-0000-00000A000000}"/>
  </hyperlinks>
  <printOptions horizontalCentered="1" verticalCentered="1"/>
  <pageMargins left="0" right="0" top="0.19685039370078741" bottom="0" header="0.51181102362204722" footer="0.51181102362204722"/>
  <pageSetup paperSize="9" scale="92" orientation="portrait" blackAndWhite="1" r:id="rId2"/>
  <headerFooter alignWithMargins="0"/>
  <colBreaks count="1" manualBreakCount="1">
    <brk id="15" max="38" man="1"/>
  </colBreaks>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53DAA-8E10-4A5B-A6B0-3ED19D30E3CA}">
  <sheetPr codeName="Sheet28">
    <tabColor rgb="FF00B0F0"/>
    <pageSetUpPr fitToPage="1"/>
  </sheetPr>
  <dimension ref="A1:AK196"/>
  <sheetViews>
    <sheetView zoomScaleNormal="100" workbookViewId="0">
      <selection sqref="A1:BB1"/>
    </sheetView>
  </sheetViews>
  <sheetFormatPr defaultRowHeight="13.5"/>
  <cols>
    <col min="1" max="40" width="2.625" style="275" customWidth="1"/>
    <col min="41" max="83" width="2.875" style="275" customWidth="1"/>
    <col min="84" max="256" width="9" style="275"/>
    <col min="257" max="296" width="2.625" style="275" customWidth="1"/>
    <col min="297" max="339" width="2.875" style="275" customWidth="1"/>
    <col min="340" max="512" width="9" style="275"/>
    <col min="513" max="552" width="2.625" style="275" customWidth="1"/>
    <col min="553" max="595" width="2.875" style="275" customWidth="1"/>
    <col min="596" max="768" width="9" style="275"/>
    <col min="769" max="808" width="2.625" style="275" customWidth="1"/>
    <col min="809" max="851" width="2.875" style="275" customWidth="1"/>
    <col min="852" max="1024" width="9" style="275"/>
    <col min="1025" max="1064" width="2.625" style="275" customWidth="1"/>
    <col min="1065" max="1107" width="2.875" style="275" customWidth="1"/>
    <col min="1108" max="1280" width="9" style="275"/>
    <col min="1281" max="1320" width="2.625" style="275" customWidth="1"/>
    <col min="1321" max="1363" width="2.875" style="275" customWidth="1"/>
    <col min="1364" max="1536" width="9" style="275"/>
    <col min="1537" max="1576" width="2.625" style="275" customWidth="1"/>
    <col min="1577" max="1619" width="2.875" style="275" customWidth="1"/>
    <col min="1620" max="1792" width="9" style="275"/>
    <col min="1793" max="1832" width="2.625" style="275" customWidth="1"/>
    <col min="1833" max="1875" width="2.875" style="275" customWidth="1"/>
    <col min="1876" max="2048" width="9" style="275"/>
    <col min="2049" max="2088" width="2.625" style="275" customWidth="1"/>
    <col min="2089" max="2131" width="2.875" style="275" customWidth="1"/>
    <col min="2132" max="2304" width="9" style="275"/>
    <col min="2305" max="2344" width="2.625" style="275" customWidth="1"/>
    <col min="2345" max="2387" width="2.875" style="275" customWidth="1"/>
    <col min="2388" max="2560" width="9" style="275"/>
    <col min="2561" max="2600" width="2.625" style="275" customWidth="1"/>
    <col min="2601" max="2643" width="2.875" style="275" customWidth="1"/>
    <col min="2644" max="2816" width="9" style="275"/>
    <col min="2817" max="2856" width="2.625" style="275" customWidth="1"/>
    <col min="2857" max="2899" width="2.875" style="275" customWidth="1"/>
    <col min="2900" max="3072" width="9" style="275"/>
    <col min="3073" max="3112" width="2.625" style="275" customWidth="1"/>
    <col min="3113" max="3155" width="2.875" style="275" customWidth="1"/>
    <col min="3156" max="3328" width="9" style="275"/>
    <col min="3329" max="3368" width="2.625" style="275" customWidth="1"/>
    <col min="3369" max="3411" width="2.875" style="275" customWidth="1"/>
    <col min="3412" max="3584" width="9" style="275"/>
    <col min="3585" max="3624" width="2.625" style="275" customWidth="1"/>
    <col min="3625" max="3667" width="2.875" style="275" customWidth="1"/>
    <col min="3668" max="3840" width="9" style="275"/>
    <col min="3841" max="3880" width="2.625" style="275" customWidth="1"/>
    <col min="3881" max="3923" width="2.875" style="275" customWidth="1"/>
    <col min="3924" max="4096" width="9" style="275"/>
    <col min="4097" max="4136" width="2.625" style="275" customWidth="1"/>
    <col min="4137" max="4179" width="2.875" style="275" customWidth="1"/>
    <col min="4180" max="4352" width="9" style="275"/>
    <col min="4353" max="4392" width="2.625" style="275" customWidth="1"/>
    <col min="4393" max="4435" width="2.875" style="275" customWidth="1"/>
    <col min="4436" max="4608" width="9" style="275"/>
    <col min="4609" max="4648" width="2.625" style="275" customWidth="1"/>
    <col min="4649" max="4691" width="2.875" style="275" customWidth="1"/>
    <col min="4692" max="4864" width="9" style="275"/>
    <col min="4865" max="4904" width="2.625" style="275" customWidth="1"/>
    <col min="4905" max="4947" width="2.875" style="275" customWidth="1"/>
    <col min="4948" max="5120" width="9" style="275"/>
    <col min="5121" max="5160" width="2.625" style="275" customWidth="1"/>
    <col min="5161" max="5203" width="2.875" style="275" customWidth="1"/>
    <col min="5204" max="5376" width="9" style="275"/>
    <col min="5377" max="5416" width="2.625" style="275" customWidth="1"/>
    <col min="5417" max="5459" width="2.875" style="275" customWidth="1"/>
    <col min="5460" max="5632" width="9" style="275"/>
    <col min="5633" max="5672" width="2.625" style="275" customWidth="1"/>
    <col min="5673" max="5715" width="2.875" style="275" customWidth="1"/>
    <col min="5716" max="5888" width="9" style="275"/>
    <col min="5889" max="5928" width="2.625" style="275" customWidth="1"/>
    <col min="5929" max="5971" width="2.875" style="275" customWidth="1"/>
    <col min="5972" max="6144" width="9" style="275"/>
    <col min="6145" max="6184" width="2.625" style="275" customWidth="1"/>
    <col min="6185" max="6227" width="2.875" style="275" customWidth="1"/>
    <col min="6228" max="6400" width="9" style="275"/>
    <col min="6401" max="6440" width="2.625" style="275" customWidth="1"/>
    <col min="6441" max="6483" width="2.875" style="275" customWidth="1"/>
    <col min="6484" max="6656" width="9" style="275"/>
    <col min="6657" max="6696" width="2.625" style="275" customWidth="1"/>
    <col min="6697" max="6739" width="2.875" style="275" customWidth="1"/>
    <col min="6740" max="6912" width="9" style="275"/>
    <col min="6913" max="6952" width="2.625" style="275" customWidth="1"/>
    <col min="6953" max="6995" width="2.875" style="275" customWidth="1"/>
    <col min="6996" max="7168" width="9" style="275"/>
    <col min="7169" max="7208" width="2.625" style="275" customWidth="1"/>
    <col min="7209" max="7251" width="2.875" style="275" customWidth="1"/>
    <col min="7252" max="7424" width="9" style="275"/>
    <col min="7425" max="7464" width="2.625" style="275" customWidth="1"/>
    <col min="7465" max="7507" width="2.875" style="275" customWidth="1"/>
    <col min="7508" max="7680" width="9" style="275"/>
    <col min="7681" max="7720" width="2.625" style="275" customWidth="1"/>
    <col min="7721" max="7763" width="2.875" style="275" customWidth="1"/>
    <col min="7764" max="7936" width="9" style="275"/>
    <col min="7937" max="7976" width="2.625" style="275" customWidth="1"/>
    <col min="7977" max="8019" width="2.875" style="275" customWidth="1"/>
    <col min="8020" max="8192" width="9" style="275"/>
    <col min="8193" max="8232" width="2.625" style="275" customWidth="1"/>
    <col min="8233" max="8275" width="2.875" style="275" customWidth="1"/>
    <col min="8276" max="8448" width="9" style="275"/>
    <col min="8449" max="8488" width="2.625" style="275" customWidth="1"/>
    <col min="8489" max="8531" width="2.875" style="275" customWidth="1"/>
    <col min="8532" max="8704" width="9" style="275"/>
    <col min="8705" max="8744" width="2.625" style="275" customWidth="1"/>
    <col min="8745" max="8787" width="2.875" style="275" customWidth="1"/>
    <col min="8788" max="8960" width="9" style="275"/>
    <col min="8961" max="9000" width="2.625" style="275" customWidth="1"/>
    <col min="9001" max="9043" width="2.875" style="275" customWidth="1"/>
    <col min="9044" max="9216" width="9" style="275"/>
    <col min="9217" max="9256" width="2.625" style="275" customWidth="1"/>
    <col min="9257" max="9299" width="2.875" style="275" customWidth="1"/>
    <col min="9300" max="9472" width="9" style="275"/>
    <col min="9473" max="9512" width="2.625" style="275" customWidth="1"/>
    <col min="9513" max="9555" width="2.875" style="275" customWidth="1"/>
    <col min="9556" max="9728" width="9" style="275"/>
    <col min="9729" max="9768" width="2.625" style="275" customWidth="1"/>
    <col min="9769" max="9811" width="2.875" style="275" customWidth="1"/>
    <col min="9812" max="9984" width="9" style="275"/>
    <col min="9985" max="10024" width="2.625" style="275" customWidth="1"/>
    <col min="10025" max="10067" width="2.875" style="275" customWidth="1"/>
    <col min="10068" max="10240" width="9" style="275"/>
    <col min="10241" max="10280" width="2.625" style="275" customWidth="1"/>
    <col min="10281" max="10323" width="2.875" style="275" customWidth="1"/>
    <col min="10324" max="10496" width="9" style="275"/>
    <col min="10497" max="10536" width="2.625" style="275" customWidth="1"/>
    <col min="10537" max="10579" width="2.875" style="275" customWidth="1"/>
    <col min="10580" max="10752" width="9" style="275"/>
    <col min="10753" max="10792" width="2.625" style="275" customWidth="1"/>
    <col min="10793" max="10835" width="2.875" style="275" customWidth="1"/>
    <col min="10836" max="11008" width="9" style="275"/>
    <col min="11009" max="11048" width="2.625" style="275" customWidth="1"/>
    <col min="11049" max="11091" width="2.875" style="275" customWidth="1"/>
    <col min="11092" max="11264" width="9" style="275"/>
    <col min="11265" max="11304" width="2.625" style="275" customWidth="1"/>
    <col min="11305" max="11347" width="2.875" style="275" customWidth="1"/>
    <col min="11348" max="11520" width="9" style="275"/>
    <col min="11521" max="11560" width="2.625" style="275" customWidth="1"/>
    <col min="11561" max="11603" width="2.875" style="275" customWidth="1"/>
    <col min="11604" max="11776" width="9" style="275"/>
    <col min="11777" max="11816" width="2.625" style="275" customWidth="1"/>
    <col min="11817" max="11859" width="2.875" style="275" customWidth="1"/>
    <col min="11860" max="12032" width="9" style="275"/>
    <col min="12033" max="12072" width="2.625" style="275" customWidth="1"/>
    <col min="12073" max="12115" width="2.875" style="275" customWidth="1"/>
    <col min="12116" max="12288" width="9" style="275"/>
    <col min="12289" max="12328" width="2.625" style="275" customWidth="1"/>
    <col min="12329" max="12371" width="2.875" style="275" customWidth="1"/>
    <col min="12372" max="12544" width="9" style="275"/>
    <col min="12545" max="12584" width="2.625" style="275" customWidth="1"/>
    <col min="12585" max="12627" width="2.875" style="275" customWidth="1"/>
    <col min="12628" max="12800" width="9" style="275"/>
    <col min="12801" max="12840" width="2.625" style="275" customWidth="1"/>
    <col min="12841" max="12883" width="2.875" style="275" customWidth="1"/>
    <col min="12884" max="13056" width="9" style="275"/>
    <col min="13057" max="13096" width="2.625" style="275" customWidth="1"/>
    <col min="13097" max="13139" width="2.875" style="275" customWidth="1"/>
    <col min="13140" max="13312" width="9" style="275"/>
    <col min="13313" max="13352" width="2.625" style="275" customWidth="1"/>
    <col min="13353" max="13395" width="2.875" style="275" customWidth="1"/>
    <col min="13396" max="13568" width="9" style="275"/>
    <col min="13569" max="13608" width="2.625" style="275" customWidth="1"/>
    <col min="13609" max="13651" width="2.875" style="275" customWidth="1"/>
    <col min="13652" max="13824" width="9" style="275"/>
    <col min="13825" max="13864" width="2.625" style="275" customWidth="1"/>
    <col min="13865" max="13907" width="2.875" style="275" customWidth="1"/>
    <col min="13908" max="14080" width="9" style="275"/>
    <col min="14081" max="14120" width="2.625" style="275" customWidth="1"/>
    <col min="14121" max="14163" width="2.875" style="275" customWidth="1"/>
    <col min="14164" max="14336" width="9" style="275"/>
    <col min="14337" max="14376" width="2.625" style="275" customWidth="1"/>
    <col min="14377" max="14419" width="2.875" style="275" customWidth="1"/>
    <col min="14420" max="14592" width="9" style="275"/>
    <col min="14593" max="14632" width="2.625" style="275" customWidth="1"/>
    <col min="14633" max="14675" width="2.875" style="275" customWidth="1"/>
    <col min="14676" max="14848" width="9" style="275"/>
    <col min="14849" max="14888" width="2.625" style="275" customWidth="1"/>
    <col min="14889" max="14931" width="2.875" style="275" customWidth="1"/>
    <col min="14932" max="15104" width="9" style="275"/>
    <col min="15105" max="15144" width="2.625" style="275" customWidth="1"/>
    <col min="15145" max="15187" width="2.875" style="275" customWidth="1"/>
    <col min="15188" max="15360" width="9" style="275"/>
    <col min="15361" max="15400" width="2.625" style="275" customWidth="1"/>
    <col min="15401" max="15443" width="2.875" style="275" customWidth="1"/>
    <col min="15444" max="15616" width="9" style="275"/>
    <col min="15617" max="15656" width="2.625" style="275" customWidth="1"/>
    <col min="15657" max="15699" width="2.875" style="275" customWidth="1"/>
    <col min="15700" max="15872" width="9" style="275"/>
    <col min="15873" max="15912" width="2.625" style="275" customWidth="1"/>
    <col min="15913" max="15955" width="2.875" style="275" customWidth="1"/>
    <col min="15956" max="16128" width="9" style="275"/>
    <col min="16129" max="16168" width="2.625" style="275" customWidth="1"/>
    <col min="16169" max="16211" width="2.875" style="275" customWidth="1"/>
    <col min="16212" max="16384" width="9" style="275"/>
  </cols>
  <sheetData>
    <row r="1" spans="1:37">
      <c r="A1" s="283"/>
      <c r="B1" s="283"/>
      <c r="C1" s="283"/>
      <c r="D1" s="283"/>
      <c r="E1" s="283"/>
      <c r="F1" s="283"/>
      <c r="G1" s="283"/>
      <c r="H1" s="283"/>
      <c r="I1" s="283"/>
      <c r="J1" s="283"/>
      <c r="K1" s="283"/>
      <c r="L1" s="283"/>
      <c r="M1" s="283"/>
      <c r="N1" s="283"/>
      <c r="O1" s="283"/>
      <c r="T1" s="283"/>
      <c r="U1" s="283"/>
      <c r="V1" s="283"/>
      <c r="W1" s="283"/>
      <c r="X1" s="283"/>
      <c r="Y1" s="283"/>
      <c r="Z1" s="283"/>
      <c r="AA1" s="283"/>
      <c r="AB1" s="283"/>
      <c r="AC1" s="283"/>
      <c r="AD1" s="283"/>
      <c r="AE1" s="283"/>
      <c r="AF1" s="283"/>
      <c r="AG1" s="283"/>
      <c r="AH1" s="283"/>
      <c r="AI1" s="283"/>
      <c r="AJ1" s="283"/>
    </row>
    <row r="2" spans="1:37" ht="14.25" customHeight="1">
      <c r="A2" s="283"/>
      <c r="B2" s="283"/>
      <c r="C2" s="283"/>
      <c r="D2" s="283"/>
      <c r="E2" s="283"/>
      <c r="F2" s="283"/>
      <c r="G2" s="283"/>
      <c r="H2" s="283"/>
      <c r="I2" s="283"/>
      <c r="J2" s="283"/>
      <c r="K2" s="283"/>
      <c r="L2" s="283"/>
      <c r="M2" s="283"/>
      <c r="Q2" s="2488" t="s">
        <v>1079</v>
      </c>
      <c r="R2" s="2488"/>
      <c r="S2" s="2488"/>
      <c r="T2" s="2488"/>
      <c r="U2" s="283"/>
      <c r="V2" s="283"/>
      <c r="W2" s="283"/>
      <c r="X2" s="283"/>
      <c r="Y2" s="283"/>
      <c r="Z2" s="283"/>
      <c r="AA2" s="283"/>
      <c r="AB2" s="283"/>
      <c r="AC2" s="283"/>
      <c r="AD2" s="283"/>
      <c r="AE2" s="283"/>
      <c r="AF2" s="283"/>
      <c r="AG2" s="283"/>
      <c r="AH2" s="283"/>
      <c r="AI2" s="283"/>
      <c r="AJ2" s="283"/>
    </row>
    <row r="3" spans="1:37">
      <c r="A3" s="283" t="s">
        <v>1057</v>
      </c>
      <c r="B3" s="283" t="s">
        <v>1080</v>
      </c>
      <c r="C3" s="283"/>
      <c r="D3" s="283" t="s">
        <v>1081</v>
      </c>
      <c r="E3" s="283"/>
      <c r="F3" s="283"/>
      <c r="G3" s="283"/>
      <c r="H3" s="283"/>
      <c r="I3" s="283"/>
      <c r="J3" s="283"/>
      <c r="K3" s="283"/>
      <c r="L3" s="283"/>
      <c r="M3" s="283"/>
      <c r="N3" s="283"/>
      <c r="O3" s="283"/>
      <c r="P3" s="283"/>
      <c r="U3" s="283"/>
      <c r="V3" s="283"/>
      <c r="W3" s="283"/>
      <c r="X3" s="283"/>
      <c r="Y3" s="283"/>
      <c r="Z3" s="283"/>
      <c r="AA3" s="283"/>
      <c r="AB3" s="283"/>
      <c r="AC3" s="283"/>
      <c r="AD3" s="283"/>
      <c r="AE3" s="283"/>
      <c r="AF3" s="283"/>
      <c r="AG3" s="283"/>
      <c r="AH3" s="283"/>
      <c r="AI3" s="283"/>
      <c r="AJ3" s="283"/>
      <c r="AK3" s="283"/>
    </row>
    <row r="4" spans="1:37">
      <c r="A4" s="283"/>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row>
    <row r="5" spans="1:37" ht="13.5" customHeight="1">
      <c r="A5" s="283"/>
      <c r="B5" s="335"/>
      <c r="C5" s="348"/>
      <c r="D5" s="348"/>
      <c r="E5" s="348" t="s">
        <v>1082</v>
      </c>
      <c r="F5" s="348"/>
      <c r="G5" s="336"/>
      <c r="H5" s="2684" t="s">
        <v>1060</v>
      </c>
      <c r="I5" s="2685"/>
      <c r="J5" s="2685"/>
      <c r="K5" s="2685"/>
      <c r="L5" s="2685"/>
      <c r="M5" s="2686"/>
      <c r="N5" s="2684" t="s">
        <v>1060</v>
      </c>
      <c r="O5" s="2685"/>
      <c r="P5" s="2685"/>
      <c r="Q5" s="2685"/>
      <c r="R5" s="2685"/>
      <c r="S5" s="2686"/>
      <c r="T5" s="2684" t="s">
        <v>1060</v>
      </c>
      <c r="U5" s="2685"/>
      <c r="V5" s="2685"/>
      <c r="W5" s="2685"/>
      <c r="X5" s="2685"/>
      <c r="Y5" s="2686"/>
      <c r="Z5" s="2684" t="s">
        <v>1060</v>
      </c>
      <c r="AA5" s="2685"/>
      <c r="AB5" s="2685"/>
      <c r="AC5" s="2685"/>
      <c r="AD5" s="2685"/>
      <c r="AE5" s="2686"/>
      <c r="AF5" s="2684" t="s">
        <v>1060</v>
      </c>
      <c r="AG5" s="2685"/>
      <c r="AH5" s="2685"/>
      <c r="AI5" s="2685"/>
      <c r="AJ5" s="2685"/>
      <c r="AK5" s="2686"/>
    </row>
    <row r="6" spans="1:37" ht="13.5" customHeight="1">
      <c r="A6" s="283"/>
      <c r="B6" s="349"/>
      <c r="C6" s="283"/>
      <c r="D6" s="283"/>
      <c r="E6" s="283"/>
      <c r="F6" s="283"/>
      <c r="G6" s="350"/>
      <c r="H6" s="2681" t="s">
        <v>1062</v>
      </c>
      <c r="I6" s="2682"/>
      <c r="J6" s="2682"/>
      <c r="K6" s="2682"/>
      <c r="L6" s="2682"/>
      <c r="M6" s="2683"/>
      <c r="N6" s="2681" t="s">
        <v>1062</v>
      </c>
      <c r="O6" s="2682"/>
      <c r="P6" s="2682"/>
      <c r="Q6" s="2682"/>
      <c r="R6" s="2682"/>
      <c r="S6" s="2683"/>
      <c r="T6" s="2681" t="s">
        <v>1062</v>
      </c>
      <c r="U6" s="2682"/>
      <c r="V6" s="2682"/>
      <c r="W6" s="2682"/>
      <c r="X6" s="2682"/>
      <c r="Y6" s="2683"/>
      <c r="Z6" s="2681" t="s">
        <v>1062</v>
      </c>
      <c r="AA6" s="2682"/>
      <c r="AB6" s="2682"/>
      <c r="AC6" s="2682"/>
      <c r="AD6" s="2682"/>
      <c r="AE6" s="2683"/>
      <c r="AF6" s="2681" t="s">
        <v>1062</v>
      </c>
      <c r="AG6" s="2682"/>
      <c r="AH6" s="2682"/>
      <c r="AI6" s="2682"/>
      <c r="AJ6" s="2682"/>
      <c r="AK6" s="2683"/>
    </row>
    <row r="7" spans="1:37" ht="13.5" customHeight="1">
      <c r="A7" s="283"/>
      <c r="B7" s="323" t="s">
        <v>1064</v>
      </c>
      <c r="C7" s="360"/>
      <c r="D7" s="360"/>
      <c r="E7" s="360"/>
      <c r="F7" s="360"/>
      <c r="G7" s="324"/>
      <c r="H7" s="2678" t="s">
        <v>1063</v>
      </c>
      <c r="I7" s="2679"/>
      <c r="J7" s="2679"/>
      <c r="K7" s="2679"/>
      <c r="L7" s="2679"/>
      <c r="M7" s="2680"/>
      <c r="N7" s="2678" t="s">
        <v>1063</v>
      </c>
      <c r="O7" s="2679"/>
      <c r="P7" s="2679"/>
      <c r="Q7" s="2679"/>
      <c r="R7" s="2679"/>
      <c r="S7" s="2680"/>
      <c r="T7" s="2678" t="s">
        <v>1063</v>
      </c>
      <c r="U7" s="2679"/>
      <c r="V7" s="2679"/>
      <c r="W7" s="2679"/>
      <c r="X7" s="2679"/>
      <c r="Y7" s="2680"/>
      <c r="Z7" s="2678" t="s">
        <v>1063</v>
      </c>
      <c r="AA7" s="2679"/>
      <c r="AB7" s="2679"/>
      <c r="AC7" s="2679"/>
      <c r="AD7" s="2679"/>
      <c r="AE7" s="2680"/>
      <c r="AF7" s="2678" t="s">
        <v>1063</v>
      </c>
      <c r="AG7" s="2679"/>
      <c r="AH7" s="2679"/>
      <c r="AI7" s="2679"/>
      <c r="AJ7" s="2679"/>
      <c r="AK7" s="2680"/>
    </row>
    <row r="8" spans="1:37" ht="13.5" customHeight="1">
      <c r="A8" s="283"/>
      <c r="B8" s="364"/>
      <c r="C8" s="364"/>
      <c r="D8" s="2521" t="s">
        <v>1070</v>
      </c>
      <c r="E8" s="2446"/>
      <c r="F8" s="2446"/>
      <c r="G8" s="2522"/>
      <c r="H8" s="335"/>
      <c r="I8" s="348"/>
      <c r="J8" s="348"/>
      <c r="K8" s="348"/>
      <c r="L8" s="348"/>
      <c r="M8" s="336"/>
      <c r="N8" s="335"/>
      <c r="O8" s="348"/>
      <c r="P8" s="348"/>
      <c r="Q8" s="348"/>
      <c r="R8" s="348"/>
      <c r="S8" s="336"/>
      <c r="T8" s="335"/>
      <c r="U8" s="348"/>
      <c r="V8" s="348"/>
      <c r="W8" s="348"/>
      <c r="X8" s="348"/>
      <c r="Y8" s="336"/>
      <c r="Z8" s="335"/>
      <c r="AA8" s="348"/>
      <c r="AB8" s="348"/>
      <c r="AC8" s="348"/>
      <c r="AD8" s="348"/>
      <c r="AE8" s="336"/>
      <c r="AF8" s="335"/>
      <c r="AG8" s="348"/>
      <c r="AH8" s="348"/>
      <c r="AI8" s="348"/>
      <c r="AJ8" s="348"/>
      <c r="AK8" s="336"/>
    </row>
    <row r="9" spans="1:37">
      <c r="A9" s="283"/>
      <c r="B9" s="365"/>
      <c r="C9" s="365" t="s">
        <v>1083</v>
      </c>
      <c r="D9" s="2523"/>
      <c r="E9" s="2447"/>
      <c r="F9" s="2447"/>
      <c r="G9" s="2524"/>
      <c r="H9" s="349"/>
      <c r="I9" s="283"/>
      <c r="J9" s="283"/>
      <c r="K9" s="283"/>
      <c r="L9" s="283"/>
      <c r="M9" s="350"/>
      <c r="N9" s="349"/>
      <c r="O9" s="283"/>
      <c r="P9" s="283"/>
      <c r="Q9" s="283"/>
      <c r="R9" s="283"/>
      <c r="S9" s="350"/>
      <c r="T9" s="349"/>
      <c r="U9" s="283"/>
      <c r="V9" s="283"/>
      <c r="W9" s="283"/>
      <c r="X9" s="283"/>
      <c r="Y9" s="350"/>
      <c r="Z9" s="349"/>
      <c r="AA9" s="283"/>
      <c r="AB9" s="283"/>
      <c r="AC9" s="283"/>
      <c r="AD9" s="283"/>
      <c r="AE9" s="350"/>
      <c r="AF9" s="349"/>
      <c r="AG9" s="283"/>
      <c r="AH9" s="283"/>
      <c r="AI9" s="283"/>
      <c r="AJ9" s="283"/>
      <c r="AK9" s="350"/>
    </row>
    <row r="10" spans="1:37" ht="13.5" customHeight="1">
      <c r="A10" s="283"/>
      <c r="B10" s="2689" t="s">
        <v>1084</v>
      </c>
      <c r="C10" s="365" t="s">
        <v>1085</v>
      </c>
      <c r="D10" s="2637" t="s">
        <v>1072</v>
      </c>
      <c r="E10" s="2476"/>
      <c r="F10" s="2476"/>
      <c r="G10" s="2638"/>
      <c r="H10" s="335"/>
      <c r="I10" s="348"/>
      <c r="J10" s="348"/>
      <c r="K10" s="348"/>
      <c r="L10" s="348"/>
      <c r="M10" s="336"/>
      <c r="N10" s="335"/>
      <c r="O10" s="348"/>
      <c r="P10" s="348"/>
      <c r="Q10" s="348"/>
      <c r="R10" s="348"/>
      <c r="S10" s="336"/>
      <c r="T10" s="335"/>
      <c r="U10" s="348"/>
      <c r="V10" s="348"/>
      <c r="W10" s="348"/>
      <c r="X10" s="348"/>
      <c r="Y10" s="336"/>
      <c r="Z10" s="335"/>
      <c r="AA10" s="348"/>
      <c r="AB10" s="348"/>
      <c r="AC10" s="348"/>
      <c r="AD10" s="348"/>
      <c r="AE10" s="336"/>
      <c r="AF10" s="335"/>
      <c r="AG10" s="348"/>
      <c r="AH10" s="348"/>
      <c r="AI10" s="348"/>
      <c r="AJ10" s="348"/>
      <c r="AK10" s="336"/>
    </row>
    <row r="11" spans="1:37" ht="13.5" customHeight="1">
      <c r="A11" s="283"/>
      <c r="B11" s="2689"/>
      <c r="C11" s="366"/>
      <c r="D11" s="2639" t="s">
        <v>1073</v>
      </c>
      <c r="E11" s="2477"/>
      <c r="F11" s="2477"/>
      <c r="G11" s="2640"/>
      <c r="H11" s="323"/>
      <c r="I11" s="360"/>
      <c r="J11" s="360"/>
      <c r="K11" s="360"/>
      <c r="L11" s="360"/>
      <c r="M11" s="324"/>
      <c r="N11" s="323"/>
      <c r="O11" s="360"/>
      <c r="P11" s="360"/>
      <c r="Q11" s="360"/>
      <c r="R11" s="360"/>
      <c r="S11" s="324"/>
      <c r="T11" s="323"/>
      <c r="U11" s="360"/>
      <c r="V11" s="360"/>
      <c r="W11" s="360"/>
      <c r="X11" s="360"/>
      <c r="Y11" s="324"/>
      <c r="Z11" s="323"/>
      <c r="AA11" s="360"/>
      <c r="AB11" s="360"/>
      <c r="AC11" s="360"/>
      <c r="AD11" s="360"/>
      <c r="AE11" s="324"/>
      <c r="AF11" s="323"/>
      <c r="AG11" s="360"/>
      <c r="AH11" s="360"/>
      <c r="AI11" s="360"/>
      <c r="AJ11" s="360"/>
      <c r="AK11" s="324"/>
    </row>
    <row r="12" spans="1:37" ht="13.5" customHeight="1">
      <c r="A12" s="283"/>
      <c r="B12" s="2689"/>
      <c r="C12" s="364"/>
      <c r="D12" s="2521" t="s">
        <v>1070</v>
      </c>
      <c r="E12" s="2446"/>
      <c r="F12" s="2446"/>
      <c r="G12" s="2522"/>
      <c r="H12" s="335"/>
      <c r="I12" s="348"/>
      <c r="J12" s="348"/>
      <c r="K12" s="348"/>
      <c r="L12" s="348"/>
      <c r="M12" s="336"/>
      <c r="N12" s="335"/>
      <c r="O12" s="348"/>
      <c r="P12" s="348"/>
      <c r="Q12" s="348"/>
      <c r="R12" s="348"/>
      <c r="S12" s="336"/>
      <c r="T12" s="335"/>
      <c r="U12" s="348"/>
      <c r="V12" s="348"/>
      <c r="W12" s="348"/>
      <c r="X12" s="348"/>
      <c r="Y12" s="336"/>
      <c r="Z12" s="335"/>
      <c r="AA12" s="348"/>
      <c r="AB12" s="348"/>
      <c r="AC12" s="348"/>
      <c r="AD12" s="348"/>
      <c r="AE12" s="336"/>
      <c r="AF12" s="335"/>
      <c r="AG12" s="348"/>
      <c r="AH12" s="348"/>
      <c r="AI12" s="348"/>
      <c r="AJ12" s="348"/>
      <c r="AK12" s="336"/>
    </row>
    <row r="13" spans="1:37">
      <c r="A13" s="283"/>
      <c r="B13" s="2689"/>
      <c r="C13" s="365" t="s">
        <v>1086</v>
      </c>
      <c r="D13" s="2523"/>
      <c r="E13" s="2447"/>
      <c r="F13" s="2447"/>
      <c r="G13" s="2524"/>
      <c r="H13" s="349"/>
      <c r="I13" s="283"/>
      <c r="J13" s="283"/>
      <c r="K13" s="283"/>
      <c r="L13" s="283"/>
      <c r="M13" s="350"/>
      <c r="N13" s="349"/>
      <c r="O13" s="283"/>
      <c r="P13" s="283"/>
      <c r="Q13" s="283"/>
      <c r="R13" s="283"/>
      <c r="S13" s="350"/>
      <c r="T13" s="349"/>
      <c r="U13" s="283"/>
      <c r="V13" s="283"/>
      <c r="W13" s="283"/>
      <c r="X13" s="283"/>
      <c r="Y13" s="350"/>
      <c r="Z13" s="349"/>
      <c r="AA13" s="283"/>
      <c r="AB13" s="283"/>
      <c r="AC13" s="283"/>
      <c r="AD13" s="283"/>
      <c r="AE13" s="350"/>
      <c r="AF13" s="349"/>
      <c r="AG13" s="283"/>
      <c r="AH13" s="283"/>
      <c r="AI13" s="283"/>
      <c r="AJ13" s="283"/>
      <c r="AK13" s="350"/>
    </row>
    <row r="14" spans="1:37" ht="13.5" customHeight="1">
      <c r="A14" s="283"/>
      <c r="B14" s="2689"/>
      <c r="C14" s="365" t="s">
        <v>1087</v>
      </c>
      <c r="D14" s="2637" t="s">
        <v>1072</v>
      </c>
      <c r="E14" s="2476"/>
      <c r="F14" s="2476"/>
      <c r="G14" s="2638"/>
      <c r="H14" s="335"/>
      <c r="I14" s="348"/>
      <c r="J14" s="348"/>
      <c r="K14" s="348"/>
      <c r="L14" s="348"/>
      <c r="M14" s="336"/>
      <c r="N14" s="335"/>
      <c r="O14" s="348"/>
      <c r="P14" s="348"/>
      <c r="Q14" s="348"/>
      <c r="R14" s="348"/>
      <c r="S14" s="336"/>
      <c r="T14" s="335"/>
      <c r="U14" s="348"/>
      <c r="V14" s="348"/>
      <c r="W14" s="348"/>
      <c r="X14" s="348"/>
      <c r="Y14" s="336"/>
      <c r="Z14" s="335"/>
      <c r="AA14" s="348"/>
      <c r="AB14" s="348"/>
      <c r="AC14" s="348"/>
      <c r="AD14" s="348"/>
      <c r="AE14" s="336"/>
      <c r="AF14" s="335"/>
      <c r="AG14" s="348"/>
      <c r="AH14" s="348"/>
      <c r="AI14" s="348"/>
      <c r="AJ14" s="348"/>
      <c r="AK14" s="336"/>
    </row>
    <row r="15" spans="1:37" ht="13.5" customHeight="1">
      <c r="A15" s="283"/>
      <c r="B15" s="2689"/>
      <c r="C15" s="366"/>
      <c r="D15" s="2639" t="s">
        <v>1073</v>
      </c>
      <c r="E15" s="2477"/>
      <c r="F15" s="2477"/>
      <c r="G15" s="2640"/>
      <c r="H15" s="323"/>
      <c r="I15" s="360"/>
      <c r="J15" s="360"/>
      <c r="K15" s="360"/>
      <c r="L15" s="360"/>
      <c r="M15" s="324"/>
      <c r="N15" s="323"/>
      <c r="O15" s="360"/>
      <c r="P15" s="360"/>
      <c r="Q15" s="360"/>
      <c r="R15" s="360"/>
      <c r="S15" s="324"/>
      <c r="T15" s="323"/>
      <c r="U15" s="360"/>
      <c r="V15" s="360"/>
      <c r="W15" s="360"/>
      <c r="X15" s="360"/>
      <c r="Y15" s="324"/>
      <c r="Z15" s="323"/>
      <c r="AA15" s="360"/>
      <c r="AB15" s="360"/>
      <c r="AC15" s="360"/>
      <c r="AD15" s="360"/>
      <c r="AE15" s="324"/>
      <c r="AF15" s="323"/>
      <c r="AG15" s="360"/>
      <c r="AH15" s="360"/>
      <c r="AI15" s="360"/>
      <c r="AJ15" s="360"/>
      <c r="AK15" s="324"/>
    </row>
    <row r="16" spans="1:37" ht="13.5" customHeight="1">
      <c r="A16" s="283"/>
      <c r="B16" s="2689"/>
      <c r="C16" s="2690" t="s">
        <v>1088</v>
      </c>
      <c r="D16" s="2521" t="s">
        <v>1070</v>
      </c>
      <c r="E16" s="2446"/>
      <c r="F16" s="2446"/>
      <c r="G16" s="2522"/>
      <c r="H16" s="335"/>
      <c r="I16" s="348"/>
      <c r="J16" s="348"/>
      <c r="K16" s="348"/>
      <c r="L16" s="348"/>
      <c r="M16" s="336"/>
      <c r="N16" s="335"/>
      <c r="O16" s="348"/>
      <c r="P16" s="348"/>
      <c r="Q16" s="348"/>
      <c r="R16" s="348"/>
      <c r="S16" s="336"/>
      <c r="T16" s="335"/>
      <c r="U16" s="348"/>
      <c r="V16" s="348"/>
      <c r="W16" s="348"/>
      <c r="X16" s="348"/>
      <c r="Y16" s="336"/>
      <c r="Z16" s="335"/>
      <c r="AA16" s="348"/>
      <c r="AB16" s="348"/>
      <c r="AC16" s="348"/>
      <c r="AD16" s="348"/>
      <c r="AE16" s="336"/>
      <c r="AF16" s="335"/>
      <c r="AG16" s="348"/>
      <c r="AH16" s="348"/>
      <c r="AI16" s="348"/>
      <c r="AJ16" s="348"/>
      <c r="AK16" s="336"/>
    </row>
    <row r="17" spans="1:37">
      <c r="A17" s="283"/>
      <c r="B17" s="2689"/>
      <c r="C17" s="2691"/>
      <c r="D17" s="2523"/>
      <c r="E17" s="2447"/>
      <c r="F17" s="2447"/>
      <c r="G17" s="2524"/>
      <c r="H17" s="349"/>
      <c r="I17" s="283"/>
      <c r="J17" s="283"/>
      <c r="K17" s="283"/>
      <c r="L17" s="283"/>
      <c r="M17" s="350"/>
      <c r="N17" s="349"/>
      <c r="O17" s="283"/>
      <c r="P17" s="283"/>
      <c r="Q17" s="283"/>
      <c r="R17" s="283"/>
      <c r="S17" s="350"/>
      <c r="T17" s="349"/>
      <c r="U17" s="283"/>
      <c r="V17" s="283"/>
      <c r="W17" s="283"/>
      <c r="X17" s="283"/>
      <c r="Y17" s="350"/>
      <c r="Z17" s="349"/>
      <c r="AA17" s="283"/>
      <c r="AB17" s="283"/>
      <c r="AC17" s="283"/>
      <c r="AD17" s="283"/>
      <c r="AE17" s="350"/>
      <c r="AF17" s="349"/>
      <c r="AG17" s="283"/>
      <c r="AH17" s="283"/>
      <c r="AI17" s="283"/>
      <c r="AJ17" s="283"/>
      <c r="AK17" s="350"/>
    </row>
    <row r="18" spans="1:37" ht="13.5" customHeight="1">
      <c r="A18" s="283"/>
      <c r="B18" s="2689"/>
      <c r="C18" s="2691"/>
      <c r="D18" s="2637" t="s">
        <v>1072</v>
      </c>
      <c r="E18" s="2476"/>
      <c r="F18" s="2476"/>
      <c r="G18" s="2638"/>
      <c r="H18" s="335"/>
      <c r="I18" s="348"/>
      <c r="J18" s="348"/>
      <c r="K18" s="348"/>
      <c r="L18" s="348"/>
      <c r="M18" s="336"/>
      <c r="N18" s="335"/>
      <c r="O18" s="348"/>
      <c r="P18" s="348"/>
      <c r="Q18" s="348"/>
      <c r="R18" s="348"/>
      <c r="S18" s="336"/>
      <c r="T18" s="335"/>
      <c r="U18" s="348"/>
      <c r="V18" s="348"/>
      <c r="W18" s="348"/>
      <c r="X18" s="348"/>
      <c r="Y18" s="336"/>
      <c r="Z18" s="335"/>
      <c r="AA18" s="348"/>
      <c r="AB18" s="348"/>
      <c r="AC18" s="348"/>
      <c r="AD18" s="348"/>
      <c r="AE18" s="336"/>
      <c r="AF18" s="335"/>
      <c r="AG18" s="348"/>
      <c r="AH18" s="348"/>
      <c r="AI18" s="348"/>
      <c r="AJ18" s="348"/>
      <c r="AK18" s="336"/>
    </row>
    <row r="19" spans="1:37" ht="13.5" customHeight="1">
      <c r="A19" s="283"/>
      <c r="B19" s="2689"/>
      <c r="C19" s="2692"/>
      <c r="D19" s="2639" t="s">
        <v>1073</v>
      </c>
      <c r="E19" s="2477"/>
      <c r="F19" s="2477"/>
      <c r="G19" s="2640"/>
      <c r="H19" s="323"/>
      <c r="I19" s="360"/>
      <c r="J19" s="360"/>
      <c r="K19" s="360"/>
      <c r="L19" s="360"/>
      <c r="M19" s="324"/>
      <c r="N19" s="323"/>
      <c r="O19" s="360"/>
      <c r="P19" s="360"/>
      <c r="Q19" s="360"/>
      <c r="R19" s="360"/>
      <c r="S19" s="324"/>
      <c r="T19" s="323"/>
      <c r="U19" s="360"/>
      <c r="V19" s="360"/>
      <c r="W19" s="360"/>
      <c r="X19" s="360"/>
      <c r="Y19" s="324"/>
      <c r="Z19" s="323"/>
      <c r="AA19" s="360"/>
      <c r="AB19" s="360"/>
      <c r="AC19" s="360"/>
      <c r="AD19" s="360"/>
      <c r="AE19" s="324"/>
      <c r="AF19" s="323"/>
      <c r="AG19" s="360"/>
      <c r="AH19" s="360"/>
      <c r="AI19" s="360"/>
      <c r="AJ19" s="360"/>
      <c r="AK19" s="324"/>
    </row>
    <row r="20" spans="1:37" ht="13.5" customHeight="1">
      <c r="A20" s="283"/>
      <c r="B20" s="2689"/>
      <c r="C20" s="364"/>
      <c r="D20" s="2521" t="s">
        <v>1070</v>
      </c>
      <c r="E20" s="2446"/>
      <c r="F20" s="2446"/>
      <c r="G20" s="2522"/>
      <c r="H20" s="335"/>
      <c r="I20" s="348"/>
      <c r="J20" s="348"/>
      <c r="K20" s="348"/>
      <c r="L20" s="348"/>
      <c r="M20" s="336"/>
      <c r="N20" s="335"/>
      <c r="O20" s="348"/>
      <c r="P20" s="348"/>
      <c r="Q20" s="348"/>
      <c r="R20" s="348"/>
      <c r="S20" s="336"/>
      <c r="T20" s="335"/>
      <c r="U20" s="348"/>
      <c r="V20" s="348"/>
      <c r="W20" s="348"/>
      <c r="X20" s="348"/>
      <c r="Y20" s="336"/>
      <c r="Z20" s="335"/>
      <c r="AA20" s="348"/>
      <c r="AB20" s="348"/>
      <c r="AC20" s="348"/>
      <c r="AD20" s="348"/>
      <c r="AE20" s="336"/>
      <c r="AF20" s="335"/>
      <c r="AG20" s="348"/>
      <c r="AH20" s="348"/>
      <c r="AI20" s="348"/>
      <c r="AJ20" s="348"/>
      <c r="AK20" s="336"/>
    </row>
    <row r="21" spans="1:37">
      <c r="A21" s="283"/>
      <c r="B21" s="365"/>
      <c r="C21" s="365" t="s">
        <v>1089</v>
      </c>
      <c r="D21" s="2523"/>
      <c r="E21" s="2447"/>
      <c r="F21" s="2447"/>
      <c r="G21" s="2524"/>
      <c r="H21" s="349"/>
      <c r="I21" s="283"/>
      <c r="J21" s="283"/>
      <c r="K21" s="283"/>
      <c r="L21" s="283"/>
      <c r="M21" s="350"/>
      <c r="N21" s="349"/>
      <c r="O21" s="283"/>
      <c r="P21" s="283"/>
      <c r="Q21" s="283"/>
      <c r="R21" s="283"/>
      <c r="S21" s="350"/>
      <c r="T21" s="349"/>
      <c r="U21" s="283"/>
      <c r="V21" s="283"/>
      <c r="W21" s="283"/>
      <c r="X21" s="283"/>
      <c r="Y21" s="350"/>
      <c r="Z21" s="349"/>
      <c r="AA21" s="283"/>
      <c r="AB21" s="283"/>
      <c r="AC21" s="283"/>
      <c r="AD21" s="283"/>
      <c r="AE21" s="350"/>
      <c r="AF21" s="349"/>
      <c r="AG21" s="283"/>
      <c r="AH21" s="283"/>
      <c r="AI21" s="283"/>
      <c r="AJ21" s="283"/>
      <c r="AK21" s="350"/>
    </row>
    <row r="22" spans="1:37" ht="13.5" customHeight="1">
      <c r="A22" s="283"/>
      <c r="B22" s="365"/>
      <c r="C22" s="365" t="s">
        <v>1090</v>
      </c>
      <c r="D22" s="2637" t="s">
        <v>1072</v>
      </c>
      <c r="E22" s="2476"/>
      <c r="F22" s="2476"/>
      <c r="G22" s="2638"/>
      <c r="H22" s="335"/>
      <c r="I22" s="348"/>
      <c r="J22" s="348"/>
      <c r="K22" s="348"/>
      <c r="L22" s="348"/>
      <c r="M22" s="336"/>
      <c r="N22" s="335"/>
      <c r="O22" s="348"/>
      <c r="P22" s="348"/>
      <c r="Q22" s="348"/>
      <c r="R22" s="348"/>
      <c r="S22" s="336"/>
      <c r="T22" s="335"/>
      <c r="U22" s="348"/>
      <c r="V22" s="348"/>
      <c r="W22" s="348"/>
      <c r="X22" s="348"/>
      <c r="Y22" s="336"/>
      <c r="Z22" s="335"/>
      <c r="AA22" s="348"/>
      <c r="AB22" s="348"/>
      <c r="AC22" s="348"/>
      <c r="AD22" s="348"/>
      <c r="AE22" s="336"/>
      <c r="AF22" s="335"/>
      <c r="AG22" s="348"/>
      <c r="AH22" s="348"/>
      <c r="AI22" s="348"/>
      <c r="AJ22" s="348"/>
      <c r="AK22" s="336"/>
    </row>
    <row r="23" spans="1:37" ht="13.5" customHeight="1">
      <c r="A23" s="283"/>
      <c r="B23" s="366"/>
      <c r="C23" s="366"/>
      <c r="D23" s="2639" t="s">
        <v>1073</v>
      </c>
      <c r="E23" s="2477"/>
      <c r="F23" s="2477"/>
      <c r="G23" s="2640"/>
      <c r="H23" s="323"/>
      <c r="I23" s="360"/>
      <c r="J23" s="360"/>
      <c r="K23" s="360"/>
      <c r="L23" s="360"/>
      <c r="M23" s="324"/>
      <c r="N23" s="323"/>
      <c r="O23" s="360"/>
      <c r="P23" s="360"/>
      <c r="Q23" s="360"/>
      <c r="R23" s="360"/>
      <c r="S23" s="324"/>
      <c r="T23" s="323"/>
      <c r="U23" s="360"/>
      <c r="V23" s="360"/>
      <c r="W23" s="360"/>
      <c r="X23" s="360"/>
      <c r="Y23" s="324"/>
      <c r="Z23" s="323"/>
      <c r="AA23" s="360"/>
      <c r="AB23" s="360"/>
      <c r="AC23" s="360"/>
      <c r="AD23" s="360"/>
      <c r="AE23" s="324"/>
      <c r="AF23" s="323"/>
      <c r="AG23" s="360"/>
      <c r="AH23" s="360"/>
      <c r="AI23" s="360"/>
      <c r="AJ23" s="360"/>
      <c r="AK23" s="324"/>
    </row>
    <row r="24" spans="1:37" ht="13.5" customHeight="1">
      <c r="A24" s="283"/>
      <c r="B24" s="364"/>
      <c r="C24" s="364"/>
      <c r="D24" s="2521" t="s">
        <v>1070</v>
      </c>
      <c r="E24" s="2446"/>
      <c r="F24" s="2446"/>
      <c r="G24" s="2522"/>
      <c r="H24" s="335"/>
      <c r="I24" s="348"/>
      <c r="J24" s="348"/>
      <c r="K24" s="348"/>
      <c r="L24" s="348"/>
      <c r="M24" s="336"/>
      <c r="N24" s="335"/>
      <c r="O24" s="348"/>
      <c r="P24" s="348"/>
      <c r="Q24" s="348"/>
      <c r="R24" s="348"/>
      <c r="S24" s="336"/>
      <c r="T24" s="335"/>
      <c r="U24" s="348"/>
      <c r="V24" s="348"/>
      <c r="W24" s="348"/>
      <c r="X24" s="348"/>
      <c r="Y24" s="336"/>
      <c r="Z24" s="335"/>
      <c r="AA24" s="348"/>
      <c r="AB24" s="348"/>
      <c r="AC24" s="348"/>
      <c r="AD24" s="348"/>
      <c r="AE24" s="336"/>
      <c r="AF24" s="335"/>
      <c r="AG24" s="348"/>
      <c r="AH24" s="348"/>
      <c r="AI24" s="348"/>
      <c r="AJ24" s="348"/>
      <c r="AK24" s="336"/>
    </row>
    <row r="25" spans="1:37">
      <c r="A25" s="283"/>
      <c r="B25" s="365"/>
      <c r="C25" s="365" t="s">
        <v>1083</v>
      </c>
      <c r="D25" s="2523"/>
      <c r="E25" s="2447"/>
      <c r="F25" s="2447"/>
      <c r="G25" s="2524"/>
      <c r="H25" s="349"/>
      <c r="I25" s="283"/>
      <c r="J25" s="283"/>
      <c r="K25" s="283"/>
      <c r="L25" s="283"/>
      <c r="M25" s="350"/>
      <c r="N25" s="349"/>
      <c r="O25" s="283"/>
      <c r="P25" s="283"/>
      <c r="Q25" s="283"/>
      <c r="R25" s="283"/>
      <c r="S25" s="350"/>
      <c r="T25" s="349"/>
      <c r="U25" s="283"/>
      <c r="V25" s="283"/>
      <c r="W25" s="283"/>
      <c r="X25" s="283"/>
      <c r="Y25" s="350"/>
      <c r="Z25" s="349"/>
      <c r="AA25" s="283"/>
      <c r="AB25" s="283"/>
      <c r="AC25" s="283"/>
      <c r="AD25" s="283"/>
      <c r="AE25" s="350"/>
      <c r="AF25" s="349"/>
      <c r="AG25" s="283"/>
      <c r="AH25" s="283"/>
      <c r="AI25" s="283"/>
      <c r="AJ25" s="283"/>
      <c r="AK25" s="350"/>
    </row>
    <row r="26" spans="1:37" ht="13.5" customHeight="1">
      <c r="A26" s="283"/>
      <c r="B26" s="2689" t="s">
        <v>1091</v>
      </c>
      <c r="C26" s="365" t="s">
        <v>1085</v>
      </c>
      <c r="D26" s="2637" t="s">
        <v>1072</v>
      </c>
      <c r="E26" s="2476"/>
      <c r="F26" s="2476"/>
      <c r="G26" s="2638"/>
      <c r="H26" s="335"/>
      <c r="I26" s="348"/>
      <c r="J26" s="348"/>
      <c r="K26" s="348"/>
      <c r="L26" s="348"/>
      <c r="M26" s="336"/>
      <c r="N26" s="335"/>
      <c r="O26" s="348"/>
      <c r="P26" s="348"/>
      <c r="Q26" s="348"/>
      <c r="R26" s="348"/>
      <c r="S26" s="336"/>
      <c r="T26" s="335"/>
      <c r="U26" s="348"/>
      <c r="V26" s="348"/>
      <c r="W26" s="348"/>
      <c r="X26" s="348"/>
      <c r="Y26" s="336"/>
      <c r="Z26" s="335"/>
      <c r="AA26" s="348"/>
      <c r="AB26" s="348"/>
      <c r="AC26" s="348"/>
      <c r="AD26" s="348"/>
      <c r="AE26" s="336"/>
      <c r="AF26" s="335"/>
      <c r="AG26" s="348"/>
      <c r="AH26" s="348"/>
      <c r="AI26" s="348"/>
      <c r="AJ26" s="348"/>
      <c r="AK26" s="336"/>
    </row>
    <row r="27" spans="1:37" ht="13.5" customHeight="1">
      <c r="A27" s="283"/>
      <c r="B27" s="2689"/>
      <c r="C27" s="366"/>
      <c r="D27" s="2639" t="s">
        <v>1073</v>
      </c>
      <c r="E27" s="2477"/>
      <c r="F27" s="2477"/>
      <c r="G27" s="2640"/>
      <c r="H27" s="323"/>
      <c r="I27" s="360"/>
      <c r="J27" s="360"/>
      <c r="K27" s="360"/>
      <c r="L27" s="360"/>
      <c r="M27" s="324"/>
      <c r="N27" s="323"/>
      <c r="O27" s="360"/>
      <c r="P27" s="360"/>
      <c r="Q27" s="360"/>
      <c r="R27" s="360"/>
      <c r="S27" s="324"/>
      <c r="T27" s="323"/>
      <c r="U27" s="360"/>
      <c r="V27" s="360"/>
      <c r="W27" s="360"/>
      <c r="X27" s="360"/>
      <c r="Y27" s="324"/>
      <c r="Z27" s="323"/>
      <c r="AA27" s="360"/>
      <c r="AB27" s="360"/>
      <c r="AC27" s="360"/>
      <c r="AD27" s="360"/>
      <c r="AE27" s="324"/>
      <c r="AF27" s="323"/>
      <c r="AG27" s="360"/>
      <c r="AH27" s="360"/>
      <c r="AI27" s="360"/>
      <c r="AJ27" s="360"/>
      <c r="AK27" s="324"/>
    </row>
    <row r="28" spans="1:37" ht="13.5" customHeight="1">
      <c r="A28" s="283"/>
      <c r="B28" s="2689"/>
      <c r="C28" s="364"/>
      <c r="D28" s="2521" t="s">
        <v>1070</v>
      </c>
      <c r="E28" s="2446"/>
      <c r="F28" s="2446"/>
      <c r="G28" s="2522"/>
      <c r="H28" s="335"/>
      <c r="I28" s="348"/>
      <c r="J28" s="348"/>
      <c r="K28" s="348"/>
      <c r="L28" s="348"/>
      <c r="M28" s="336"/>
      <c r="N28" s="335"/>
      <c r="O28" s="348"/>
      <c r="P28" s="348"/>
      <c r="Q28" s="348"/>
      <c r="R28" s="348"/>
      <c r="S28" s="336"/>
      <c r="T28" s="335"/>
      <c r="U28" s="348"/>
      <c r="V28" s="348"/>
      <c r="W28" s="348"/>
      <c r="X28" s="348"/>
      <c r="Y28" s="336"/>
      <c r="Z28" s="335"/>
      <c r="AA28" s="348"/>
      <c r="AB28" s="348"/>
      <c r="AC28" s="348"/>
      <c r="AD28" s="348"/>
      <c r="AE28" s="336"/>
      <c r="AF28" s="335"/>
      <c r="AG28" s="348"/>
      <c r="AH28" s="348"/>
      <c r="AI28" s="348"/>
      <c r="AJ28" s="348"/>
      <c r="AK28" s="336"/>
    </row>
    <row r="29" spans="1:37">
      <c r="A29" s="283"/>
      <c r="B29" s="2689"/>
      <c r="C29" s="365" t="s">
        <v>1086</v>
      </c>
      <c r="D29" s="2523"/>
      <c r="E29" s="2447"/>
      <c r="F29" s="2447"/>
      <c r="G29" s="2524"/>
      <c r="H29" s="349"/>
      <c r="I29" s="283"/>
      <c r="J29" s="283"/>
      <c r="K29" s="283"/>
      <c r="L29" s="283"/>
      <c r="M29" s="350"/>
      <c r="N29" s="349"/>
      <c r="O29" s="283"/>
      <c r="P29" s="283"/>
      <c r="Q29" s="283"/>
      <c r="R29" s="283"/>
      <c r="S29" s="350"/>
      <c r="T29" s="349"/>
      <c r="U29" s="283"/>
      <c r="V29" s="283"/>
      <c r="W29" s="283"/>
      <c r="X29" s="283"/>
      <c r="Y29" s="350"/>
      <c r="Z29" s="349"/>
      <c r="AA29" s="283"/>
      <c r="AB29" s="283"/>
      <c r="AC29" s="283"/>
      <c r="AD29" s="283"/>
      <c r="AE29" s="350"/>
      <c r="AF29" s="349"/>
      <c r="AG29" s="283"/>
      <c r="AH29" s="283"/>
      <c r="AI29" s="283"/>
      <c r="AJ29" s="283"/>
      <c r="AK29" s="350"/>
    </row>
    <row r="30" spans="1:37" ht="13.5" customHeight="1">
      <c r="A30" s="283"/>
      <c r="B30" s="2689"/>
      <c r="C30" s="365" t="s">
        <v>1087</v>
      </c>
      <c r="D30" s="2637" t="s">
        <v>1072</v>
      </c>
      <c r="E30" s="2476"/>
      <c r="F30" s="2476"/>
      <c r="G30" s="2638"/>
      <c r="H30" s="335"/>
      <c r="I30" s="348"/>
      <c r="J30" s="348"/>
      <c r="K30" s="348"/>
      <c r="L30" s="348"/>
      <c r="M30" s="336"/>
      <c r="N30" s="335"/>
      <c r="O30" s="348"/>
      <c r="P30" s="348"/>
      <c r="Q30" s="348"/>
      <c r="R30" s="348"/>
      <c r="S30" s="336"/>
      <c r="T30" s="335"/>
      <c r="U30" s="348"/>
      <c r="V30" s="348"/>
      <c r="W30" s="348"/>
      <c r="X30" s="348"/>
      <c r="Y30" s="336"/>
      <c r="Z30" s="335"/>
      <c r="AA30" s="348"/>
      <c r="AB30" s="348"/>
      <c r="AC30" s="348"/>
      <c r="AD30" s="348"/>
      <c r="AE30" s="336"/>
      <c r="AF30" s="335"/>
      <c r="AG30" s="348"/>
      <c r="AH30" s="348"/>
      <c r="AI30" s="348"/>
      <c r="AJ30" s="348"/>
      <c r="AK30" s="336"/>
    </row>
    <row r="31" spans="1:37" ht="13.5" customHeight="1">
      <c r="A31" s="283"/>
      <c r="B31" s="2689"/>
      <c r="C31" s="366"/>
      <c r="D31" s="2639" t="s">
        <v>1073</v>
      </c>
      <c r="E31" s="2477"/>
      <c r="F31" s="2477"/>
      <c r="G31" s="2640"/>
      <c r="H31" s="323"/>
      <c r="I31" s="360"/>
      <c r="J31" s="360"/>
      <c r="K31" s="360"/>
      <c r="L31" s="360"/>
      <c r="M31" s="324"/>
      <c r="N31" s="323"/>
      <c r="O31" s="360"/>
      <c r="P31" s="360"/>
      <c r="Q31" s="360"/>
      <c r="R31" s="360"/>
      <c r="S31" s="324"/>
      <c r="T31" s="323"/>
      <c r="U31" s="360"/>
      <c r="V31" s="360"/>
      <c r="W31" s="360"/>
      <c r="X31" s="360"/>
      <c r="Y31" s="324"/>
      <c r="Z31" s="323"/>
      <c r="AA31" s="360"/>
      <c r="AB31" s="360"/>
      <c r="AC31" s="360"/>
      <c r="AD31" s="360"/>
      <c r="AE31" s="324"/>
      <c r="AF31" s="323"/>
      <c r="AG31" s="360"/>
      <c r="AH31" s="360"/>
      <c r="AI31" s="360"/>
      <c r="AJ31" s="360"/>
      <c r="AK31" s="324"/>
    </row>
    <row r="32" spans="1:37" ht="13.5" customHeight="1">
      <c r="A32" s="283"/>
      <c r="B32" s="2689"/>
      <c r="C32" s="2690" t="s">
        <v>1088</v>
      </c>
      <c r="D32" s="2521" t="s">
        <v>1070</v>
      </c>
      <c r="E32" s="2446"/>
      <c r="F32" s="2446"/>
      <c r="G32" s="2522"/>
      <c r="H32" s="335"/>
      <c r="I32" s="348"/>
      <c r="J32" s="348"/>
      <c r="K32" s="348"/>
      <c r="L32" s="348"/>
      <c r="M32" s="336"/>
      <c r="N32" s="335"/>
      <c r="O32" s="348"/>
      <c r="P32" s="348"/>
      <c r="Q32" s="348"/>
      <c r="R32" s="348"/>
      <c r="S32" s="336"/>
      <c r="T32" s="335"/>
      <c r="U32" s="348"/>
      <c r="V32" s="348"/>
      <c r="W32" s="348"/>
      <c r="X32" s="348"/>
      <c r="Y32" s="336"/>
      <c r="Z32" s="335"/>
      <c r="AA32" s="348"/>
      <c r="AB32" s="348"/>
      <c r="AC32" s="348"/>
      <c r="AD32" s="348"/>
      <c r="AE32" s="336"/>
      <c r="AF32" s="335"/>
      <c r="AG32" s="348"/>
      <c r="AH32" s="348"/>
      <c r="AI32" s="348"/>
      <c r="AJ32" s="348"/>
      <c r="AK32" s="336"/>
    </row>
    <row r="33" spans="1:37">
      <c r="A33" s="283"/>
      <c r="B33" s="2689"/>
      <c r="C33" s="2691"/>
      <c r="D33" s="2523"/>
      <c r="E33" s="2447"/>
      <c r="F33" s="2447"/>
      <c r="G33" s="2524"/>
      <c r="H33" s="349"/>
      <c r="I33" s="283"/>
      <c r="J33" s="283"/>
      <c r="K33" s="283"/>
      <c r="L33" s="283"/>
      <c r="M33" s="350"/>
      <c r="N33" s="349"/>
      <c r="O33" s="283"/>
      <c r="P33" s="283"/>
      <c r="Q33" s="283"/>
      <c r="R33" s="283"/>
      <c r="S33" s="350"/>
      <c r="T33" s="349"/>
      <c r="U33" s="283"/>
      <c r="V33" s="283"/>
      <c r="W33" s="283"/>
      <c r="X33" s="283"/>
      <c r="Y33" s="350"/>
      <c r="Z33" s="349"/>
      <c r="AA33" s="283"/>
      <c r="AB33" s="283"/>
      <c r="AC33" s="283"/>
      <c r="AD33" s="283"/>
      <c r="AE33" s="350"/>
      <c r="AF33" s="349"/>
      <c r="AG33" s="283"/>
      <c r="AH33" s="283"/>
      <c r="AI33" s="283"/>
      <c r="AJ33" s="283"/>
      <c r="AK33" s="350"/>
    </row>
    <row r="34" spans="1:37" ht="13.5" customHeight="1">
      <c r="A34" s="283"/>
      <c r="B34" s="2689"/>
      <c r="C34" s="2691"/>
      <c r="D34" s="2637" t="s">
        <v>1072</v>
      </c>
      <c r="E34" s="2476"/>
      <c r="F34" s="2476"/>
      <c r="G34" s="2638"/>
      <c r="H34" s="335"/>
      <c r="I34" s="348"/>
      <c r="J34" s="348"/>
      <c r="K34" s="348"/>
      <c r="L34" s="348"/>
      <c r="M34" s="336"/>
      <c r="N34" s="335"/>
      <c r="O34" s="348"/>
      <c r="P34" s="348"/>
      <c r="Q34" s="348"/>
      <c r="R34" s="348"/>
      <c r="S34" s="336"/>
      <c r="T34" s="335"/>
      <c r="U34" s="348"/>
      <c r="V34" s="348"/>
      <c r="W34" s="348"/>
      <c r="X34" s="348"/>
      <c r="Y34" s="336"/>
      <c r="Z34" s="335"/>
      <c r="AA34" s="348"/>
      <c r="AB34" s="348"/>
      <c r="AC34" s="348"/>
      <c r="AD34" s="348"/>
      <c r="AE34" s="336"/>
      <c r="AF34" s="335"/>
      <c r="AG34" s="348"/>
      <c r="AH34" s="348"/>
      <c r="AI34" s="348"/>
      <c r="AJ34" s="348"/>
      <c r="AK34" s="336"/>
    </row>
    <row r="35" spans="1:37" ht="13.5" customHeight="1">
      <c r="A35" s="283"/>
      <c r="B35" s="2689"/>
      <c r="C35" s="2692"/>
      <c r="D35" s="2639" t="s">
        <v>1073</v>
      </c>
      <c r="E35" s="2477"/>
      <c r="F35" s="2477"/>
      <c r="G35" s="2640"/>
      <c r="H35" s="323"/>
      <c r="I35" s="360"/>
      <c r="J35" s="360"/>
      <c r="K35" s="360"/>
      <c r="L35" s="360"/>
      <c r="M35" s="324"/>
      <c r="N35" s="323"/>
      <c r="O35" s="360"/>
      <c r="P35" s="360"/>
      <c r="Q35" s="360"/>
      <c r="R35" s="360"/>
      <c r="S35" s="324"/>
      <c r="T35" s="323"/>
      <c r="U35" s="360"/>
      <c r="V35" s="360"/>
      <c r="W35" s="360"/>
      <c r="X35" s="360"/>
      <c r="Y35" s="324"/>
      <c r="Z35" s="323"/>
      <c r="AA35" s="360"/>
      <c r="AB35" s="360"/>
      <c r="AC35" s="360"/>
      <c r="AD35" s="360"/>
      <c r="AE35" s="324"/>
      <c r="AF35" s="323"/>
      <c r="AG35" s="360"/>
      <c r="AH35" s="360"/>
      <c r="AI35" s="360"/>
      <c r="AJ35" s="360"/>
      <c r="AK35" s="324"/>
    </row>
    <row r="36" spans="1:37" ht="13.5" customHeight="1">
      <c r="A36" s="283"/>
      <c r="B36" s="2689"/>
      <c r="C36" s="364"/>
      <c r="D36" s="2521" t="s">
        <v>1070</v>
      </c>
      <c r="E36" s="2446"/>
      <c r="F36" s="2446"/>
      <c r="G36" s="2522"/>
      <c r="H36" s="335"/>
      <c r="I36" s="348"/>
      <c r="J36" s="348"/>
      <c r="K36" s="348"/>
      <c r="L36" s="348"/>
      <c r="M36" s="336"/>
      <c r="N36" s="335"/>
      <c r="O36" s="348"/>
      <c r="P36" s="348"/>
      <c r="Q36" s="348"/>
      <c r="R36" s="348"/>
      <c r="S36" s="336"/>
      <c r="T36" s="335"/>
      <c r="U36" s="348"/>
      <c r="V36" s="348"/>
      <c r="W36" s="348"/>
      <c r="X36" s="348"/>
      <c r="Y36" s="336"/>
      <c r="Z36" s="335"/>
      <c r="AA36" s="348"/>
      <c r="AB36" s="348"/>
      <c r="AC36" s="348"/>
      <c r="AD36" s="348"/>
      <c r="AE36" s="336"/>
      <c r="AF36" s="335"/>
      <c r="AG36" s="348"/>
      <c r="AH36" s="348"/>
      <c r="AI36" s="348"/>
      <c r="AJ36" s="348"/>
      <c r="AK36" s="336"/>
    </row>
    <row r="37" spans="1:37">
      <c r="A37" s="283"/>
      <c r="B37" s="365"/>
      <c r="C37" s="365" t="s">
        <v>1089</v>
      </c>
      <c r="D37" s="2523"/>
      <c r="E37" s="2447"/>
      <c r="F37" s="2447"/>
      <c r="G37" s="2524"/>
      <c r="H37" s="349"/>
      <c r="I37" s="283"/>
      <c r="J37" s="283"/>
      <c r="K37" s="283"/>
      <c r="L37" s="283"/>
      <c r="M37" s="350"/>
      <c r="N37" s="349"/>
      <c r="O37" s="283"/>
      <c r="P37" s="283"/>
      <c r="Q37" s="283"/>
      <c r="R37" s="283"/>
      <c r="S37" s="350"/>
      <c r="T37" s="349"/>
      <c r="U37" s="283"/>
      <c r="V37" s="283"/>
      <c r="W37" s="283"/>
      <c r="X37" s="283"/>
      <c r="Y37" s="350"/>
      <c r="Z37" s="349"/>
      <c r="AA37" s="283"/>
      <c r="AB37" s="283"/>
      <c r="AC37" s="283"/>
      <c r="AD37" s="283"/>
      <c r="AE37" s="350"/>
      <c r="AF37" s="349"/>
      <c r="AG37" s="283"/>
      <c r="AH37" s="283"/>
      <c r="AI37" s="283"/>
      <c r="AJ37" s="283"/>
      <c r="AK37" s="350"/>
    </row>
    <row r="38" spans="1:37" ht="13.5" customHeight="1">
      <c r="A38" s="283"/>
      <c r="B38" s="365"/>
      <c r="C38" s="365" t="s">
        <v>1090</v>
      </c>
      <c r="D38" s="2637" t="s">
        <v>1072</v>
      </c>
      <c r="E38" s="2476"/>
      <c r="F38" s="2476"/>
      <c r="G38" s="2638"/>
      <c r="H38" s="335"/>
      <c r="I38" s="348"/>
      <c r="J38" s="348"/>
      <c r="K38" s="348"/>
      <c r="L38" s="348"/>
      <c r="M38" s="336"/>
      <c r="N38" s="335"/>
      <c r="O38" s="348"/>
      <c r="P38" s="348"/>
      <c r="Q38" s="348"/>
      <c r="R38" s="348"/>
      <c r="S38" s="336"/>
      <c r="T38" s="335"/>
      <c r="U38" s="348"/>
      <c r="V38" s="348"/>
      <c r="W38" s="348"/>
      <c r="X38" s="348"/>
      <c r="Y38" s="336"/>
      <c r="Z38" s="335"/>
      <c r="AA38" s="348"/>
      <c r="AB38" s="348"/>
      <c r="AC38" s="348"/>
      <c r="AD38" s="348"/>
      <c r="AE38" s="336"/>
      <c r="AF38" s="335"/>
      <c r="AG38" s="348"/>
      <c r="AH38" s="348"/>
      <c r="AI38" s="348"/>
      <c r="AJ38" s="348"/>
      <c r="AK38" s="336"/>
    </row>
    <row r="39" spans="1:37" ht="13.5" customHeight="1">
      <c r="A39" s="283"/>
      <c r="B39" s="366"/>
      <c r="C39" s="366"/>
      <c r="D39" s="2639" t="s">
        <v>1073</v>
      </c>
      <c r="E39" s="2477"/>
      <c r="F39" s="2477"/>
      <c r="G39" s="2640"/>
      <c r="H39" s="323"/>
      <c r="I39" s="360"/>
      <c r="J39" s="360"/>
      <c r="K39" s="360"/>
      <c r="L39" s="360"/>
      <c r="M39" s="324"/>
      <c r="N39" s="323"/>
      <c r="O39" s="360"/>
      <c r="P39" s="360"/>
      <c r="Q39" s="360"/>
      <c r="R39" s="360"/>
      <c r="S39" s="324"/>
      <c r="T39" s="323"/>
      <c r="U39" s="360"/>
      <c r="V39" s="360"/>
      <c r="W39" s="360"/>
      <c r="X39" s="360"/>
      <c r="Y39" s="324"/>
      <c r="Z39" s="323"/>
      <c r="AA39" s="360"/>
      <c r="AB39" s="360"/>
      <c r="AC39" s="360"/>
      <c r="AD39" s="360"/>
      <c r="AE39" s="324"/>
      <c r="AF39" s="323"/>
      <c r="AG39" s="360"/>
      <c r="AH39" s="360"/>
      <c r="AI39" s="360"/>
      <c r="AJ39" s="360"/>
      <c r="AK39" s="324"/>
    </row>
    <row r="40" spans="1:37" ht="13.5" customHeight="1">
      <c r="A40" s="283"/>
      <c r="B40" s="364"/>
      <c r="C40" s="364"/>
      <c r="D40" s="2521" t="s">
        <v>1070</v>
      </c>
      <c r="E40" s="2446"/>
      <c r="F40" s="2446"/>
      <c r="G40" s="2522"/>
      <c r="H40" s="335"/>
      <c r="I40" s="348"/>
      <c r="J40" s="348"/>
      <c r="K40" s="348"/>
      <c r="L40" s="348"/>
      <c r="M40" s="336"/>
      <c r="N40" s="335"/>
      <c r="O40" s="348"/>
      <c r="P40" s="348"/>
      <c r="Q40" s="348"/>
      <c r="R40" s="348"/>
      <c r="S40" s="336"/>
      <c r="T40" s="335"/>
      <c r="U40" s="348"/>
      <c r="V40" s="348"/>
      <c r="W40" s="348"/>
      <c r="X40" s="348"/>
      <c r="Y40" s="336"/>
      <c r="Z40" s="335"/>
      <c r="AA40" s="348"/>
      <c r="AB40" s="348"/>
      <c r="AC40" s="348"/>
      <c r="AD40" s="348"/>
      <c r="AE40" s="336"/>
      <c r="AF40" s="335"/>
      <c r="AG40" s="348"/>
      <c r="AH40" s="348"/>
      <c r="AI40" s="348"/>
      <c r="AJ40" s="348"/>
      <c r="AK40" s="336"/>
    </row>
    <row r="41" spans="1:37">
      <c r="A41" s="283"/>
      <c r="B41" s="365"/>
      <c r="C41" s="365" t="s">
        <v>1083</v>
      </c>
      <c r="D41" s="2523"/>
      <c r="E41" s="2447"/>
      <c r="F41" s="2447"/>
      <c r="G41" s="2524"/>
      <c r="H41" s="349"/>
      <c r="I41" s="283"/>
      <c r="J41" s="283"/>
      <c r="K41" s="283"/>
      <c r="L41" s="283"/>
      <c r="M41" s="350"/>
      <c r="N41" s="349"/>
      <c r="O41" s="283"/>
      <c r="P41" s="283"/>
      <c r="Q41" s="283"/>
      <c r="R41" s="283"/>
      <c r="S41" s="350"/>
      <c r="T41" s="349"/>
      <c r="U41" s="283"/>
      <c r="V41" s="283"/>
      <c r="W41" s="283"/>
      <c r="X41" s="283"/>
      <c r="Y41" s="350"/>
      <c r="Z41" s="349"/>
      <c r="AA41" s="283"/>
      <c r="AB41" s="283"/>
      <c r="AC41" s="283"/>
      <c r="AD41" s="283"/>
      <c r="AE41" s="350"/>
      <c r="AF41" s="349"/>
      <c r="AG41" s="283"/>
      <c r="AH41" s="283"/>
      <c r="AI41" s="283"/>
      <c r="AJ41" s="283"/>
      <c r="AK41" s="350"/>
    </row>
    <row r="42" spans="1:37" ht="13.5" customHeight="1">
      <c r="A42" s="283"/>
      <c r="B42" s="2689" t="s">
        <v>1092</v>
      </c>
      <c r="C42" s="365" t="s">
        <v>1085</v>
      </c>
      <c r="D42" s="2637" t="s">
        <v>1072</v>
      </c>
      <c r="E42" s="2476"/>
      <c r="F42" s="2476"/>
      <c r="G42" s="2638"/>
      <c r="H42" s="335"/>
      <c r="I42" s="348"/>
      <c r="J42" s="348"/>
      <c r="K42" s="348"/>
      <c r="L42" s="348"/>
      <c r="M42" s="336"/>
      <c r="N42" s="335"/>
      <c r="O42" s="348"/>
      <c r="P42" s="348"/>
      <c r="Q42" s="348"/>
      <c r="R42" s="348"/>
      <c r="S42" s="336"/>
      <c r="T42" s="335"/>
      <c r="U42" s="348"/>
      <c r="V42" s="348"/>
      <c r="W42" s="348"/>
      <c r="X42" s="348"/>
      <c r="Y42" s="336"/>
      <c r="Z42" s="335"/>
      <c r="AA42" s="348"/>
      <c r="AB42" s="348"/>
      <c r="AC42" s="348"/>
      <c r="AD42" s="348"/>
      <c r="AE42" s="336"/>
      <c r="AF42" s="335"/>
      <c r="AG42" s="348"/>
      <c r="AH42" s="348"/>
      <c r="AI42" s="348"/>
      <c r="AJ42" s="348"/>
      <c r="AK42" s="336"/>
    </row>
    <row r="43" spans="1:37" ht="13.5" customHeight="1">
      <c r="A43" s="283"/>
      <c r="B43" s="2689"/>
      <c r="C43" s="366"/>
      <c r="D43" s="2639" t="s">
        <v>1073</v>
      </c>
      <c r="E43" s="2477"/>
      <c r="F43" s="2477"/>
      <c r="G43" s="2640"/>
      <c r="H43" s="323"/>
      <c r="I43" s="360"/>
      <c r="J43" s="360"/>
      <c r="K43" s="360"/>
      <c r="L43" s="360"/>
      <c r="M43" s="324"/>
      <c r="N43" s="323"/>
      <c r="O43" s="360"/>
      <c r="P43" s="360"/>
      <c r="Q43" s="360"/>
      <c r="R43" s="360"/>
      <c r="S43" s="324"/>
      <c r="T43" s="323"/>
      <c r="U43" s="360"/>
      <c r="V43" s="360"/>
      <c r="W43" s="360"/>
      <c r="X43" s="360"/>
      <c r="Y43" s="324"/>
      <c r="Z43" s="323"/>
      <c r="AA43" s="360"/>
      <c r="AB43" s="360"/>
      <c r="AC43" s="360"/>
      <c r="AD43" s="360"/>
      <c r="AE43" s="324"/>
      <c r="AF43" s="323"/>
      <c r="AG43" s="360"/>
      <c r="AH43" s="360"/>
      <c r="AI43" s="360"/>
      <c r="AJ43" s="360"/>
      <c r="AK43" s="324"/>
    </row>
    <row r="44" spans="1:37" ht="13.5" customHeight="1">
      <c r="A44" s="283"/>
      <c r="B44" s="2689"/>
      <c r="C44" s="364"/>
      <c r="D44" s="2521" t="s">
        <v>1070</v>
      </c>
      <c r="E44" s="2446"/>
      <c r="F44" s="2446"/>
      <c r="G44" s="2522"/>
      <c r="H44" s="335"/>
      <c r="I44" s="348"/>
      <c r="J44" s="348"/>
      <c r="K44" s="348"/>
      <c r="L44" s="348"/>
      <c r="M44" s="336"/>
      <c r="N44" s="335"/>
      <c r="O44" s="348"/>
      <c r="P44" s="348"/>
      <c r="Q44" s="348"/>
      <c r="R44" s="348"/>
      <c r="S44" s="336"/>
      <c r="T44" s="335"/>
      <c r="U44" s="348"/>
      <c r="V44" s="348"/>
      <c r="W44" s="348"/>
      <c r="X44" s="348"/>
      <c r="Y44" s="336"/>
      <c r="Z44" s="335"/>
      <c r="AA44" s="348"/>
      <c r="AB44" s="348"/>
      <c r="AC44" s="348"/>
      <c r="AD44" s="348"/>
      <c r="AE44" s="336"/>
      <c r="AF44" s="335"/>
      <c r="AG44" s="348"/>
      <c r="AH44" s="348"/>
      <c r="AI44" s="348"/>
      <c r="AJ44" s="348"/>
      <c r="AK44" s="336"/>
    </row>
    <row r="45" spans="1:37">
      <c r="A45" s="283"/>
      <c r="B45" s="2689"/>
      <c r="C45" s="365" t="s">
        <v>1086</v>
      </c>
      <c r="D45" s="2523"/>
      <c r="E45" s="2447"/>
      <c r="F45" s="2447"/>
      <c r="G45" s="2524"/>
      <c r="H45" s="349"/>
      <c r="I45" s="283"/>
      <c r="J45" s="283"/>
      <c r="K45" s="283"/>
      <c r="L45" s="283"/>
      <c r="M45" s="350"/>
      <c r="N45" s="349"/>
      <c r="O45" s="283"/>
      <c r="P45" s="283"/>
      <c r="Q45" s="283"/>
      <c r="R45" s="283"/>
      <c r="S45" s="350"/>
      <c r="T45" s="349"/>
      <c r="U45" s="283"/>
      <c r="V45" s="283"/>
      <c r="W45" s="283"/>
      <c r="X45" s="283"/>
      <c r="Y45" s="350"/>
      <c r="Z45" s="349"/>
      <c r="AA45" s="283"/>
      <c r="AB45" s="283"/>
      <c r="AC45" s="283"/>
      <c r="AD45" s="283"/>
      <c r="AE45" s="350"/>
      <c r="AF45" s="349"/>
      <c r="AG45" s="283"/>
      <c r="AH45" s="283"/>
      <c r="AI45" s="283"/>
      <c r="AJ45" s="283"/>
      <c r="AK45" s="350"/>
    </row>
    <row r="46" spans="1:37" ht="13.5" customHeight="1">
      <c r="A46" s="283"/>
      <c r="B46" s="2689"/>
      <c r="C46" s="365" t="s">
        <v>1087</v>
      </c>
      <c r="D46" s="2637" t="s">
        <v>1072</v>
      </c>
      <c r="E46" s="2476"/>
      <c r="F46" s="2476"/>
      <c r="G46" s="2638"/>
      <c r="H46" s="335"/>
      <c r="I46" s="348"/>
      <c r="J46" s="348"/>
      <c r="K46" s="348"/>
      <c r="L46" s="348"/>
      <c r="M46" s="336"/>
      <c r="N46" s="335"/>
      <c r="O46" s="348"/>
      <c r="P46" s="348"/>
      <c r="Q46" s="348"/>
      <c r="R46" s="348"/>
      <c r="S46" s="336"/>
      <c r="T46" s="335"/>
      <c r="U46" s="348"/>
      <c r="V46" s="348"/>
      <c r="W46" s="348"/>
      <c r="X46" s="348"/>
      <c r="Y46" s="336"/>
      <c r="Z46" s="335"/>
      <c r="AA46" s="348"/>
      <c r="AB46" s="348"/>
      <c r="AC46" s="348"/>
      <c r="AD46" s="348"/>
      <c r="AE46" s="336"/>
      <c r="AF46" s="335"/>
      <c r="AG46" s="348"/>
      <c r="AH46" s="348"/>
      <c r="AI46" s="348"/>
      <c r="AJ46" s="348"/>
      <c r="AK46" s="336"/>
    </row>
    <row r="47" spans="1:37" ht="13.5" customHeight="1">
      <c r="A47" s="283"/>
      <c r="B47" s="2689"/>
      <c r="C47" s="366"/>
      <c r="D47" s="2639" t="s">
        <v>1073</v>
      </c>
      <c r="E47" s="2477"/>
      <c r="F47" s="2477"/>
      <c r="G47" s="2640"/>
      <c r="H47" s="323"/>
      <c r="I47" s="360"/>
      <c r="J47" s="360"/>
      <c r="K47" s="360"/>
      <c r="L47" s="360"/>
      <c r="M47" s="324"/>
      <c r="N47" s="323"/>
      <c r="O47" s="360"/>
      <c r="P47" s="360"/>
      <c r="Q47" s="360"/>
      <c r="R47" s="360"/>
      <c r="S47" s="324"/>
      <c r="T47" s="323"/>
      <c r="U47" s="360"/>
      <c r="V47" s="360"/>
      <c r="W47" s="360"/>
      <c r="X47" s="360"/>
      <c r="Y47" s="324"/>
      <c r="Z47" s="323"/>
      <c r="AA47" s="360"/>
      <c r="AB47" s="360"/>
      <c r="AC47" s="360"/>
      <c r="AD47" s="360"/>
      <c r="AE47" s="324"/>
      <c r="AF47" s="323"/>
      <c r="AG47" s="360"/>
      <c r="AH47" s="360"/>
      <c r="AI47" s="360"/>
      <c r="AJ47" s="360"/>
      <c r="AK47" s="324"/>
    </row>
    <row r="48" spans="1:37" ht="13.5" customHeight="1">
      <c r="A48" s="283"/>
      <c r="B48" s="2689"/>
      <c r="C48" s="2690" t="s">
        <v>1088</v>
      </c>
      <c r="D48" s="2521" t="s">
        <v>1070</v>
      </c>
      <c r="E48" s="2446"/>
      <c r="F48" s="2446"/>
      <c r="G48" s="2522"/>
      <c r="H48" s="335"/>
      <c r="I48" s="348"/>
      <c r="J48" s="348"/>
      <c r="K48" s="348"/>
      <c r="L48" s="348"/>
      <c r="M48" s="336"/>
      <c r="N48" s="335"/>
      <c r="O48" s="348"/>
      <c r="P48" s="348"/>
      <c r="Q48" s="348"/>
      <c r="R48" s="348"/>
      <c r="S48" s="336"/>
      <c r="T48" s="335"/>
      <c r="U48" s="348"/>
      <c r="V48" s="348"/>
      <c r="W48" s="348"/>
      <c r="X48" s="348"/>
      <c r="Y48" s="336"/>
      <c r="Z48" s="335"/>
      <c r="AA48" s="348"/>
      <c r="AB48" s="348"/>
      <c r="AC48" s="348"/>
      <c r="AD48" s="348"/>
      <c r="AE48" s="336"/>
      <c r="AF48" s="335"/>
      <c r="AG48" s="348"/>
      <c r="AH48" s="348"/>
      <c r="AI48" s="348"/>
      <c r="AJ48" s="348"/>
      <c r="AK48" s="336"/>
    </row>
    <row r="49" spans="1:37">
      <c r="A49" s="283"/>
      <c r="B49" s="2689"/>
      <c r="C49" s="2691"/>
      <c r="D49" s="2523"/>
      <c r="E49" s="2447"/>
      <c r="F49" s="2447"/>
      <c r="G49" s="2524"/>
      <c r="H49" s="349"/>
      <c r="I49" s="283"/>
      <c r="J49" s="283"/>
      <c r="K49" s="283"/>
      <c r="L49" s="283"/>
      <c r="M49" s="350"/>
      <c r="N49" s="349"/>
      <c r="O49" s="283"/>
      <c r="P49" s="283"/>
      <c r="Q49" s="283"/>
      <c r="R49" s="283"/>
      <c r="S49" s="350"/>
      <c r="T49" s="349"/>
      <c r="U49" s="283"/>
      <c r="V49" s="283"/>
      <c r="W49" s="283"/>
      <c r="X49" s="283"/>
      <c r="Y49" s="350"/>
      <c r="Z49" s="349"/>
      <c r="AA49" s="283"/>
      <c r="AB49" s="283"/>
      <c r="AC49" s="283"/>
      <c r="AD49" s="283"/>
      <c r="AE49" s="350"/>
      <c r="AF49" s="349"/>
      <c r="AG49" s="283"/>
      <c r="AH49" s="283"/>
      <c r="AI49" s="283"/>
      <c r="AJ49" s="283"/>
      <c r="AK49" s="350"/>
    </row>
    <row r="50" spans="1:37" ht="13.5" customHeight="1">
      <c r="A50" s="283"/>
      <c r="B50" s="2689"/>
      <c r="C50" s="2691"/>
      <c r="D50" s="2637" t="s">
        <v>1072</v>
      </c>
      <c r="E50" s="2476"/>
      <c r="F50" s="2476"/>
      <c r="G50" s="2638"/>
      <c r="H50" s="335"/>
      <c r="I50" s="348"/>
      <c r="J50" s="348"/>
      <c r="K50" s="348"/>
      <c r="L50" s="348"/>
      <c r="M50" s="336"/>
      <c r="N50" s="335"/>
      <c r="O50" s="348"/>
      <c r="P50" s="348"/>
      <c r="Q50" s="348"/>
      <c r="R50" s="348"/>
      <c r="S50" s="336"/>
      <c r="T50" s="335"/>
      <c r="U50" s="348"/>
      <c r="V50" s="348"/>
      <c r="W50" s="348"/>
      <c r="X50" s="348"/>
      <c r="Y50" s="336"/>
      <c r="Z50" s="335"/>
      <c r="AA50" s="348"/>
      <c r="AB50" s="348"/>
      <c r="AC50" s="348"/>
      <c r="AD50" s="348"/>
      <c r="AE50" s="336"/>
      <c r="AF50" s="335"/>
      <c r="AG50" s="348"/>
      <c r="AH50" s="348"/>
      <c r="AI50" s="348"/>
      <c r="AJ50" s="348"/>
      <c r="AK50" s="336"/>
    </row>
    <row r="51" spans="1:37" ht="13.5" customHeight="1">
      <c r="A51" s="283"/>
      <c r="B51" s="2689"/>
      <c r="C51" s="2692"/>
      <c r="D51" s="2639" t="s">
        <v>1073</v>
      </c>
      <c r="E51" s="2477"/>
      <c r="F51" s="2477"/>
      <c r="G51" s="2640"/>
      <c r="H51" s="323"/>
      <c r="I51" s="360"/>
      <c r="J51" s="360"/>
      <c r="K51" s="360"/>
      <c r="L51" s="360"/>
      <c r="M51" s="324"/>
      <c r="N51" s="323"/>
      <c r="O51" s="360"/>
      <c r="P51" s="360"/>
      <c r="Q51" s="360"/>
      <c r="R51" s="360"/>
      <c r="S51" s="324"/>
      <c r="T51" s="323"/>
      <c r="U51" s="360"/>
      <c r="V51" s="360"/>
      <c r="W51" s="360"/>
      <c r="X51" s="360"/>
      <c r="Y51" s="324"/>
      <c r="Z51" s="323"/>
      <c r="AA51" s="360"/>
      <c r="AB51" s="360"/>
      <c r="AC51" s="360"/>
      <c r="AD51" s="360"/>
      <c r="AE51" s="324"/>
      <c r="AF51" s="323"/>
      <c r="AG51" s="360"/>
      <c r="AH51" s="360"/>
      <c r="AI51" s="360"/>
      <c r="AJ51" s="360"/>
      <c r="AK51" s="324"/>
    </row>
    <row r="52" spans="1:37" ht="13.5" customHeight="1">
      <c r="A52" s="283"/>
      <c r="B52" s="2689"/>
      <c r="C52" s="364"/>
      <c r="D52" s="2521" t="s">
        <v>1070</v>
      </c>
      <c r="E52" s="2446"/>
      <c r="F52" s="2446"/>
      <c r="G52" s="2522"/>
      <c r="H52" s="335"/>
      <c r="I52" s="348"/>
      <c r="J52" s="348"/>
      <c r="K52" s="348"/>
      <c r="L52" s="348"/>
      <c r="M52" s="336"/>
      <c r="N52" s="335"/>
      <c r="O52" s="348"/>
      <c r="P52" s="348"/>
      <c r="Q52" s="348"/>
      <c r="R52" s="348"/>
      <c r="S52" s="336"/>
      <c r="T52" s="335"/>
      <c r="U52" s="348"/>
      <c r="V52" s="348"/>
      <c r="W52" s="348"/>
      <c r="X52" s="348"/>
      <c r="Y52" s="336"/>
      <c r="Z52" s="335"/>
      <c r="AA52" s="348"/>
      <c r="AB52" s="348"/>
      <c r="AC52" s="348"/>
      <c r="AD52" s="348"/>
      <c r="AE52" s="336"/>
      <c r="AF52" s="335"/>
      <c r="AG52" s="348"/>
      <c r="AH52" s="348"/>
      <c r="AI52" s="348"/>
      <c r="AJ52" s="348"/>
      <c r="AK52" s="336"/>
    </row>
    <row r="53" spans="1:37">
      <c r="A53" s="283"/>
      <c r="B53" s="365"/>
      <c r="C53" s="365" t="s">
        <v>1089</v>
      </c>
      <c r="D53" s="2523"/>
      <c r="E53" s="2447"/>
      <c r="F53" s="2447"/>
      <c r="G53" s="2524"/>
      <c r="H53" s="349"/>
      <c r="I53" s="283"/>
      <c r="J53" s="283"/>
      <c r="K53" s="283"/>
      <c r="L53" s="283"/>
      <c r="M53" s="350"/>
      <c r="N53" s="349"/>
      <c r="O53" s="283"/>
      <c r="P53" s="283"/>
      <c r="Q53" s="283"/>
      <c r="R53" s="283"/>
      <c r="S53" s="350"/>
      <c r="T53" s="349"/>
      <c r="U53" s="283"/>
      <c r="V53" s="283"/>
      <c r="W53" s="283"/>
      <c r="X53" s="283"/>
      <c r="Y53" s="350"/>
      <c r="Z53" s="349"/>
      <c r="AA53" s="283"/>
      <c r="AB53" s="283"/>
      <c r="AC53" s="283"/>
      <c r="AD53" s="283"/>
      <c r="AE53" s="350"/>
      <c r="AF53" s="349"/>
      <c r="AG53" s="283"/>
      <c r="AH53" s="283"/>
      <c r="AI53" s="283"/>
      <c r="AJ53" s="283"/>
      <c r="AK53" s="350"/>
    </row>
    <row r="54" spans="1:37" ht="13.5" customHeight="1">
      <c r="A54" s="283"/>
      <c r="B54" s="365"/>
      <c r="C54" s="365" t="s">
        <v>1090</v>
      </c>
      <c r="D54" s="2637" t="s">
        <v>1072</v>
      </c>
      <c r="E54" s="2476"/>
      <c r="F54" s="2476"/>
      <c r="G54" s="2638"/>
      <c r="H54" s="335"/>
      <c r="I54" s="348"/>
      <c r="J54" s="348"/>
      <c r="K54" s="348"/>
      <c r="L54" s="348"/>
      <c r="M54" s="336"/>
      <c r="N54" s="335"/>
      <c r="O54" s="348"/>
      <c r="P54" s="348"/>
      <c r="Q54" s="348"/>
      <c r="R54" s="348"/>
      <c r="S54" s="336"/>
      <c r="T54" s="335"/>
      <c r="U54" s="348"/>
      <c r="V54" s="348"/>
      <c r="W54" s="348"/>
      <c r="X54" s="348"/>
      <c r="Y54" s="336"/>
      <c r="Z54" s="335"/>
      <c r="AA54" s="348"/>
      <c r="AB54" s="348"/>
      <c r="AC54" s="348"/>
      <c r="AD54" s="348"/>
      <c r="AE54" s="336"/>
      <c r="AF54" s="335"/>
      <c r="AG54" s="348"/>
      <c r="AH54" s="348"/>
      <c r="AI54" s="348"/>
      <c r="AJ54" s="348"/>
      <c r="AK54" s="336"/>
    </row>
    <row r="55" spans="1:37" ht="13.5" customHeight="1">
      <c r="A55" s="283"/>
      <c r="B55" s="366"/>
      <c r="C55" s="366"/>
      <c r="D55" s="2639" t="s">
        <v>1073</v>
      </c>
      <c r="E55" s="2477"/>
      <c r="F55" s="2477"/>
      <c r="G55" s="2640"/>
      <c r="H55" s="323"/>
      <c r="I55" s="360"/>
      <c r="J55" s="360"/>
      <c r="K55" s="360"/>
      <c r="L55" s="360"/>
      <c r="M55" s="324"/>
      <c r="N55" s="323"/>
      <c r="O55" s="360"/>
      <c r="P55" s="360"/>
      <c r="Q55" s="360"/>
      <c r="R55" s="360"/>
      <c r="S55" s="324"/>
      <c r="T55" s="323"/>
      <c r="U55" s="360"/>
      <c r="V55" s="360"/>
      <c r="W55" s="360"/>
      <c r="X55" s="360"/>
      <c r="Y55" s="324"/>
      <c r="Z55" s="323"/>
      <c r="AA55" s="360"/>
      <c r="AB55" s="360"/>
      <c r="AC55" s="360"/>
      <c r="AD55" s="360"/>
      <c r="AE55" s="324"/>
      <c r="AF55" s="323"/>
      <c r="AG55" s="360"/>
      <c r="AH55" s="360"/>
      <c r="AI55" s="360"/>
      <c r="AJ55" s="360"/>
      <c r="AK55" s="324"/>
    </row>
    <row r="56" spans="1:37">
      <c r="A56" s="283"/>
      <c r="B56" s="283" t="s">
        <v>1093</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row>
    <row r="57" spans="1:37">
      <c r="A57" s="283"/>
      <c r="B57" s="283" t="s">
        <v>1057</v>
      </c>
      <c r="C57" s="283">
        <v>1</v>
      </c>
      <c r="D57" s="283"/>
      <c r="E57" s="283" t="s">
        <v>1094</v>
      </c>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row>
    <row r="58" spans="1:37">
      <c r="A58" s="283"/>
      <c r="B58" s="283"/>
      <c r="C58" s="283">
        <v>2</v>
      </c>
      <c r="D58" s="283"/>
      <c r="E58" s="283" t="s">
        <v>1095</v>
      </c>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row>
    <row r="59" spans="1:37">
      <c r="A59" s="283"/>
      <c r="B59" s="283"/>
      <c r="C59" s="283">
        <v>3</v>
      </c>
      <c r="D59" s="283"/>
      <c r="E59" s="283" t="s">
        <v>1096</v>
      </c>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row>
    <row r="60" spans="1:37">
      <c r="A60" s="283"/>
      <c r="B60" s="283"/>
      <c r="C60" s="283">
        <v>4</v>
      </c>
      <c r="D60" s="283"/>
      <c r="E60" s="283" t="s">
        <v>1097</v>
      </c>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row>
    <row r="61" spans="1:37">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row>
    <row r="62" spans="1:37">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row>
    <row r="63" spans="1:37">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row>
    <row r="64" spans="1:37">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row>
    <row r="65" spans="1:36">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row>
    <row r="66" spans="1:36">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row>
    <row r="67" spans="1:36">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row>
    <row r="68" spans="1:36">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row>
    <row r="69" spans="1:36">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row>
    <row r="70" spans="1:36">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row>
    <row r="71" spans="1:36">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row>
    <row r="72" spans="1:36">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row>
    <row r="73" spans="1:36">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row>
    <row r="74" spans="1:36">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row>
    <row r="75" spans="1:36">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row>
    <row r="76" spans="1:36">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row>
    <row r="77" spans="1:36">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row>
    <row r="78" spans="1:36">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row>
    <row r="79" spans="1:36">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row>
    <row r="80" spans="1:36">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row>
    <row r="81" spans="1:36">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row>
    <row r="82" spans="1:36">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row>
    <row r="83" spans="1:36">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row>
    <row r="84" spans="1:36">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row>
    <row r="85" spans="1:36">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36">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row>
    <row r="87" spans="1:36">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row>
    <row r="88" spans="1:36">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row>
    <row r="89" spans="1:36">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row>
    <row r="90" spans="1:36">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row>
    <row r="91" spans="1:36">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row>
    <row r="92" spans="1:36">
      <c r="A92" s="283"/>
      <c r="B92" s="283"/>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row>
    <row r="93" spans="1:36">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row>
    <row r="94" spans="1:36">
      <c r="A94" s="283"/>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row>
    <row r="95" spans="1:36">
      <c r="A95" s="283"/>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row>
    <row r="96" spans="1:36">
      <c r="A96" s="283"/>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row>
    <row r="97" spans="1:36">
      <c r="A97" s="283"/>
      <c r="B97" s="283"/>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row>
    <row r="98" spans="1:36">
      <c r="A98" s="283"/>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row>
    <row r="99" spans="1:36">
      <c r="A99" s="283"/>
      <c r="B99" s="283"/>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row>
    <row r="100" spans="1:36">
      <c r="A100" s="283"/>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row>
    <row r="101" spans="1:36">
      <c r="A101" s="283"/>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row>
    <row r="102" spans="1:36">
      <c r="A102" s="283"/>
      <c r="B102" s="283"/>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row>
    <row r="103" spans="1:36">
      <c r="A103" s="283"/>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row>
    <row r="104" spans="1:36">
      <c r="A104" s="283"/>
      <c r="B104" s="283"/>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row>
    <row r="105" spans="1:36">
      <c r="A105" s="283"/>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row>
    <row r="106" spans="1:36">
      <c r="A106" s="283"/>
      <c r="B106" s="283"/>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row>
    <row r="107" spans="1:36">
      <c r="A107" s="283"/>
      <c r="B107" s="283"/>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row>
    <row r="108" spans="1:36">
      <c r="A108" s="283"/>
      <c r="B108" s="283"/>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row>
    <row r="109" spans="1:36">
      <c r="A109" s="283"/>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row>
    <row r="110" spans="1:36">
      <c r="A110" s="283"/>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row>
    <row r="111" spans="1:36">
      <c r="A111" s="283"/>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row>
    <row r="112" spans="1:36">
      <c r="A112" s="283"/>
      <c r="B112" s="283"/>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row>
    <row r="113" spans="1:36">
      <c r="A113" s="283"/>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row>
    <row r="114" spans="1:36">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row>
    <row r="115" spans="1:36">
      <c r="A115" s="283"/>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row>
    <row r="116" spans="1:36">
      <c r="A116" s="283"/>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row>
    <row r="117" spans="1:36">
      <c r="A117" s="283"/>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row>
    <row r="118" spans="1:36">
      <c r="A118" s="283"/>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row>
    <row r="119" spans="1:36">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row>
    <row r="120" spans="1:36">
      <c r="A120" s="283"/>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row>
    <row r="121" spans="1:36">
      <c r="A121" s="283"/>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row>
    <row r="122" spans="1:36">
      <c r="A122" s="283"/>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row>
    <row r="123" spans="1:36">
      <c r="A123" s="283"/>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row>
    <row r="124" spans="1:36">
      <c r="A124" s="283"/>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row>
    <row r="125" spans="1:36">
      <c r="A125" s="283"/>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row>
    <row r="126" spans="1:36">
      <c r="A126" s="283"/>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row>
    <row r="127" spans="1:36">
      <c r="A127" s="283"/>
      <c r="B127" s="283"/>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row>
    <row r="128" spans="1:36">
      <c r="A128" s="283"/>
      <c r="B128" s="283"/>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row>
    <row r="129" spans="1:36">
      <c r="A129" s="283"/>
      <c r="B129" s="283"/>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c r="AJ129" s="283"/>
    </row>
    <row r="130" spans="1:36">
      <c r="A130" s="283"/>
      <c r="B130" s="283"/>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row>
    <row r="131" spans="1:36">
      <c r="A131" s="283"/>
      <c r="B131" s="283"/>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row>
    <row r="132" spans="1:36">
      <c r="A132" s="283"/>
      <c r="B132" s="283"/>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row>
    <row r="133" spans="1:36">
      <c r="A133" s="283"/>
      <c r="B133" s="283"/>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row>
    <row r="134" spans="1:36">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row>
    <row r="135" spans="1:36">
      <c r="A135" s="283"/>
      <c r="B135" s="283"/>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row>
    <row r="136" spans="1:36">
      <c r="A136" s="283"/>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row>
    <row r="137" spans="1:36">
      <c r="A137" s="283"/>
      <c r="B137" s="283"/>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row>
    <row r="138" spans="1:36">
      <c r="A138" s="283"/>
      <c r="B138" s="283"/>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row>
    <row r="139" spans="1:36">
      <c r="A139" s="283"/>
      <c r="B139" s="283"/>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row>
    <row r="140" spans="1:36">
      <c r="A140" s="283"/>
      <c r="B140" s="283"/>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row>
    <row r="141" spans="1:36">
      <c r="A141" s="283"/>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row>
    <row r="142" spans="1:36">
      <c r="A142" s="283"/>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row>
    <row r="143" spans="1:36">
      <c r="A143" s="283"/>
      <c r="B143" s="283"/>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row>
    <row r="144" spans="1:36">
      <c r="A144" s="283"/>
      <c r="B144" s="283"/>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row>
    <row r="145" spans="1:36">
      <c r="A145" s="283"/>
      <c r="B145" s="283"/>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row>
    <row r="146" spans="1:36">
      <c r="A146" s="283"/>
      <c r="B146" s="283"/>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row>
    <row r="147" spans="1:36">
      <c r="A147" s="283"/>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row>
    <row r="148" spans="1:36">
      <c r="A148" s="283"/>
      <c r="B148" s="283"/>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row>
    <row r="149" spans="1:36">
      <c r="A149" s="283"/>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row>
    <row r="150" spans="1:36">
      <c r="A150" s="283"/>
      <c r="B150" s="283"/>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row>
    <row r="151" spans="1:36">
      <c r="A151" s="283"/>
      <c r="B151" s="283"/>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row>
    <row r="152" spans="1:36">
      <c r="A152" s="283"/>
      <c r="B152" s="283"/>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row>
    <row r="153" spans="1:36">
      <c r="A153" s="283"/>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row>
    <row r="154" spans="1:36">
      <c r="A154" s="283"/>
      <c r="B154" s="283"/>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row>
    <row r="155" spans="1:36">
      <c r="A155" s="283"/>
      <c r="B155" s="283"/>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row>
    <row r="156" spans="1:36">
      <c r="A156" s="283"/>
      <c r="B156" s="283"/>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row>
    <row r="157" spans="1:36">
      <c r="A157" s="283"/>
      <c r="B157" s="283"/>
      <c r="C157" s="283"/>
      <c r="D157" s="283"/>
      <c r="E157" s="283"/>
      <c r="F157" s="283"/>
      <c r="G157" s="283"/>
      <c r="H157" s="283"/>
      <c r="I157" s="283"/>
      <c r="J157" s="283"/>
      <c r="K157" s="283"/>
      <c r="L157" s="283"/>
      <c r="M157" s="283"/>
      <c r="N157" s="283"/>
      <c r="O157" s="283"/>
      <c r="P157" s="283"/>
      <c r="Q157" s="283"/>
      <c r="R157" s="283"/>
      <c r="S157" s="283"/>
    </row>
    <row r="158" spans="1:36">
      <c r="A158" s="283"/>
      <c r="B158" s="283"/>
      <c r="C158" s="283"/>
      <c r="D158" s="283"/>
      <c r="E158" s="283"/>
      <c r="F158" s="283"/>
      <c r="G158" s="283"/>
      <c r="H158" s="283"/>
      <c r="I158" s="283"/>
      <c r="J158" s="283"/>
      <c r="K158" s="283"/>
      <c r="L158" s="283"/>
      <c r="M158" s="283"/>
      <c r="N158" s="283"/>
      <c r="O158" s="283"/>
      <c r="P158" s="283"/>
      <c r="Q158" s="283"/>
      <c r="R158" s="283"/>
      <c r="S158" s="283"/>
    </row>
    <row r="159" spans="1:36">
      <c r="A159" s="283"/>
      <c r="B159" s="283"/>
      <c r="C159" s="283"/>
      <c r="D159" s="283"/>
      <c r="E159" s="283"/>
      <c r="F159" s="283"/>
      <c r="G159" s="283"/>
      <c r="H159" s="283"/>
      <c r="I159" s="283"/>
      <c r="J159" s="283"/>
      <c r="K159" s="283"/>
      <c r="L159" s="283"/>
      <c r="M159" s="283"/>
      <c r="N159" s="283"/>
      <c r="O159" s="283"/>
      <c r="P159" s="283"/>
      <c r="Q159" s="283"/>
      <c r="R159" s="283"/>
      <c r="S159" s="283"/>
    </row>
    <row r="160" spans="1:36">
      <c r="A160" s="283"/>
      <c r="B160" s="283"/>
      <c r="C160" s="283"/>
      <c r="D160" s="283"/>
      <c r="E160" s="283"/>
      <c r="F160" s="283"/>
      <c r="G160" s="283"/>
      <c r="H160" s="283"/>
      <c r="I160" s="283"/>
      <c r="J160" s="283"/>
      <c r="K160" s="283"/>
      <c r="L160" s="283"/>
      <c r="M160" s="283"/>
      <c r="N160" s="283"/>
      <c r="O160" s="283"/>
      <c r="P160" s="283"/>
      <c r="Q160" s="283"/>
      <c r="R160" s="283"/>
      <c r="S160" s="283"/>
    </row>
    <row r="161" spans="1:19">
      <c r="A161" s="283"/>
      <c r="B161" s="283"/>
      <c r="C161" s="283"/>
      <c r="D161" s="283"/>
      <c r="E161" s="283"/>
      <c r="F161" s="283"/>
      <c r="G161" s="283"/>
      <c r="H161" s="283"/>
      <c r="I161" s="283"/>
      <c r="J161" s="283"/>
      <c r="K161" s="283"/>
      <c r="L161" s="283"/>
      <c r="M161" s="283"/>
      <c r="N161" s="283"/>
      <c r="O161" s="283"/>
      <c r="P161" s="283"/>
      <c r="Q161" s="283"/>
      <c r="R161" s="283"/>
      <c r="S161" s="283"/>
    </row>
    <row r="162" spans="1:19">
      <c r="A162" s="283"/>
      <c r="B162" s="283"/>
      <c r="C162" s="283"/>
      <c r="D162" s="283"/>
      <c r="E162" s="283"/>
      <c r="F162" s="283"/>
      <c r="G162" s="283"/>
      <c r="H162" s="283"/>
      <c r="I162" s="283"/>
      <c r="J162" s="283"/>
      <c r="K162" s="283"/>
      <c r="L162" s="283"/>
      <c r="M162" s="283"/>
      <c r="N162" s="283"/>
      <c r="O162" s="283"/>
      <c r="P162" s="283"/>
      <c r="Q162" s="283"/>
      <c r="R162" s="283"/>
      <c r="S162" s="283"/>
    </row>
    <row r="163" spans="1:19">
      <c r="A163" s="283"/>
      <c r="B163" s="283"/>
      <c r="C163" s="283"/>
      <c r="D163" s="283"/>
      <c r="E163" s="283"/>
      <c r="F163" s="283"/>
      <c r="G163" s="283"/>
      <c r="H163" s="283"/>
      <c r="I163" s="283"/>
      <c r="J163" s="283"/>
      <c r="K163" s="283"/>
      <c r="L163" s="283"/>
      <c r="M163" s="283"/>
      <c r="N163" s="283"/>
      <c r="O163" s="283"/>
      <c r="P163" s="283"/>
      <c r="Q163" s="283"/>
      <c r="R163" s="283"/>
      <c r="S163" s="283"/>
    </row>
    <row r="164" spans="1:19">
      <c r="A164" s="283"/>
      <c r="B164" s="283"/>
      <c r="C164" s="283"/>
      <c r="D164" s="283"/>
      <c r="E164" s="283"/>
      <c r="F164" s="283"/>
      <c r="G164" s="283"/>
      <c r="H164" s="283"/>
      <c r="I164" s="283"/>
      <c r="J164" s="283"/>
      <c r="K164" s="283"/>
      <c r="L164" s="283"/>
      <c r="M164" s="283"/>
      <c r="N164" s="283"/>
      <c r="O164" s="283"/>
      <c r="P164" s="283"/>
      <c r="Q164" s="283"/>
      <c r="R164" s="283"/>
      <c r="S164" s="283"/>
    </row>
    <row r="165" spans="1:19">
      <c r="A165" s="283"/>
      <c r="B165" s="283"/>
      <c r="C165" s="283"/>
      <c r="D165" s="283"/>
      <c r="E165" s="283"/>
      <c r="F165" s="283"/>
      <c r="G165" s="283"/>
      <c r="H165" s="283"/>
      <c r="I165" s="283"/>
      <c r="J165" s="283"/>
      <c r="K165" s="283"/>
      <c r="L165" s="283"/>
      <c r="M165" s="283"/>
      <c r="N165" s="283"/>
      <c r="O165" s="283"/>
      <c r="P165" s="283"/>
      <c r="Q165" s="283"/>
      <c r="R165" s="283"/>
      <c r="S165" s="283"/>
    </row>
    <row r="166" spans="1:19">
      <c r="A166" s="283"/>
      <c r="B166" s="283"/>
      <c r="C166" s="283"/>
      <c r="D166" s="283"/>
      <c r="E166" s="283"/>
      <c r="F166" s="283"/>
      <c r="G166" s="283"/>
      <c r="H166" s="283"/>
      <c r="I166" s="283"/>
      <c r="J166" s="283"/>
      <c r="K166" s="283"/>
      <c r="L166" s="283"/>
      <c r="M166" s="283"/>
      <c r="N166" s="283"/>
      <c r="O166" s="283"/>
      <c r="P166" s="283"/>
      <c r="Q166" s="283"/>
      <c r="R166" s="283"/>
      <c r="S166" s="283"/>
    </row>
    <row r="167" spans="1:19">
      <c r="A167" s="283"/>
      <c r="B167" s="283"/>
      <c r="C167" s="283"/>
      <c r="D167" s="283"/>
      <c r="E167" s="283"/>
      <c r="F167" s="283"/>
      <c r="G167" s="283"/>
      <c r="H167" s="283"/>
      <c r="I167" s="283"/>
      <c r="J167" s="283"/>
      <c r="K167" s="283"/>
      <c r="L167" s="283"/>
      <c r="M167" s="283"/>
      <c r="N167" s="283"/>
      <c r="O167" s="283"/>
      <c r="P167" s="283"/>
      <c r="Q167" s="283"/>
      <c r="R167" s="283"/>
      <c r="S167" s="283"/>
    </row>
    <row r="168" spans="1:19">
      <c r="A168" s="283"/>
      <c r="B168" s="283"/>
      <c r="C168" s="283"/>
      <c r="D168" s="283"/>
      <c r="E168" s="283"/>
      <c r="F168" s="283"/>
      <c r="G168" s="283"/>
      <c r="H168" s="283"/>
      <c r="I168" s="283"/>
      <c r="J168" s="283"/>
      <c r="K168" s="283"/>
      <c r="L168" s="283"/>
      <c r="M168" s="283"/>
      <c r="N168" s="283"/>
      <c r="O168" s="283"/>
      <c r="P168" s="283"/>
      <c r="Q168" s="283"/>
      <c r="R168" s="283"/>
      <c r="S168" s="283"/>
    </row>
    <row r="169" spans="1:19">
      <c r="A169" s="283"/>
      <c r="B169" s="283"/>
      <c r="C169" s="283"/>
      <c r="D169" s="283"/>
      <c r="E169" s="283"/>
      <c r="F169" s="283"/>
      <c r="G169" s="283"/>
      <c r="H169" s="283"/>
      <c r="I169" s="283"/>
      <c r="J169" s="283"/>
      <c r="K169" s="283"/>
      <c r="L169" s="283"/>
      <c r="M169" s="283"/>
      <c r="N169" s="283"/>
      <c r="O169" s="283"/>
      <c r="P169" s="283"/>
      <c r="Q169" s="283"/>
      <c r="R169" s="283"/>
      <c r="S169" s="283"/>
    </row>
    <row r="170" spans="1:19">
      <c r="A170" s="283"/>
      <c r="B170" s="283"/>
      <c r="C170" s="283"/>
      <c r="D170" s="283"/>
      <c r="E170" s="283"/>
      <c r="F170" s="283"/>
      <c r="G170" s="283"/>
      <c r="H170" s="283"/>
      <c r="I170" s="283"/>
      <c r="J170" s="283"/>
      <c r="K170" s="283"/>
      <c r="L170" s="283"/>
      <c r="M170" s="283"/>
      <c r="N170" s="283"/>
      <c r="O170" s="283"/>
      <c r="P170" s="283"/>
      <c r="Q170" s="283"/>
      <c r="R170" s="283"/>
      <c r="S170" s="283"/>
    </row>
    <row r="171" spans="1:19">
      <c r="A171" s="283"/>
      <c r="B171" s="283"/>
      <c r="C171" s="283"/>
      <c r="D171" s="283"/>
      <c r="E171" s="283"/>
      <c r="F171" s="283"/>
      <c r="G171" s="283"/>
      <c r="H171" s="283"/>
      <c r="I171" s="283"/>
      <c r="J171" s="283"/>
      <c r="K171" s="283"/>
      <c r="L171" s="283"/>
      <c r="M171" s="283"/>
      <c r="N171" s="283"/>
      <c r="O171" s="283"/>
      <c r="P171" s="283"/>
      <c r="Q171" s="283"/>
      <c r="R171" s="283"/>
      <c r="S171" s="283"/>
    </row>
    <row r="172" spans="1:19">
      <c r="A172" s="283"/>
      <c r="B172" s="283"/>
      <c r="C172" s="283"/>
      <c r="D172" s="283"/>
      <c r="E172" s="283"/>
      <c r="F172" s="283"/>
      <c r="G172" s="283"/>
      <c r="H172" s="283"/>
      <c r="I172" s="283"/>
      <c r="J172" s="283"/>
      <c r="K172" s="283"/>
      <c r="L172" s="283"/>
      <c r="M172" s="283"/>
      <c r="N172" s="283"/>
      <c r="O172" s="283"/>
      <c r="P172" s="283"/>
      <c r="Q172" s="283"/>
      <c r="R172" s="283"/>
      <c r="S172" s="283"/>
    </row>
    <row r="173" spans="1:19">
      <c r="A173" s="283"/>
      <c r="B173" s="283"/>
      <c r="C173" s="283"/>
      <c r="D173" s="283"/>
      <c r="E173" s="283"/>
      <c r="F173" s="283"/>
      <c r="G173" s="283"/>
      <c r="H173" s="283"/>
      <c r="I173" s="283"/>
      <c r="J173" s="283"/>
      <c r="K173" s="283"/>
      <c r="L173" s="283"/>
      <c r="M173" s="283"/>
      <c r="N173" s="283"/>
      <c r="O173" s="283"/>
      <c r="P173" s="283"/>
      <c r="Q173" s="283"/>
      <c r="R173" s="283"/>
      <c r="S173" s="283"/>
    </row>
    <row r="174" spans="1:19">
      <c r="A174" s="283"/>
      <c r="B174" s="283"/>
      <c r="C174" s="283"/>
      <c r="D174" s="283"/>
      <c r="E174" s="283"/>
      <c r="F174" s="283"/>
      <c r="G174" s="283"/>
      <c r="H174" s="283"/>
      <c r="I174" s="283"/>
      <c r="J174" s="283"/>
      <c r="K174" s="283"/>
      <c r="L174" s="283"/>
      <c r="M174" s="283"/>
      <c r="N174" s="283"/>
      <c r="O174" s="283"/>
      <c r="P174" s="283"/>
      <c r="Q174" s="283"/>
      <c r="R174" s="283"/>
      <c r="S174" s="283"/>
    </row>
    <row r="175" spans="1:19">
      <c r="A175" s="283"/>
      <c r="B175" s="283"/>
      <c r="C175" s="283"/>
      <c r="D175" s="283"/>
      <c r="E175" s="283"/>
      <c r="F175" s="283"/>
      <c r="G175" s="283"/>
      <c r="H175" s="283"/>
      <c r="I175" s="283"/>
      <c r="J175" s="283"/>
      <c r="K175" s="283"/>
      <c r="L175" s="283"/>
      <c r="M175" s="283"/>
      <c r="N175" s="283"/>
      <c r="O175" s="283"/>
      <c r="P175" s="283"/>
      <c r="Q175" s="283"/>
      <c r="R175" s="283"/>
      <c r="S175" s="283"/>
    </row>
    <row r="176" spans="1:19">
      <c r="A176" s="283"/>
      <c r="B176" s="283"/>
      <c r="C176" s="283"/>
      <c r="D176" s="283"/>
      <c r="E176" s="283"/>
      <c r="F176" s="283"/>
      <c r="G176" s="283"/>
      <c r="H176" s="283"/>
      <c r="I176" s="283"/>
      <c r="J176" s="283"/>
      <c r="K176" s="283"/>
      <c r="L176" s="283"/>
      <c r="M176" s="283"/>
      <c r="N176" s="283"/>
      <c r="O176" s="283"/>
      <c r="P176" s="283"/>
      <c r="Q176" s="283"/>
      <c r="R176" s="283"/>
      <c r="S176" s="283"/>
    </row>
    <row r="177" spans="1:19">
      <c r="A177" s="283"/>
      <c r="B177" s="283"/>
      <c r="C177" s="283"/>
      <c r="D177" s="283"/>
      <c r="E177" s="283"/>
      <c r="F177" s="283"/>
      <c r="G177" s="283"/>
      <c r="H177" s="283"/>
      <c r="I177" s="283"/>
      <c r="J177" s="283"/>
      <c r="K177" s="283"/>
      <c r="L177" s="283"/>
      <c r="M177" s="283"/>
      <c r="N177" s="283"/>
      <c r="O177" s="283"/>
      <c r="P177" s="283"/>
      <c r="Q177" s="283"/>
      <c r="R177" s="283"/>
      <c r="S177" s="283"/>
    </row>
    <row r="178" spans="1:19">
      <c r="A178" s="283"/>
      <c r="B178" s="283"/>
      <c r="C178" s="283"/>
      <c r="D178" s="283"/>
      <c r="E178" s="283"/>
      <c r="F178" s="283"/>
      <c r="G178" s="283"/>
      <c r="H178" s="283"/>
      <c r="I178" s="283"/>
      <c r="J178" s="283"/>
      <c r="K178" s="283"/>
      <c r="L178" s="283"/>
      <c r="M178" s="283"/>
      <c r="N178" s="283"/>
      <c r="O178" s="283"/>
      <c r="P178" s="283"/>
      <c r="Q178" s="283"/>
      <c r="R178" s="283"/>
      <c r="S178" s="283"/>
    </row>
    <row r="179" spans="1:19">
      <c r="A179" s="283"/>
      <c r="B179" s="283"/>
      <c r="C179" s="283"/>
      <c r="D179" s="283"/>
      <c r="E179" s="283"/>
      <c r="F179" s="283"/>
      <c r="G179" s="283"/>
      <c r="H179" s="283"/>
      <c r="I179" s="283"/>
      <c r="J179" s="283"/>
      <c r="K179" s="283"/>
      <c r="L179" s="283"/>
      <c r="M179" s="283"/>
      <c r="N179" s="283"/>
      <c r="O179" s="283"/>
      <c r="P179" s="283"/>
      <c r="Q179" s="283"/>
      <c r="R179" s="283"/>
      <c r="S179" s="283"/>
    </row>
    <row r="180" spans="1:19">
      <c r="A180" s="283"/>
      <c r="B180" s="283"/>
      <c r="C180" s="283"/>
      <c r="D180" s="283"/>
      <c r="E180" s="283"/>
      <c r="F180" s="283"/>
      <c r="G180" s="283"/>
      <c r="H180" s="283"/>
      <c r="I180" s="283"/>
      <c r="J180" s="283"/>
      <c r="K180" s="283"/>
      <c r="L180" s="283"/>
      <c r="M180" s="283"/>
      <c r="N180" s="283"/>
      <c r="O180" s="283"/>
      <c r="P180" s="283"/>
      <c r="Q180" s="283"/>
      <c r="R180" s="283"/>
      <c r="S180" s="283"/>
    </row>
    <row r="181" spans="1:19">
      <c r="A181" s="283"/>
      <c r="B181" s="283"/>
      <c r="C181" s="283"/>
      <c r="D181" s="283"/>
      <c r="E181" s="283"/>
      <c r="F181" s="283"/>
      <c r="G181" s="283"/>
      <c r="H181" s="283"/>
      <c r="I181" s="283"/>
      <c r="J181" s="283"/>
      <c r="K181" s="283"/>
      <c r="L181" s="283"/>
      <c r="M181" s="283"/>
      <c r="N181" s="283"/>
      <c r="O181" s="283"/>
      <c r="P181" s="283"/>
      <c r="Q181" s="283"/>
      <c r="R181" s="283"/>
      <c r="S181" s="283"/>
    </row>
    <row r="182" spans="1:19">
      <c r="A182" s="283"/>
      <c r="B182" s="283"/>
      <c r="C182" s="283"/>
      <c r="D182" s="283"/>
      <c r="E182" s="283"/>
      <c r="F182" s="283"/>
      <c r="G182" s="283"/>
      <c r="H182" s="283"/>
      <c r="I182" s="283"/>
      <c r="J182" s="283"/>
      <c r="K182" s="283"/>
      <c r="L182" s="283"/>
      <c r="M182" s="283"/>
      <c r="N182" s="283"/>
      <c r="O182" s="283"/>
      <c r="P182" s="283"/>
      <c r="Q182" s="283"/>
      <c r="R182" s="283"/>
      <c r="S182" s="283"/>
    </row>
    <row r="183" spans="1:19">
      <c r="A183" s="283"/>
      <c r="B183" s="283"/>
      <c r="C183" s="283"/>
      <c r="D183" s="283"/>
      <c r="E183" s="283"/>
      <c r="F183" s="283"/>
      <c r="G183" s="283"/>
      <c r="H183" s="283"/>
      <c r="I183" s="283"/>
      <c r="J183" s="283"/>
      <c r="K183" s="283"/>
      <c r="L183" s="283"/>
      <c r="M183" s="283"/>
      <c r="N183" s="283"/>
      <c r="O183" s="283"/>
      <c r="P183" s="283"/>
      <c r="Q183" s="283"/>
      <c r="R183" s="283"/>
      <c r="S183" s="283"/>
    </row>
    <row r="184" spans="1:19">
      <c r="A184" s="283"/>
      <c r="B184" s="283"/>
      <c r="C184" s="283"/>
      <c r="D184" s="283"/>
      <c r="E184" s="283"/>
      <c r="F184" s="283"/>
      <c r="G184" s="283"/>
      <c r="H184" s="283"/>
      <c r="I184" s="283"/>
      <c r="J184" s="283"/>
      <c r="K184" s="283"/>
      <c r="L184" s="283"/>
      <c r="M184" s="283"/>
      <c r="N184" s="283"/>
      <c r="O184" s="283"/>
      <c r="P184" s="283"/>
      <c r="Q184" s="283"/>
      <c r="R184" s="283"/>
      <c r="S184" s="283"/>
    </row>
    <row r="185" spans="1:19">
      <c r="A185" s="283"/>
      <c r="B185" s="283"/>
      <c r="C185" s="283"/>
      <c r="D185" s="283"/>
      <c r="E185" s="283"/>
      <c r="F185" s="283"/>
      <c r="G185" s="283"/>
      <c r="H185" s="283"/>
      <c r="I185" s="283"/>
      <c r="J185" s="283"/>
      <c r="K185" s="283"/>
      <c r="L185" s="283"/>
      <c r="M185" s="283"/>
      <c r="N185" s="283"/>
      <c r="O185" s="283"/>
      <c r="P185" s="283"/>
      <c r="Q185" s="283"/>
      <c r="R185" s="283"/>
      <c r="S185" s="283"/>
    </row>
    <row r="186" spans="1:19">
      <c r="A186" s="283"/>
      <c r="B186" s="283"/>
      <c r="C186" s="283"/>
      <c r="D186" s="283"/>
      <c r="E186" s="283"/>
      <c r="F186" s="283"/>
      <c r="G186" s="283"/>
      <c r="H186" s="283"/>
      <c r="I186" s="283"/>
      <c r="J186" s="283"/>
      <c r="K186" s="283"/>
      <c r="L186" s="283"/>
      <c r="M186" s="283"/>
      <c r="N186" s="283"/>
      <c r="O186" s="283"/>
      <c r="P186" s="283"/>
      <c r="Q186" s="283"/>
      <c r="R186" s="283"/>
      <c r="S186" s="283"/>
    </row>
    <row r="187" spans="1:19">
      <c r="A187" s="283"/>
      <c r="B187" s="283"/>
      <c r="C187" s="283"/>
      <c r="D187" s="283"/>
      <c r="E187" s="283"/>
      <c r="F187" s="283"/>
      <c r="G187" s="283"/>
      <c r="H187" s="283"/>
      <c r="I187" s="283"/>
      <c r="J187" s="283"/>
      <c r="K187" s="283"/>
      <c r="L187" s="283"/>
      <c r="M187" s="283"/>
      <c r="N187" s="283"/>
      <c r="O187" s="283"/>
      <c r="P187" s="283"/>
      <c r="Q187" s="283"/>
      <c r="R187" s="283"/>
      <c r="S187" s="283"/>
    </row>
    <row r="188" spans="1:19">
      <c r="A188" s="283"/>
      <c r="B188" s="283"/>
      <c r="C188" s="283"/>
      <c r="D188" s="283"/>
      <c r="E188" s="283"/>
      <c r="F188" s="283"/>
      <c r="G188" s="283"/>
      <c r="H188" s="283"/>
      <c r="I188" s="283"/>
      <c r="J188" s="283"/>
      <c r="K188" s="283"/>
      <c r="L188" s="283"/>
      <c r="M188" s="283"/>
      <c r="N188" s="283"/>
      <c r="O188" s="283"/>
      <c r="P188" s="283"/>
      <c r="Q188" s="283"/>
      <c r="R188" s="283"/>
      <c r="S188" s="283"/>
    </row>
    <row r="189" spans="1:19">
      <c r="A189" s="283"/>
      <c r="B189" s="283"/>
      <c r="C189" s="283"/>
      <c r="D189" s="283"/>
      <c r="E189" s="283"/>
      <c r="F189" s="283"/>
      <c r="G189" s="283"/>
      <c r="H189" s="283"/>
      <c r="I189" s="283"/>
      <c r="J189" s="283"/>
      <c r="K189" s="283"/>
      <c r="L189" s="283"/>
      <c r="M189" s="283"/>
      <c r="N189" s="283"/>
      <c r="O189" s="283"/>
      <c r="P189" s="283"/>
      <c r="Q189" s="283"/>
      <c r="R189" s="283"/>
      <c r="S189" s="283"/>
    </row>
    <row r="190" spans="1:19">
      <c r="A190" s="283"/>
      <c r="B190" s="283"/>
      <c r="C190" s="283"/>
      <c r="D190" s="283"/>
      <c r="E190" s="283"/>
      <c r="F190" s="283"/>
      <c r="G190" s="283"/>
      <c r="H190" s="283"/>
      <c r="I190" s="283"/>
      <c r="J190" s="283"/>
      <c r="K190" s="283"/>
      <c r="L190" s="283"/>
      <c r="M190" s="283"/>
      <c r="N190" s="283"/>
      <c r="O190" s="283"/>
      <c r="P190" s="283"/>
      <c r="Q190" s="283"/>
      <c r="R190" s="283"/>
      <c r="S190" s="283"/>
    </row>
    <row r="191" spans="1:19">
      <c r="A191" s="283"/>
      <c r="B191" s="283"/>
      <c r="C191" s="283"/>
      <c r="D191" s="283"/>
      <c r="E191" s="283"/>
      <c r="F191" s="283"/>
      <c r="G191" s="283"/>
      <c r="H191" s="283"/>
      <c r="I191" s="283"/>
      <c r="J191" s="283"/>
      <c r="K191" s="283"/>
      <c r="L191" s="283"/>
      <c r="M191" s="283"/>
      <c r="N191" s="283"/>
      <c r="O191" s="283"/>
      <c r="P191" s="283"/>
      <c r="Q191" s="283"/>
      <c r="R191" s="283"/>
      <c r="S191" s="283"/>
    </row>
    <row r="192" spans="1:19">
      <c r="A192" s="283"/>
      <c r="B192" s="283"/>
      <c r="C192" s="283"/>
      <c r="D192" s="283"/>
      <c r="E192" s="283"/>
      <c r="F192" s="283"/>
      <c r="G192" s="283"/>
      <c r="H192" s="283"/>
      <c r="I192" s="283"/>
      <c r="J192" s="283"/>
      <c r="K192" s="283"/>
      <c r="L192" s="283"/>
      <c r="M192" s="283"/>
      <c r="N192" s="283"/>
      <c r="O192" s="283"/>
      <c r="P192" s="283"/>
      <c r="Q192" s="283"/>
      <c r="R192" s="283"/>
      <c r="S192" s="283"/>
    </row>
    <row r="193" spans="1:19">
      <c r="A193" s="283"/>
      <c r="B193" s="283"/>
      <c r="C193" s="283"/>
      <c r="D193" s="283"/>
      <c r="E193" s="283"/>
      <c r="F193" s="283"/>
      <c r="G193" s="283"/>
      <c r="H193" s="283"/>
      <c r="I193" s="283"/>
      <c r="J193" s="283"/>
      <c r="K193" s="283"/>
      <c r="L193" s="283"/>
      <c r="M193" s="283"/>
      <c r="N193" s="283"/>
      <c r="O193" s="283"/>
      <c r="P193" s="283"/>
      <c r="Q193" s="283"/>
      <c r="R193" s="283"/>
      <c r="S193" s="283"/>
    </row>
    <row r="194" spans="1:19">
      <c r="A194" s="283"/>
      <c r="B194" s="283"/>
      <c r="C194" s="283"/>
      <c r="D194" s="283"/>
      <c r="E194" s="283"/>
      <c r="F194" s="283"/>
      <c r="G194" s="283"/>
      <c r="H194" s="283"/>
      <c r="I194" s="283"/>
      <c r="J194" s="283"/>
      <c r="K194" s="283"/>
      <c r="L194" s="283"/>
      <c r="M194" s="283"/>
      <c r="N194" s="283"/>
      <c r="O194" s="283"/>
      <c r="P194" s="283"/>
      <c r="Q194" s="283"/>
      <c r="R194" s="283"/>
      <c r="S194" s="283"/>
    </row>
    <row r="195" spans="1:19">
      <c r="A195" s="283"/>
      <c r="B195" s="283"/>
      <c r="C195" s="283"/>
      <c r="D195" s="283"/>
      <c r="E195" s="283"/>
      <c r="F195" s="283"/>
      <c r="G195" s="283"/>
      <c r="H195" s="283"/>
      <c r="I195" s="283"/>
      <c r="J195" s="283"/>
      <c r="K195" s="283"/>
      <c r="L195" s="283"/>
      <c r="M195" s="283"/>
      <c r="N195" s="283"/>
      <c r="O195" s="283"/>
      <c r="P195" s="283"/>
      <c r="Q195" s="283"/>
      <c r="R195" s="283"/>
      <c r="S195" s="283"/>
    </row>
    <row r="196" spans="1:19">
      <c r="A196" s="283"/>
      <c r="B196" s="283"/>
      <c r="C196" s="283"/>
      <c r="D196" s="283"/>
      <c r="E196" s="283"/>
      <c r="F196" s="283"/>
      <c r="G196" s="283"/>
      <c r="H196" s="283"/>
      <c r="I196" s="283"/>
      <c r="J196" s="283"/>
      <c r="K196" s="283"/>
      <c r="L196" s="283"/>
      <c r="M196" s="283"/>
      <c r="N196" s="283"/>
      <c r="O196" s="283"/>
      <c r="P196" s="283"/>
      <c r="Q196" s="283"/>
      <c r="R196" s="283"/>
      <c r="S196" s="283"/>
    </row>
  </sheetData>
  <sheetProtection algorithmName="SHA-512" hashValue="4CbkP44hOPOFm/U/RcHhqH1eM58BMgzIioNCqxngS/27UC/OWtSzmNSmT+CA2+kneuG19T8SOf0lnpz8QjtXpg==" saltValue="/+GFzFluWN6pJI8UoYg0CQ==" spinCount="100000" sheet="1" objects="1" scenarios="1"/>
  <mergeCells count="58">
    <mergeCell ref="AF5:AK5"/>
    <mergeCell ref="Q2:T2"/>
    <mergeCell ref="H5:M5"/>
    <mergeCell ref="N5:S5"/>
    <mergeCell ref="T5:Y5"/>
    <mergeCell ref="Z5:AE5"/>
    <mergeCell ref="H7:M7"/>
    <mergeCell ref="N7:S7"/>
    <mergeCell ref="T7:Y7"/>
    <mergeCell ref="Z7:AE7"/>
    <mergeCell ref="AF7:AK7"/>
    <mergeCell ref="H6:M6"/>
    <mergeCell ref="N6:S6"/>
    <mergeCell ref="T6:Y6"/>
    <mergeCell ref="Z6:AE6"/>
    <mergeCell ref="AF6:AK6"/>
    <mergeCell ref="D8:G9"/>
    <mergeCell ref="B10:B20"/>
    <mergeCell ref="D10:G10"/>
    <mergeCell ref="D11:G11"/>
    <mergeCell ref="D12:G13"/>
    <mergeCell ref="D14:G14"/>
    <mergeCell ref="D15:G15"/>
    <mergeCell ref="C16:C19"/>
    <mergeCell ref="D16:G17"/>
    <mergeCell ref="D18:G18"/>
    <mergeCell ref="D19:G19"/>
    <mergeCell ref="D20:G21"/>
    <mergeCell ref="B26:B36"/>
    <mergeCell ref="D26:G26"/>
    <mergeCell ref="D27:G27"/>
    <mergeCell ref="D28:G29"/>
    <mergeCell ref="D30:G30"/>
    <mergeCell ref="D36:G37"/>
    <mergeCell ref="D22:G22"/>
    <mergeCell ref="D23:G23"/>
    <mergeCell ref="D24:G25"/>
    <mergeCell ref="D31:G31"/>
    <mergeCell ref="C32:C35"/>
    <mergeCell ref="D32:G33"/>
    <mergeCell ref="D34:G34"/>
    <mergeCell ref="D35:G35"/>
    <mergeCell ref="D55:G55"/>
    <mergeCell ref="D38:G38"/>
    <mergeCell ref="D39:G39"/>
    <mergeCell ref="D40:G41"/>
    <mergeCell ref="B42:B52"/>
    <mergeCell ref="D42:G42"/>
    <mergeCell ref="D43:G43"/>
    <mergeCell ref="D44:G45"/>
    <mergeCell ref="D46:G46"/>
    <mergeCell ref="D47:G47"/>
    <mergeCell ref="C48:C51"/>
    <mergeCell ref="D48:G49"/>
    <mergeCell ref="D50:G50"/>
    <mergeCell ref="D51:G51"/>
    <mergeCell ref="D52:G53"/>
    <mergeCell ref="D54:G54"/>
  </mergeCells>
  <phoneticPr fontId="116"/>
  <pageMargins left="0.59055118110236227" right="0.59055118110236227" top="0.59055118110236227" bottom="0.59055118110236227" header="0.51181102362204722" footer="0.51181102362204722"/>
  <pageSetup paperSize="9" scale="94" orientation="portrait" blackAndWhite="1" horizontalDpi="300" verticalDpi="300" r:id="rId1"/>
  <headerFooter alignWithMargins="0"/>
  <rowBreaks count="1" manualBreakCount="1">
    <brk id="1"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7E5B-D41D-4C93-A6D1-45AAC4E22F6C}">
  <sheetPr codeName="Sheet29">
    <tabColor rgb="FF00B0F0"/>
    <pageSetUpPr fitToPage="1"/>
  </sheetPr>
  <dimension ref="A1:AE50"/>
  <sheetViews>
    <sheetView zoomScaleNormal="100" workbookViewId="0">
      <selection sqref="A1:BB1"/>
    </sheetView>
  </sheetViews>
  <sheetFormatPr defaultRowHeight="13.5"/>
  <cols>
    <col min="1" max="29" width="3" style="275" customWidth="1"/>
    <col min="30" max="30" width="3.125" style="275" customWidth="1"/>
    <col min="31" max="31" width="3.625" style="275" customWidth="1"/>
    <col min="32" max="256" width="9" style="275"/>
    <col min="257" max="285" width="3" style="275" customWidth="1"/>
    <col min="286" max="286" width="3.125" style="275" customWidth="1"/>
    <col min="287" max="287" width="3.625" style="275" customWidth="1"/>
    <col min="288" max="512" width="9" style="275"/>
    <col min="513" max="541" width="3" style="275" customWidth="1"/>
    <col min="542" max="542" width="3.125" style="275" customWidth="1"/>
    <col min="543" max="543" width="3.625" style="275" customWidth="1"/>
    <col min="544" max="768" width="9" style="275"/>
    <col min="769" max="797" width="3" style="275" customWidth="1"/>
    <col min="798" max="798" width="3.125" style="275" customWidth="1"/>
    <col min="799" max="799" width="3.625" style="275" customWidth="1"/>
    <col min="800" max="1024" width="9" style="275"/>
    <col min="1025" max="1053" width="3" style="275" customWidth="1"/>
    <col min="1054" max="1054" width="3.125" style="275" customWidth="1"/>
    <col min="1055" max="1055" width="3.625" style="275" customWidth="1"/>
    <col min="1056" max="1280" width="9" style="275"/>
    <col min="1281" max="1309" width="3" style="275" customWidth="1"/>
    <col min="1310" max="1310" width="3.125" style="275" customWidth="1"/>
    <col min="1311" max="1311" width="3.625" style="275" customWidth="1"/>
    <col min="1312" max="1536" width="9" style="275"/>
    <col min="1537" max="1565" width="3" style="275" customWidth="1"/>
    <col min="1566" max="1566" width="3.125" style="275" customWidth="1"/>
    <col min="1567" max="1567" width="3.625" style="275" customWidth="1"/>
    <col min="1568" max="1792" width="9" style="275"/>
    <col min="1793" max="1821" width="3" style="275" customWidth="1"/>
    <col min="1822" max="1822" width="3.125" style="275" customWidth="1"/>
    <col min="1823" max="1823" width="3.625" style="275" customWidth="1"/>
    <col min="1824" max="2048" width="9" style="275"/>
    <col min="2049" max="2077" width="3" style="275" customWidth="1"/>
    <col min="2078" max="2078" width="3.125" style="275" customWidth="1"/>
    <col min="2079" max="2079" width="3.625" style="275" customWidth="1"/>
    <col min="2080" max="2304" width="9" style="275"/>
    <col min="2305" max="2333" width="3" style="275" customWidth="1"/>
    <col min="2334" max="2334" width="3.125" style="275" customWidth="1"/>
    <col min="2335" max="2335" width="3.625" style="275" customWidth="1"/>
    <col min="2336" max="2560" width="9" style="275"/>
    <col min="2561" max="2589" width="3" style="275" customWidth="1"/>
    <col min="2590" max="2590" width="3.125" style="275" customWidth="1"/>
    <col min="2591" max="2591" width="3.625" style="275" customWidth="1"/>
    <col min="2592" max="2816" width="9" style="275"/>
    <col min="2817" max="2845" width="3" style="275" customWidth="1"/>
    <col min="2846" max="2846" width="3.125" style="275" customWidth="1"/>
    <col min="2847" max="2847" width="3.625" style="275" customWidth="1"/>
    <col min="2848" max="3072" width="9" style="275"/>
    <col min="3073" max="3101" width="3" style="275" customWidth="1"/>
    <col min="3102" max="3102" width="3.125" style="275" customWidth="1"/>
    <col min="3103" max="3103" width="3.625" style="275" customWidth="1"/>
    <col min="3104" max="3328" width="9" style="275"/>
    <col min="3329" max="3357" width="3" style="275" customWidth="1"/>
    <col min="3358" max="3358" width="3.125" style="275" customWidth="1"/>
    <col min="3359" max="3359" width="3.625" style="275" customWidth="1"/>
    <col min="3360" max="3584" width="9" style="275"/>
    <col min="3585" max="3613" width="3" style="275" customWidth="1"/>
    <col min="3614" max="3614" width="3.125" style="275" customWidth="1"/>
    <col min="3615" max="3615" width="3.625" style="275" customWidth="1"/>
    <col min="3616" max="3840" width="9" style="275"/>
    <col min="3841" max="3869" width="3" style="275" customWidth="1"/>
    <col min="3870" max="3870" width="3.125" style="275" customWidth="1"/>
    <col min="3871" max="3871" width="3.625" style="275" customWidth="1"/>
    <col min="3872" max="4096" width="9" style="275"/>
    <col min="4097" max="4125" width="3" style="275" customWidth="1"/>
    <col min="4126" max="4126" width="3.125" style="275" customWidth="1"/>
    <col min="4127" max="4127" width="3.625" style="275" customWidth="1"/>
    <col min="4128" max="4352" width="9" style="275"/>
    <col min="4353" max="4381" width="3" style="275" customWidth="1"/>
    <col min="4382" max="4382" width="3.125" style="275" customWidth="1"/>
    <col min="4383" max="4383" width="3.625" style="275" customWidth="1"/>
    <col min="4384" max="4608" width="9" style="275"/>
    <col min="4609" max="4637" width="3" style="275" customWidth="1"/>
    <col min="4638" max="4638" width="3.125" style="275" customWidth="1"/>
    <col min="4639" max="4639" width="3.625" style="275" customWidth="1"/>
    <col min="4640" max="4864" width="9" style="275"/>
    <col min="4865" max="4893" width="3" style="275" customWidth="1"/>
    <col min="4894" max="4894" width="3.125" style="275" customWidth="1"/>
    <col min="4895" max="4895" width="3.625" style="275" customWidth="1"/>
    <col min="4896" max="5120" width="9" style="275"/>
    <col min="5121" max="5149" width="3" style="275" customWidth="1"/>
    <col min="5150" max="5150" width="3.125" style="275" customWidth="1"/>
    <col min="5151" max="5151" width="3.625" style="275" customWidth="1"/>
    <col min="5152" max="5376" width="9" style="275"/>
    <col min="5377" max="5405" width="3" style="275" customWidth="1"/>
    <col min="5406" max="5406" width="3.125" style="275" customWidth="1"/>
    <col min="5407" max="5407" width="3.625" style="275" customWidth="1"/>
    <col min="5408" max="5632" width="9" style="275"/>
    <col min="5633" max="5661" width="3" style="275" customWidth="1"/>
    <col min="5662" max="5662" width="3.125" style="275" customWidth="1"/>
    <col min="5663" max="5663" width="3.625" style="275" customWidth="1"/>
    <col min="5664" max="5888" width="9" style="275"/>
    <col min="5889" max="5917" width="3" style="275" customWidth="1"/>
    <col min="5918" max="5918" width="3.125" style="275" customWidth="1"/>
    <col min="5919" max="5919" width="3.625" style="275" customWidth="1"/>
    <col min="5920" max="6144" width="9" style="275"/>
    <col min="6145" max="6173" width="3" style="275" customWidth="1"/>
    <col min="6174" max="6174" width="3.125" style="275" customWidth="1"/>
    <col min="6175" max="6175" width="3.625" style="275" customWidth="1"/>
    <col min="6176" max="6400" width="9" style="275"/>
    <col min="6401" max="6429" width="3" style="275" customWidth="1"/>
    <col min="6430" max="6430" width="3.125" style="275" customWidth="1"/>
    <col min="6431" max="6431" width="3.625" style="275" customWidth="1"/>
    <col min="6432" max="6656" width="9" style="275"/>
    <col min="6657" max="6685" width="3" style="275" customWidth="1"/>
    <col min="6686" max="6686" width="3.125" style="275" customWidth="1"/>
    <col min="6687" max="6687" width="3.625" style="275" customWidth="1"/>
    <col min="6688" max="6912" width="9" style="275"/>
    <col min="6913" max="6941" width="3" style="275" customWidth="1"/>
    <col min="6942" max="6942" width="3.125" style="275" customWidth="1"/>
    <col min="6943" max="6943" width="3.625" style="275" customWidth="1"/>
    <col min="6944" max="7168" width="9" style="275"/>
    <col min="7169" max="7197" width="3" style="275" customWidth="1"/>
    <col min="7198" max="7198" width="3.125" style="275" customWidth="1"/>
    <col min="7199" max="7199" width="3.625" style="275" customWidth="1"/>
    <col min="7200" max="7424" width="9" style="275"/>
    <col min="7425" max="7453" width="3" style="275" customWidth="1"/>
    <col min="7454" max="7454" width="3.125" style="275" customWidth="1"/>
    <col min="7455" max="7455" width="3.625" style="275" customWidth="1"/>
    <col min="7456" max="7680" width="9" style="275"/>
    <col min="7681" max="7709" width="3" style="275" customWidth="1"/>
    <col min="7710" max="7710" width="3.125" style="275" customWidth="1"/>
    <col min="7711" max="7711" width="3.625" style="275" customWidth="1"/>
    <col min="7712" max="7936" width="9" style="275"/>
    <col min="7937" max="7965" width="3" style="275" customWidth="1"/>
    <col min="7966" max="7966" width="3.125" style="275" customWidth="1"/>
    <col min="7967" max="7967" width="3.625" style="275" customWidth="1"/>
    <col min="7968" max="8192" width="9" style="275"/>
    <col min="8193" max="8221" width="3" style="275" customWidth="1"/>
    <col min="8222" max="8222" width="3.125" style="275" customWidth="1"/>
    <col min="8223" max="8223" width="3.625" style="275" customWidth="1"/>
    <col min="8224" max="8448" width="9" style="275"/>
    <col min="8449" max="8477" width="3" style="275" customWidth="1"/>
    <col min="8478" max="8478" width="3.125" style="275" customWidth="1"/>
    <col min="8479" max="8479" width="3.625" style="275" customWidth="1"/>
    <col min="8480" max="8704" width="9" style="275"/>
    <col min="8705" max="8733" width="3" style="275" customWidth="1"/>
    <col min="8734" max="8734" width="3.125" style="275" customWidth="1"/>
    <col min="8735" max="8735" width="3.625" style="275" customWidth="1"/>
    <col min="8736" max="8960" width="9" style="275"/>
    <col min="8961" max="8989" width="3" style="275" customWidth="1"/>
    <col min="8990" max="8990" width="3.125" style="275" customWidth="1"/>
    <col min="8991" max="8991" width="3.625" style="275" customWidth="1"/>
    <col min="8992" max="9216" width="9" style="275"/>
    <col min="9217" max="9245" width="3" style="275" customWidth="1"/>
    <col min="9246" max="9246" width="3.125" style="275" customWidth="1"/>
    <col min="9247" max="9247" width="3.625" style="275" customWidth="1"/>
    <col min="9248" max="9472" width="9" style="275"/>
    <col min="9473" max="9501" width="3" style="275" customWidth="1"/>
    <col min="9502" max="9502" width="3.125" style="275" customWidth="1"/>
    <col min="9503" max="9503" width="3.625" style="275" customWidth="1"/>
    <col min="9504" max="9728" width="9" style="275"/>
    <col min="9729" max="9757" width="3" style="275" customWidth="1"/>
    <col min="9758" max="9758" width="3.125" style="275" customWidth="1"/>
    <col min="9759" max="9759" width="3.625" style="275" customWidth="1"/>
    <col min="9760" max="9984" width="9" style="275"/>
    <col min="9985" max="10013" width="3" style="275" customWidth="1"/>
    <col min="10014" max="10014" width="3.125" style="275" customWidth="1"/>
    <col min="10015" max="10015" width="3.625" style="275" customWidth="1"/>
    <col min="10016" max="10240" width="9" style="275"/>
    <col min="10241" max="10269" width="3" style="275" customWidth="1"/>
    <col min="10270" max="10270" width="3.125" style="275" customWidth="1"/>
    <col min="10271" max="10271" width="3.625" style="275" customWidth="1"/>
    <col min="10272" max="10496" width="9" style="275"/>
    <col min="10497" max="10525" width="3" style="275" customWidth="1"/>
    <col min="10526" max="10526" width="3.125" style="275" customWidth="1"/>
    <col min="10527" max="10527" width="3.625" style="275" customWidth="1"/>
    <col min="10528" max="10752" width="9" style="275"/>
    <col min="10753" max="10781" width="3" style="275" customWidth="1"/>
    <col min="10782" max="10782" width="3.125" style="275" customWidth="1"/>
    <col min="10783" max="10783" width="3.625" style="275" customWidth="1"/>
    <col min="10784" max="11008" width="9" style="275"/>
    <col min="11009" max="11037" width="3" style="275" customWidth="1"/>
    <col min="11038" max="11038" width="3.125" style="275" customWidth="1"/>
    <col min="11039" max="11039" width="3.625" style="275" customWidth="1"/>
    <col min="11040" max="11264" width="9" style="275"/>
    <col min="11265" max="11293" width="3" style="275" customWidth="1"/>
    <col min="11294" max="11294" width="3.125" style="275" customWidth="1"/>
    <col min="11295" max="11295" width="3.625" style="275" customWidth="1"/>
    <col min="11296" max="11520" width="9" style="275"/>
    <col min="11521" max="11549" width="3" style="275" customWidth="1"/>
    <col min="11550" max="11550" width="3.125" style="275" customWidth="1"/>
    <col min="11551" max="11551" width="3.625" style="275" customWidth="1"/>
    <col min="11552" max="11776" width="9" style="275"/>
    <col min="11777" max="11805" width="3" style="275" customWidth="1"/>
    <col min="11806" max="11806" width="3.125" style="275" customWidth="1"/>
    <col min="11807" max="11807" width="3.625" style="275" customWidth="1"/>
    <col min="11808" max="12032" width="9" style="275"/>
    <col min="12033" max="12061" width="3" style="275" customWidth="1"/>
    <col min="12062" max="12062" width="3.125" style="275" customWidth="1"/>
    <col min="12063" max="12063" width="3.625" style="275" customWidth="1"/>
    <col min="12064" max="12288" width="9" style="275"/>
    <col min="12289" max="12317" width="3" style="275" customWidth="1"/>
    <col min="12318" max="12318" width="3.125" style="275" customWidth="1"/>
    <col min="12319" max="12319" width="3.625" style="275" customWidth="1"/>
    <col min="12320" max="12544" width="9" style="275"/>
    <col min="12545" max="12573" width="3" style="275" customWidth="1"/>
    <col min="12574" max="12574" width="3.125" style="275" customWidth="1"/>
    <col min="12575" max="12575" width="3.625" style="275" customWidth="1"/>
    <col min="12576" max="12800" width="9" style="275"/>
    <col min="12801" max="12829" width="3" style="275" customWidth="1"/>
    <col min="12830" max="12830" width="3.125" style="275" customWidth="1"/>
    <col min="12831" max="12831" width="3.625" style="275" customWidth="1"/>
    <col min="12832" max="13056" width="9" style="275"/>
    <col min="13057" max="13085" width="3" style="275" customWidth="1"/>
    <col min="13086" max="13086" width="3.125" style="275" customWidth="1"/>
    <col min="13087" max="13087" width="3.625" style="275" customWidth="1"/>
    <col min="13088" max="13312" width="9" style="275"/>
    <col min="13313" max="13341" width="3" style="275" customWidth="1"/>
    <col min="13342" max="13342" width="3.125" style="275" customWidth="1"/>
    <col min="13343" max="13343" width="3.625" style="275" customWidth="1"/>
    <col min="13344" max="13568" width="9" style="275"/>
    <col min="13569" max="13597" width="3" style="275" customWidth="1"/>
    <col min="13598" max="13598" width="3.125" style="275" customWidth="1"/>
    <col min="13599" max="13599" width="3.625" style="275" customWidth="1"/>
    <col min="13600" max="13824" width="9" style="275"/>
    <col min="13825" max="13853" width="3" style="275" customWidth="1"/>
    <col min="13854" max="13854" width="3.125" style="275" customWidth="1"/>
    <col min="13855" max="13855" width="3.625" style="275" customWidth="1"/>
    <col min="13856" max="14080" width="9" style="275"/>
    <col min="14081" max="14109" width="3" style="275" customWidth="1"/>
    <col min="14110" max="14110" width="3.125" style="275" customWidth="1"/>
    <col min="14111" max="14111" width="3.625" style="275" customWidth="1"/>
    <col min="14112" max="14336" width="9" style="275"/>
    <col min="14337" max="14365" width="3" style="275" customWidth="1"/>
    <col min="14366" max="14366" width="3.125" style="275" customWidth="1"/>
    <col min="14367" max="14367" width="3.625" style="275" customWidth="1"/>
    <col min="14368" max="14592" width="9" style="275"/>
    <col min="14593" max="14621" width="3" style="275" customWidth="1"/>
    <col min="14622" max="14622" width="3.125" style="275" customWidth="1"/>
    <col min="14623" max="14623" width="3.625" style="275" customWidth="1"/>
    <col min="14624" max="14848" width="9" style="275"/>
    <col min="14849" max="14877" width="3" style="275" customWidth="1"/>
    <col min="14878" max="14878" width="3.125" style="275" customWidth="1"/>
    <col min="14879" max="14879" width="3.625" style="275" customWidth="1"/>
    <col min="14880" max="15104" width="9" style="275"/>
    <col min="15105" max="15133" width="3" style="275" customWidth="1"/>
    <col min="15134" max="15134" width="3.125" style="275" customWidth="1"/>
    <col min="15135" max="15135" width="3.625" style="275" customWidth="1"/>
    <col min="15136" max="15360" width="9" style="275"/>
    <col min="15361" max="15389" width="3" style="275" customWidth="1"/>
    <col min="15390" max="15390" width="3.125" style="275" customWidth="1"/>
    <col min="15391" max="15391" width="3.625" style="275" customWidth="1"/>
    <col min="15392" max="15616" width="9" style="275"/>
    <col min="15617" max="15645" width="3" style="275" customWidth="1"/>
    <col min="15646" max="15646" width="3.125" style="275" customWidth="1"/>
    <col min="15647" max="15647" width="3.625" style="275" customWidth="1"/>
    <col min="15648" max="15872" width="9" style="275"/>
    <col min="15873" max="15901" width="3" style="275" customWidth="1"/>
    <col min="15902" max="15902" width="3.125" style="275" customWidth="1"/>
    <col min="15903" max="15903" width="3.625" style="275" customWidth="1"/>
    <col min="15904" max="16128" width="9" style="275"/>
    <col min="16129" max="16157" width="3" style="275" customWidth="1"/>
    <col min="16158" max="16158" width="3.125" style="275" customWidth="1"/>
    <col min="16159" max="16159" width="3.625" style="275" customWidth="1"/>
    <col min="16160" max="16384" width="9" style="275"/>
  </cols>
  <sheetData>
    <row r="1" spans="1:31" ht="16.5" customHeight="1">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t="s">
        <v>1098</v>
      </c>
      <c r="AB1" s="283"/>
      <c r="AC1" s="283"/>
      <c r="AD1" s="283"/>
      <c r="AE1" s="283"/>
    </row>
    <row r="2" spans="1:31" ht="18" customHeight="1">
      <c r="A2" s="283"/>
      <c r="B2" s="283"/>
      <c r="C2" s="283"/>
      <c r="D2" s="283"/>
      <c r="E2" s="283"/>
      <c r="F2" s="283"/>
      <c r="G2" s="283"/>
      <c r="H2" s="283"/>
      <c r="I2" s="283"/>
      <c r="J2" s="283"/>
      <c r="K2" s="283"/>
      <c r="L2" s="283"/>
      <c r="M2" s="283"/>
      <c r="N2" s="283"/>
      <c r="O2" s="283"/>
      <c r="P2" s="283"/>
      <c r="Q2" s="283"/>
      <c r="R2" s="283"/>
      <c r="S2" s="283"/>
      <c r="T2" s="283"/>
      <c r="U2" s="283"/>
      <c r="V2" s="283"/>
      <c r="W2" s="283"/>
      <c r="X2" s="283"/>
      <c r="Y2" s="343"/>
      <c r="Z2" s="343"/>
      <c r="AA2" s="343"/>
      <c r="AB2" s="343"/>
      <c r="AC2" s="283"/>
      <c r="AD2" s="283"/>
      <c r="AE2" s="283"/>
    </row>
    <row r="3" spans="1:31" s="351" customFormat="1" ht="23.25" customHeight="1">
      <c r="J3" s="2463" t="s">
        <v>1047</v>
      </c>
      <c r="K3" s="2627"/>
      <c r="L3" s="2627"/>
      <c r="M3" s="2627"/>
      <c r="N3" s="2627"/>
      <c r="O3" s="2627"/>
      <c r="P3" s="2627"/>
      <c r="Q3" s="2627"/>
      <c r="R3" s="275"/>
      <c r="S3" s="357" t="s">
        <v>1099</v>
      </c>
    </row>
    <row r="4" spans="1:31" ht="21" customHeight="1">
      <c r="A4" s="283"/>
      <c r="B4" s="367"/>
      <c r="C4" s="368"/>
      <c r="D4" s="368"/>
      <c r="E4" s="368"/>
      <c r="F4" s="368"/>
      <c r="G4" s="368"/>
      <c r="H4" s="368"/>
      <c r="I4" s="283"/>
      <c r="J4" s="283"/>
      <c r="K4" s="369" t="s">
        <v>1100</v>
      </c>
      <c r="L4" s="370"/>
      <c r="M4" s="370"/>
      <c r="N4" s="370"/>
      <c r="O4" s="371"/>
      <c r="P4" s="370"/>
      <c r="Q4" s="370"/>
      <c r="R4" s="372"/>
      <c r="S4" s="283"/>
      <c r="T4" s="283"/>
      <c r="U4" s="283"/>
      <c r="V4" s="283"/>
      <c r="W4" s="283"/>
      <c r="X4" s="283"/>
      <c r="Y4" s="283"/>
      <c r="Z4" s="283"/>
      <c r="AA4" s="283"/>
      <c r="AB4" s="283"/>
      <c r="AC4" s="283"/>
      <c r="AD4" s="283"/>
      <c r="AE4" s="283"/>
    </row>
    <row r="5" spans="1:31">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row>
    <row r="6" spans="1:31">
      <c r="A6" s="283"/>
      <c r="B6" s="335"/>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36"/>
      <c r="AC6" s="283"/>
      <c r="AD6" s="283"/>
      <c r="AE6" s="283"/>
    </row>
    <row r="7" spans="1:31" ht="15" customHeight="1">
      <c r="A7" s="283"/>
      <c r="B7" s="373"/>
      <c r="C7" s="374"/>
      <c r="D7" s="374"/>
      <c r="E7" s="374"/>
      <c r="F7" s="374"/>
      <c r="G7" s="374"/>
      <c r="H7" s="374"/>
      <c r="I7" s="374"/>
      <c r="J7" s="374"/>
      <c r="K7" s="374"/>
      <c r="L7" s="374"/>
      <c r="M7" s="374"/>
      <c r="N7" s="374"/>
      <c r="O7" s="374"/>
      <c r="P7" s="374"/>
      <c r="Q7" s="374"/>
      <c r="R7" s="283"/>
      <c r="S7" s="283"/>
      <c r="T7" s="283"/>
      <c r="U7" s="283"/>
      <c r="V7" s="283"/>
      <c r="W7" s="283"/>
      <c r="X7" s="283"/>
      <c r="Y7" s="283"/>
      <c r="Z7" s="283"/>
      <c r="AA7" s="283"/>
      <c r="AB7" s="350"/>
      <c r="AC7" s="283"/>
      <c r="AD7" s="283"/>
      <c r="AE7" s="283"/>
    </row>
    <row r="8" spans="1:31" ht="20.25" customHeight="1">
      <c r="A8" s="283"/>
      <c r="B8" s="373"/>
      <c r="C8" s="374"/>
      <c r="D8" s="351" t="s">
        <v>1101</v>
      </c>
      <c r="E8" s="374"/>
      <c r="F8" s="374"/>
      <c r="G8" s="374"/>
      <c r="H8" s="374"/>
      <c r="I8" s="374"/>
      <c r="J8" s="374"/>
      <c r="K8" s="374"/>
      <c r="L8" s="374"/>
      <c r="M8" s="374"/>
      <c r="N8" s="374"/>
      <c r="O8" s="374"/>
      <c r="P8" s="374"/>
      <c r="Q8" s="374"/>
      <c r="R8" s="351"/>
      <c r="S8" s="374"/>
      <c r="T8" s="351"/>
      <c r="U8" s="351"/>
      <c r="V8" s="351"/>
      <c r="W8" s="351"/>
      <c r="X8" s="351"/>
      <c r="Y8" s="351"/>
      <c r="Z8" s="351"/>
      <c r="AA8" s="283"/>
      <c r="AB8" s="350"/>
      <c r="AC8" s="283"/>
      <c r="AD8" s="283"/>
      <c r="AE8" s="283"/>
    </row>
    <row r="9" spans="1:31" ht="18.75" customHeight="1">
      <c r="A9" s="283"/>
      <c r="B9" s="373"/>
      <c r="C9" s="351" t="s">
        <v>1102</v>
      </c>
      <c r="Z9" s="351"/>
      <c r="AA9" s="283"/>
      <c r="AB9" s="350"/>
      <c r="AC9" s="283"/>
      <c r="AD9" s="283"/>
      <c r="AE9" s="283"/>
    </row>
    <row r="10" spans="1:31" s="377" customFormat="1" ht="21" customHeight="1">
      <c r="A10" s="375"/>
      <c r="B10" s="376"/>
      <c r="C10" s="351" t="s">
        <v>1103</v>
      </c>
      <c r="D10" s="351"/>
      <c r="E10" s="351"/>
      <c r="F10" s="351"/>
      <c r="G10" s="351"/>
      <c r="H10" s="351"/>
      <c r="I10" s="351"/>
      <c r="J10" s="351"/>
      <c r="K10" s="374"/>
      <c r="L10" s="283"/>
      <c r="M10" s="374"/>
      <c r="N10" s="374"/>
      <c r="O10" s="374"/>
      <c r="P10" s="374"/>
      <c r="Q10" s="374"/>
      <c r="R10" s="351"/>
      <c r="S10" s="374"/>
      <c r="T10" s="351"/>
      <c r="U10" s="351"/>
      <c r="V10" s="351"/>
      <c r="W10" s="351"/>
      <c r="X10" s="351"/>
      <c r="Y10" s="351"/>
      <c r="Z10" s="351"/>
      <c r="AA10" s="283"/>
      <c r="AB10" s="350"/>
      <c r="AC10" s="351"/>
      <c r="AD10" s="351"/>
      <c r="AE10" s="351"/>
    </row>
    <row r="11" spans="1:31" s="377" customFormat="1" ht="15" customHeight="1">
      <c r="A11" s="351"/>
      <c r="B11" s="378"/>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79"/>
      <c r="AC11" s="351"/>
      <c r="AD11" s="351"/>
      <c r="AE11" s="351"/>
    </row>
    <row r="12" spans="1:31" ht="15" customHeight="1">
      <c r="A12" s="283"/>
      <c r="B12" s="349"/>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283"/>
      <c r="AA12" s="283"/>
      <c r="AB12" s="350"/>
      <c r="AC12" s="283"/>
      <c r="AD12" s="283"/>
      <c r="AE12" s="283"/>
    </row>
    <row r="13" spans="1:31" ht="15" customHeight="1">
      <c r="A13" s="283"/>
      <c r="B13" s="349"/>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283"/>
      <c r="AA13" s="283"/>
      <c r="AB13" s="350"/>
      <c r="AC13" s="283"/>
      <c r="AD13" s="283"/>
      <c r="AE13" s="283"/>
    </row>
    <row r="14" spans="1:31" ht="15" customHeight="1">
      <c r="A14" s="283"/>
      <c r="B14" s="349"/>
      <c r="C14" s="370"/>
      <c r="D14" s="2693" t="str">
        <f>★入力画面!$L$5</f>
        <v>令和</v>
      </c>
      <c r="E14" s="2693"/>
      <c r="F14" s="2693" t="str">
        <f>IF(★入力画面!$N$5="","",★入力画面!$N$5)</f>
        <v/>
      </c>
      <c r="G14" s="2693"/>
      <c r="H14" s="351" t="s">
        <v>267</v>
      </c>
      <c r="I14" s="2693" t="str">
        <f>IF(★入力画面!$Q$5="","",★入力画面!$Q$5)</f>
        <v/>
      </c>
      <c r="J14" s="2693"/>
      <c r="K14" s="351" t="s">
        <v>273</v>
      </c>
      <c r="L14" s="2693" t="str">
        <f>IF(★入力画面!$T$5="","",★入力画面!$T$5)</f>
        <v/>
      </c>
      <c r="M14" s="2693"/>
      <c r="N14" s="283" t="s">
        <v>269</v>
      </c>
      <c r="O14" s="370"/>
      <c r="P14" s="370"/>
      <c r="Q14" s="370"/>
      <c r="R14" s="370"/>
      <c r="S14" s="370"/>
      <c r="T14" s="370"/>
      <c r="U14" s="370"/>
      <c r="V14" s="370"/>
      <c r="W14" s="370"/>
      <c r="X14" s="370"/>
      <c r="Y14" s="370"/>
      <c r="Z14" s="283"/>
      <c r="AA14" s="283"/>
      <c r="AB14" s="350"/>
      <c r="AC14" s="283"/>
      <c r="AD14" s="283"/>
      <c r="AE14" s="283"/>
    </row>
    <row r="15" spans="1:31" ht="15" customHeight="1">
      <c r="A15" s="283"/>
      <c r="B15" s="349"/>
      <c r="C15" s="370"/>
      <c r="D15" s="351"/>
      <c r="E15" s="374"/>
      <c r="F15" s="351"/>
      <c r="G15" s="351"/>
      <c r="H15" s="351"/>
      <c r="I15" s="351"/>
      <c r="J15" s="351"/>
      <c r="K15" s="351"/>
      <c r="L15" s="351"/>
      <c r="M15" s="283"/>
      <c r="N15" s="283"/>
      <c r="O15" s="370"/>
      <c r="P15" s="370"/>
      <c r="Q15" s="370"/>
      <c r="R15" s="370"/>
      <c r="S15" s="370"/>
      <c r="T15" s="370"/>
      <c r="U15" s="370"/>
      <c r="V15" s="370"/>
      <c r="W15" s="370"/>
      <c r="X15" s="370"/>
      <c r="Y15" s="370"/>
      <c r="Z15" s="283"/>
      <c r="AA15" s="283"/>
      <c r="AB15" s="350"/>
      <c r="AC15" s="283"/>
      <c r="AD15" s="283"/>
      <c r="AE15" s="283"/>
    </row>
    <row r="16" spans="1:31" ht="15" customHeight="1">
      <c r="A16" s="283"/>
      <c r="B16" s="349"/>
      <c r="C16" s="370"/>
      <c r="D16" s="351"/>
      <c r="E16" s="374"/>
      <c r="F16" s="351"/>
      <c r="G16" s="351"/>
      <c r="H16" s="351"/>
      <c r="I16" s="351"/>
      <c r="J16" s="351"/>
      <c r="K16" s="351"/>
      <c r="L16" s="351"/>
      <c r="M16" s="283"/>
      <c r="N16" s="283"/>
      <c r="O16" s="370"/>
      <c r="P16" s="370"/>
      <c r="Q16" s="370"/>
      <c r="R16" s="370"/>
      <c r="S16" s="370"/>
      <c r="T16" s="370"/>
      <c r="U16" s="370"/>
      <c r="V16" s="370"/>
      <c r="W16" s="370"/>
      <c r="X16" s="370"/>
      <c r="Y16" s="370"/>
      <c r="Z16" s="283"/>
      <c r="AA16" s="283"/>
      <c r="AB16" s="350"/>
      <c r="AC16" s="283"/>
      <c r="AD16" s="283"/>
      <c r="AE16" s="283"/>
    </row>
    <row r="17" spans="1:31" ht="15" customHeight="1">
      <c r="A17" s="283"/>
      <c r="B17" s="380"/>
      <c r="C17" s="370"/>
      <c r="D17" s="370"/>
      <c r="E17" s="370"/>
      <c r="F17" s="370"/>
      <c r="G17" s="370"/>
      <c r="H17" s="370"/>
      <c r="I17" s="370"/>
      <c r="J17" s="370"/>
      <c r="K17" s="283"/>
      <c r="L17" s="283"/>
      <c r="M17" s="283"/>
      <c r="N17" s="370"/>
      <c r="O17" s="370"/>
      <c r="P17" s="370"/>
      <c r="Q17" s="283"/>
      <c r="R17" s="283"/>
      <c r="S17" s="283"/>
      <c r="T17" s="283"/>
      <c r="U17" s="283"/>
      <c r="V17" s="283"/>
      <c r="W17" s="283"/>
      <c r="X17" s="283"/>
      <c r="Y17" s="283"/>
      <c r="Z17" s="283"/>
      <c r="AA17" s="283"/>
      <c r="AB17" s="350"/>
      <c r="AC17" s="283"/>
      <c r="AD17" s="283"/>
      <c r="AE17" s="283"/>
    </row>
    <row r="18" spans="1:31" ht="15" customHeight="1">
      <c r="A18" s="283"/>
      <c r="B18" s="349"/>
      <c r="C18" s="370"/>
      <c r="D18" s="370"/>
      <c r="E18" s="370"/>
      <c r="F18" s="370"/>
      <c r="G18" s="370"/>
      <c r="H18" s="370"/>
      <c r="I18" s="370"/>
      <c r="J18" s="370"/>
      <c r="K18" s="2550"/>
      <c r="L18" s="2550"/>
      <c r="M18" s="2550"/>
      <c r="N18" s="2550"/>
      <c r="O18" s="370"/>
      <c r="P18" s="370"/>
      <c r="Q18" s="370"/>
      <c r="R18" s="370"/>
      <c r="S18" s="370"/>
      <c r="T18" s="370"/>
      <c r="U18" s="370"/>
      <c r="V18" s="370"/>
      <c r="W18" s="370"/>
      <c r="X18" s="370"/>
      <c r="Y18" s="370"/>
      <c r="Z18" s="283"/>
      <c r="AA18" s="283"/>
      <c r="AB18" s="350"/>
      <c r="AC18" s="283"/>
      <c r="AD18" s="283"/>
      <c r="AE18" s="283"/>
    </row>
    <row r="19" spans="1:31" ht="15" customHeight="1">
      <c r="A19" s="283"/>
      <c r="B19" s="349"/>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283"/>
      <c r="AA19" s="283"/>
      <c r="AB19" s="350"/>
      <c r="AC19" s="283"/>
      <c r="AD19" s="283"/>
      <c r="AE19" s="283"/>
    </row>
    <row r="20" spans="1:31" ht="15" customHeight="1">
      <c r="A20" s="283"/>
      <c r="B20" s="349"/>
      <c r="C20" s="283"/>
      <c r="D20" s="283"/>
      <c r="E20" s="283"/>
      <c r="F20" s="283"/>
      <c r="G20" s="283"/>
      <c r="H20" s="283"/>
      <c r="I20" s="283"/>
      <c r="J20" s="283"/>
      <c r="K20" s="283"/>
      <c r="L20" s="283"/>
      <c r="M20" s="381"/>
      <c r="N20" s="381"/>
      <c r="O20" s="370"/>
      <c r="P20" s="370"/>
      <c r="Q20" s="370"/>
      <c r="R20" s="370"/>
      <c r="S20" s="370"/>
      <c r="T20" s="370"/>
      <c r="U20" s="370"/>
      <c r="V20" s="370"/>
      <c r="W20" s="370"/>
      <c r="X20" s="370"/>
      <c r="Y20" s="370"/>
      <c r="Z20" s="283"/>
      <c r="AA20" s="283"/>
      <c r="AB20" s="350"/>
      <c r="AC20" s="283"/>
      <c r="AD20" s="283"/>
      <c r="AE20" s="283"/>
    </row>
    <row r="21" spans="1:31" ht="15" customHeight="1">
      <c r="A21" s="283"/>
      <c r="B21" s="349"/>
      <c r="C21" s="370"/>
      <c r="D21" s="370"/>
      <c r="E21" s="370"/>
      <c r="F21" s="370"/>
      <c r="G21" s="370"/>
      <c r="H21" s="370"/>
      <c r="I21" s="370"/>
      <c r="J21" s="370"/>
      <c r="K21" s="2550"/>
      <c r="L21" s="2550"/>
      <c r="M21" s="2550"/>
      <c r="N21" s="2550"/>
      <c r="O21" s="370"/>
      <c r="P21" s="370"/>
      <c r="Q21" s="370"/>
      <c r="R21" s="370"/>
      <c r="S21" s="370"/>
      <c r="T21" s="370"/>
      <c r="U21" s="370"/>
      <c r="V21" s="370"/>
      <c r="W21" s="370"/>
      <c r="X21" s="370"/>
      <c r="Y21" s="370"/>
      <c r="Z21" s="283"/>
      <c r="AA21" s="283"/>
      <c r="AB21" s="350"/>
      <c r="AC21" s="283"/>
      <c r="AD21" s="283"/>
      <c r="AE21" s="283"/>
    </row>
    <row r="22" spans="1:31" ht="15" customHeight="1">
      <c r="A22" s="283"/>
      <c r="B22" s="349"/>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283"/>
      <c r="AA22" s="283"/>
      <c r="AB22" s="350"/>
      <c r="AC22" s="283"/>
      <c r="AD22" s="283"/>
      <c r="AE22" s="283"/>
    </row>
    <row r="23" spans="1:31" ht="15" customHeight="1">
      <c r="A23" s="283"/>
      <c r="B23" s="349"/>
      <c r="C23" s="370"/>
      <c r="D23" s="370"/>
      <c r="E23" s="370"/>
      <c r="F23" s="370"/>
      <c r="G23" s="370"/>
      <c r="H23" s="370"/>
      <c r="I23" s="370"/>
      <c r="J23" s="370"/>
      <c r="K23" s="2550"/>
      <c r="L23" s="2550"/>
      <c r="M23" s="2550"/>
      <c r="N23" s="2550"/>
      <c r="O23" s="370"/>
      <c r="P23" s="370"/>
      <c r="Q23" s="370"/>
      <c r="R23" s="370"/>
      <c r="S23" s="370"/>
      <c r="T23" s="370"/>
      <c r="U23" s="370"/>
      <c r="V23" s="370"/>
      <c r="W23" s="370"/>
      <c r="X23" s="370"/>
      <c r="Y23" s="370"/>
      <c r="Z23" s="283"/>
      <c r="AA23" s="283"/>
      <c r="AB23" s="350"/>
      <c r="AC23" s="283"/>
      <c r="AD23" s="283"/>
      <c r="AE23" s="283"/>
    </row>
    <row r="24" spans="1:31" ht="15" customHeight="1">
      <c r="A24" s="283"/>
      <c r="B24" s="349"/>
      <c r="C24" s="370"/>
      <c r="D24" s="370"/>
      <c r="E24" s="370"/>
      <c r="F24" s="370"/>
      <c r="G24" s="370"/>
      <c r="H24" s="370"/>
      <c r="I24" s="370"/>
      <c r="J24" s="370"/>
      <c r="K24" s="370"/>
      <c r="L24" s="370"/>
      <c r="M24" s="370"/>
      <c r="N24" s="370"/>
      <c r="O24" s="370"/>
      <c r="P24" s="370"/>
      <c r="Q24" s="370"/>
      <c r="R24" s="2694" t="str">
        <f>IF(★入力画面!L11="","",★入力画面!L11)</f>
        <v/>
      </c>
      <c r="S24" s="2694"/>
      <c r="T24" s="2694"/>
      <c r="U24" s="2694"/>
      <c r="V24" s="2694"/>
      <c r="W24" s="2694"/>
      <c r="X24" s="2694"/>
      <c r="Y24" s="2694"/>
      <c r="Z24" s="2694"/>
      <c r="AA24" s="2694"/>
      <c r="AB24" s="350"/>
      <c r="AC24" s="283"/>
      <c r="AD24" s="283"/>
      <c r="AE24" s="283"/>
    </row>
    <row r="25" spans="1:31" ht="15" customHeight="1">
      <c r="A25" s="283"/>
      <c r="B25" s="349"/>
      <c r="C25" s="370"/>
      <c r="D25" s="370"/>
      <c r="E25" s="370"/>
      <c r="F25" s="370"/>
      <c r="G25" s="370"/>
      <c r="H25" s="370"/>
      <c r="I25" s="370"/>
      <c r="J25" s="370"/>
      <c r="K25" s="370"/>
      <c r="L25" s="370"/>
      <c r="M25" s="351" t="s">
        <v>358</v>
      </c>
      <c r="O25" s="370"/>
      <c r="P25" s="370"/>
      <c r="Q25" s="370"/>
      <c r="R25" s="2694"/>
      <c r="S25" s="2694"/>
      <c r="T25" s="2694"/>
      <c r="U25" s="2694"/>
      <c r="V25" s="2694"/>
      <c r="W25" s="2694"/>
      <c r="X25" s="2694"/>
      <c r="Y25" s="2694"/>
      <c r="Z25" s="2694"/>
      <c r="AA25" s="2694"/>
      <c r="AB25" s="350"/>
      <c r="AC25" s="283"/>
      <c r="AD25" s="283"/>
      <c r="AE25" s="283"/>
    </row>
    <row r="26" spans="1:31" ht="15" customHeight="1">
      <c r="A26" s="283"/>
      <c r="B26" s="349"/>
      <c r="C26" s="370"/>
      <c r="D26" s="370"/>
      <c r="E26" s="370"/>
      <c r="F26" s="370"/>
      <c r="G26" s="370"/>
      <c r="H26" s="370"/>
      <c r="I26" s="370"/>
      <c r="J26" s="370"/>
      <c r="K26" s="370"/>
      <c r="L26" s="370"/>
      <c r="M26" s="283"/>
      <c r="N26" s="370"/>
      <c r="O26" s="370"/>
      <c r="P26" s="370"/>
      <c r="Q26" s="370"/>
      <c r="R26" s="2694"/>
      <c r="S26" s="2694"/>
      <c r="T26" s="2694"/>
      <c r="U26" s="2694"/>
      <c r="V26" s="2694"/>
      <c r="W26" s="2694"/>
      <c r="X26" s="2694"/>
      <c r="Y26" s="2694"/>
      <c r="Z26" s="2694"/>
      <c r="AA26" s="2694"/>
      <c r="AB26" s="350"/>
      <c r="AC26" s="283"/>
      <c r="AD26" s="283"/>
      <c r="AE26" s="283"/>
    </row>
    <row r="27" spans="1:31" ht="15" customHeight="1">
      <c r="A27" s="283"/>
      <c r="B27" s="349"/>
      <c r="C27" s="370"/>
      <c r="D27" s="370"/>
      <c r="E27" s="370"/>
      <c r="F27" s="370"/>
      <c r="G27" s="370"/>
      <c r="H27" s="370"/>
      <c r="I27" s="370"/>
      <c r="J27" s="370"/>
      <c r="K27" s="370"/>
      <c r="L27" s="370"/>
      <c r="M27" s="370"/>
      <c r="O27" s="351"/>
      <c r="P27" s="351"/>
      <c r="Q27" s="351"/>
      <c r="R27" s="351"/>
      <c r="U27" s="370"/>
      <c r="V27" s="370"/>
      <c r="W27" s="370"/>
      <c r="X27" s="370"/>
      <c r="Y27" s="370"/>
      <c r="Z27" s="283"/>
      <c r="AA27" s="283"/>
      <c r="AB27" s="350"/>
      <c r="AC27" s="283"/>
      <c r="AD27" s="283"/>
      <c r="AE27" s="283"/>
    </row>
    <row r="28" spans="1:31" ht="15" customHeight="1">
      <c r="A28" s="283"/>
      <c r="B28" s="349"/>
      <c r="C28" s="370"/>
      <c r="D28" s="370"/>
      <c r="E28" s="370"/>
      <c r="F28" s="370"/>
      <c r="G28" s="370"/>
      <c r="H28" s="370"/>
      <c r="I28" s="370"/>
      <c r="J28" s="370"/>
      <c r="K28" s="370"/>
      <c r="L28" s="370"/>
      <c r="M28" s="370"/>
      <c r="N28" s="370"/>
      <c r="O28" s="370"/>
      <c r="P28" s="370"/>
      <c r="Q28" s="370"/>
      <c r="R28" s="2694" t="str">
        <f>IF(★入力画面!L47="","",★入力画面!L47)</f>
        <v/>
      </c>
      <c r="S28" s="2694"/>
      <c r="T28" s="2694"/>
      <c r="U28" s="2694"/>
      <c r="V28" s="2694"/>
      <c r="W28" s="2694"/>
      <c r="X28" s="2694"/>
      <c r="Y28" s="2694"/>
      <c r="Z28" s="2694"/>
      <c r="AA28" s="283"/>
      <c r="AB28" s="350"/>
      <c r="AC28" s="283"/>
      <c r="AD28" s="283"/>
      <c r="AE28" s="283"/>
    </row>
    <row r="29" spans="1:31" ht="15" customHeight="1">
      <c r="A29" s="283"/>
      <c r="B29" s="349"/>
      <c r="C29" s="283"/>
      <c r="D29" s="283"/>
      <c r="E29" s="283"/>
      <c r="F29" s="283"/>
      <c r="G29" s="283"/>
      <c r="H29" s="283"/>
      <c r="I29" s="283"/>
      <c r="J29" s="283"/>
      <c r="K29" s="283"/>
      <c r="L29" s="283"/>
      <c r="M29" s="358" t="s">
        <v>1104</v>
      </c>
      <c r="O29" s="358"/>
      <c r="P29" s="358" t="s">
        <v>367</v>
      </c>
      <c r="R29" s="2694"/>
      <c r="S29" s="2694"/>
      <c r="T29" s="2694"/>
      <c r="U29" s="2694"/>
      <c r="V29" s="2694"/>
      <c r="W29" s="2694"/>
      <c r="X29" s="2694"/>
      <c r="Y29" s="2694"/>
      <c r="Z29" s="2694"/>
      <c r="AA29" s="283"/>
      <c r="AB29" s="350"/>
      <c r="AC29" s="283"/>
      <c r="AD29" s="283"/>
      <c r="AE29" s="283"/>
    </row>
    <row r="30" spans="1:31" ht="15" customHeight="1">
      <c r="A30" s="283"/>
      <c r="B30" s="349"/>
      <c r="C30" s="283"/>
      <c r="D30" s="283"/>
      <c r="E30" s="283"/>
      <c r="F30" s="283"/>
      <c r="G30" s="283"/>
      <c r="H30" s="283"/>
      <c r="I30" s="283"/>
      <c r="J30" s="283"/>
      <c r="K30" s="283"/>
      <c r="L30" s="283"/>
      <c r="M30" s="283"/>
      <c r="N30" s="358"/>
      <c r="O30" s="358"/>
      <c r="P30" s="358"/>
      <c r="Q30" s="358"/>
      <c r="R30" s="2694"/>
      <c r="S30" s="2694"/>
      <c r="T30" s="2694"/>
      <c r="U30" s="2694"/>
      <c r="V30" s="2694"/>
      <c r="W30" s="2694"/>
      <c r="X30" s="2694"/>
      <c r="Y30" s="2694"/>
      <c r="Z30" s="2694"/>
      <c r="AA30" s="283"/>
      <c r="AB30" s="350"/>
      <c r="AC30" s="283"/>
      <c r="AD30" s="283"/>
      <c r="AE30" s="283"/>
    </row>
    <row r="31" spans="1:31" ht="15" customHeight="1">
      <c r="A31" s="283"/>
      <c r="B31" s="349"/>
      <c r="C31" s="283"/>
      <c r="D31" s="283"/>
      <c r="E31" s="283"/>
      <c r="F31" s="283"/>
      <c r="G31" s="283"/>
      <c r="H31" s="283"/>
      <c r="I31" s="283"/>
      <c r="J31" s="283"/>
      <c r="K31" s="283"/>
      <c r="L31" s="283"/>
      <c r="M31" s="283"/>
      <c r="N31" s="358"/>
      <c r="O31" s="358"/>
      <c r="P31" s="358"/>
      <c r="Q31" s="358"/>
      <c r="R31" s="358"/>
      <c r="U31" s="283"/>
      <c r="V31" s="283"/>
      <c r="W31" s="370"/>
      <c r="X31" s="370"/>
      <c r="Y31" s="283"/>
      <c r="Z31" s="283"/>
      <c r="AA31" s="283"/>
      <c r="AB31" s="350"/>
      <c r="AC31" s="283"/>
      <c r="AD31" s="283"/>
      <c r="AE31" s="283"/>
    </row>
    <row r="32" spans="1:31" ht="15" customHeight="1">
      <c r="A32" s="283"/>
      <c r="B32" s="349"/>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350"/>
      <c r="AC32" s="283"/>
      <c r="AD32" s="283"/>
      <c r="AE32" s="283"/>
    </row>
    <row r="33" spans="1:31" ht="12.75" customHeight="1">
      <c r="A33" s="283"/>
      <c r="B33" s="349"/>
      <c r="C33" s="283"/>
      <c r="D33" s="283"/>
      <c r="E33" s="283"/>
      <c r="F33" s="283"/>
      <c r="G33" s="283"/>
      <c r="H33" s="283"/>
      <c r="I33" s="283"/>
      <c r="J33" s="283"/>
      <c r="K33" s="283"/>
      <c r="L33" s="283"/>
      <c r="M33" s="283"/>
      <c r="N33" s="283" t="s">
        <v>1105</v>
      </c>
      <c r="AB33" s="350"/>
      <c r="AC33" s="283"/>
      <c r="AD33" s="283"/>
      <c r="AE33" s="283"/>
    </row>
    <row r="34" spans="1:31" ht="15" customHeight="1">
      <c r="A34" s="283"/>
      <c r="B34" s="349"/>
      <c r="C34" s="370"/>
      <c r="D34" s="370"/>
      <c r="E34" s="370"/>
      <c r="F34" s="370"/>
      <c r="G34" s="370"/>
      <c r="H34" s="370"/>
      <c r="I34" s="370"/>
      <c r="J34" s="370"/>
      <c r="K34" s="370"/>
      <c r="L34" s="370"/>
      <c r="M34" s="283"/>
      <c r="AB34" s="350"/>
      <c r="AC34" s="283"/>
      <c r="AD34" s="283"/>
      <c r="AE34" s="283"/>
    </row>
    <row r="35" spans="1:31" ht="15" customHeight="1">
      <c r="A35" s="283"/>
      <c r="B35" s="349"/>
      <c r="C35" s="283"/>
      <c r="D35" s="283"/>
      <c r="E35" s="283"/>
      <c r="F35" s="283"/>
      <c r="G35" s="283"/>
      <c r="H35" s="283"/>
      <c r="I35" s="283"/>
      <c r="J35" s="283"/>
      <c r="K35" s="283"/>
      <c r="L35" s="283"/>
      <c r="M35" s="283"/>
      <c r="N35" s="283" t="s">
        <v>1106</v>
      </c>
      <c r="AB35" s="350"/>
      <c r="AC35" s="283"/>
      <c r="AD35" s="283"/>
      <c r="AE35" s="283"/>
    </row>
    <row r="36" spans="1:31" ht="15" customHeight="1">
      <c r="A36" s="283"/>
      <c r="B36" s="349"/>
      <c r="C36" s="283"/>
      <c r="D36" s="283"/>
      <c r="E36" s="283"/>
      <c r="F36" s="283"/>
      <c r="G36" s="283"/>
      <c r="H36" s="283"/>
      <c r="I36" s="283"/>
      <c r="J36" s="283"/>
      <c r="K36" s="283"/>
      <c r="L36" s="283"/>
      <c r="M36" s="283"/>
      <c r="AB36" s="350"/>
      <c r="AC36" s="283"/>
      <c r="AD36" s="283"/>
      <c r="AE36" s="283"/>
    </row>
    <row r="37" spans="1:31" ht="15" customHeight="1">
      <c r="A37" s="283"/>
      <c r="B37" s="349"/>
      <c r="C37" s="283"/>
      <c r="D37" s="283"/>
      <c r="E37" s="283"/>
      <c r="F37" s="283"/>
      <c r="G37" s="283"/>
      <c r="H37" s="283"/>
      <c r="I37" s="283"/>
      <c r="J37" s="283"/>
      <c r="K37" s="283"/>
      <c r="L37" s="283"/>
      <c r="M37" s="283"/>
      <c r="N37" s="283" t="s">
        <v>1107</v>
      </c>
      <c r="S37" s="283"/>
      <c r="T37" s="283"/>
      <c r="U37" s="283"/>
      <c r="V37" s="283"/>
      <c r="W37" s="283"/>
      <c r="X37" s="283"/>
      <c r="Y37" s="283"/>
      <c r="Z37" s="283"/>
      <c r="AA37" s="283"/>
      <c r="AB37" s="350"/>
      <c r="AC37" s="283"/>
      <c r="AD37" s="283"/>
      <c r="AE37" s="283"/>
    </row>
    <row r="38" spans="1:31" ht="11.25" customHeight="1">
      <c r="A38" s="283"/>
      <c r="B38" s="349"/>
      <c r="C38" s="2550"/>
      <c r="D38" s="2450"/>
      <c r="E38" s="2450"/>
      <c r="F38" s="2450"/>
      <c r="G38" s="2450"/>
      <c r="H38" s="2450"/>
      <c r="I38" s="283"/>
      <c r="J38" s="283"/>
      <c r="K38" s="283"/>
      <c r="L38" s="283"/>
      <c r="M38" s="283"/>
      <c r="N38" s="283"/>
      <c r="O38" s="283"/>
      <c r="P38" s="283"/>
      <c r="Q38" s="283"/>
      <c r="R38" s="283"/>
      <c r="S38" s="283"/>
      <c r="T38" s="283"/>
      <c r="U38" s="283"/>
      <c r="V38" s="283"/>
      <c r="W38" s="283"/>
      <c r="X38" s="283"/>
      <c r="Y38" s="283"/>
      <c r="Z38" s="283"/>
      <c r="AA38" s="283"/>
      <c r="AB38" s="350"/>
      <c r="AC38" s="283"/>
      <c r="AD38" s="283"/>
      <c r="AE38" s="283"/>
    </row>
    <row r="39" spans="1:31" ht="11.25" customHeight="1">
      <c r="A39" s="283"/>
      <c r="B39" s="349"/>
      <c r="C39" s="381"/>
      <c r="D39" s="338"/>
      <c r="E39" s="338"/>
      <c r="F39" s="338"/>
      <c r="G39" s="338"/>
      <c r="H39" s="338"/>
      <c r="I39" s="283"/>
      <c r="J39" s="283"/>
      <c r="K39" s="283"/>
      <c r="L39" s="283"/>
      <c r="M39" s="283"/>
      <c r="N39" s="283"/>
      <c r="O39" s="283"/>
      <c r="P39" s="283"/>
      <c r="Q39" s="283"/>
      <c r="R39" s="283"/>
      <c r="S39" s="283"/>
      <c r="T39" s="283"/>
      <c r="U39" s="283"/>
      <c r="V39" s="283"/>
      <c r="W39" s="283"/>
      <c r="X39" s="283"/>
      <c r="Y39" s="283"/>
      <c r="Z39" s="283"/>
      <c r="AA39" s="283"/>
      <c r="AB39" s="350"/>
      <c r="AC39" s="283"/>
      <c r="AD39" s="283"/>
      <c r="AE39" s="283"/>
    </row>
    <row r="40" spans="1:31" ht="11.25" customHeight="1">
      <c r="A40" s="283"/>
      <c r="B40" s="349"/>
      <c r="C40" s="381"/>
      <c r="D40" s="338"/>
      <c r="E40" s="338"/>
      <c r="F40" s="338"/>
      <c r="G40" s="338"/>
      <c r="H40" s="338"/>
      <c r="I40" s="283"/>
      <c r="J40" s="283"/>
      <c r="K40" s="283"/>
      <c r="L40" s="283"/>
      <c r="M40" s="283"/>
      <c r="N40" s="283"/>
      <c r="O40" s="283"/>
      <c r="P40" s="283"/>
      <c r="Q40" s="283"/>
      <c r="R40" s="283"/>
      <c r="S40" s="283"/>
      <c r="T40" s="283"/>
      <c r="U40" s="283"/>
      <c r="V40" s="283"/>
      <c r="W40" s="283"/>
      <c r="X40" s="283"/>
      <c r="Y40" s="283"/>
      <c r="Z40" s="283"/>
      <c r="AA40" s="283"/>
      <c r="AB40" s="350"/>
      <c r="AC40" s="283"/>
      <c r="AD40" s="283"/>
      <c r="AE40" s="283"/>
    </row>
    <row r="41" spans="1:31" ht="15" customHeight="1">
      <c r="A41" s="283"/>
      <c r="B41" s="349"/>
      <c r="C41" s="370"/>
      <c r="D41" s="370"/>
      <c r="E41" s="370"/>
      <c r="F41" s="370"/>
      <c r="G41" s="370"/>
      <c r="H41" s="370"/>
      <c r="I41" s="370"/>
      <c r="J41" s="370"/>
      <c r="K41" s="2550"/>
      <c r="L41" s="2550"/>
      <c r="M41" s="2550"/>
      <c r="N41" s="2550"/>
      <c r="O41" s="370"/>
      <c r="P41" s="370"/>
      <c r="Q41" s="370"/>
      <c r="R41" s="370"/>
      <c r="S41" s="370"/>
      <c r="T41" s="370"/>
      <c r="U41" s="370"/>
      <c r="V41" s="370"/>
      <c r="W41" s="370"/>
      <c r="X41" s="370"/>
      <c r="Y41" s="370"/>
      <c r="Z41" s="283"/>
      <c r="AA41" s="283"/>
      <c r="AB41" s="350"/>
      <c r="AC41" s="283"/>
      <c r="AD41" s="283"/>
      <c r="AE41" s="283"/>
    </row>
    <row r="42" spans="1:31" ht="21" customHeight="1">
      <c r="A42" s="283"/>
      <c r="B42" s="382"/>
      <c r="C42" s="2695" t="s">
        <v>5467</v>
      </c>
      <c r="D42" s="2695"/>
      <c r="E42" s="2695"/>
      <c r="F42" s="2695"/>
      <c r="G42" s="2695"/>
      <c r="H42" s="2695"/>
      <c r="I42" s="2695"/>
      <c r="J42" s="383"/>
      <c r="M42" s="283"/>
      <c r="N42" s="283"/>
      <c r="Q42" s="283"/>
      <c r="R42" s="283"/>
      <c r="S42" s="283"/>
      <c r="T42" s="283"/>
      <c r="U42" s="283"/>
      <c r="V42" s="283"/>
      <c r="W42" s="283"/>
      <c r="X42" s="283"/>
      <c r="Y42" s="283"/>
      <c r="Z42" s="283"/>
      <c r="AA42" s="283"/>
      <c r="AB42" s="350"/>
      <c r="AC42" s="283"/>
      <c r="AD42" s="283"/>
      <c r="AE42" s="283"/>
    </row>
    <row r="43" spans="1:31" ht="21.75" customHeight="1">
      <c r="A43" s="283"/>
      <c r="B43" s="382"/>
      <c r="C43" s="2695" t="s">
        <v>5468</v>
      </c>
      <c r="D43" s="2695"/>
      <c r="E43" s="2695"/>
      <c r="F43" s="2695"/>
      <c r="G43" s="2695"/>
      <c r="H43" s="2695"/>
      <c r="I43" s="2695"/>
      <c r="K43" s="384" t="s">
        <v>289</v>
      </c>
      <c r="M43" s="283"/>
      <c r="N43" s="283"/>
      <c r="Q43" s="283"/>
      <c r="R43" s="283"/>
      <c r="S43" s="283"/>
      <c r="T43" s="283"/>
      <c r="U43" s="283"/>
      <c r="V43" s="283"/>
      <c r="W43" s="283"/>
      <c r="X43" s="283"/>
      <c r="Y43" s="283"/>
      <c r="Z43" s="283"/>
      <c r="AA43" s="283"/>
      <c r="AB43" s="350"/>
      <c r="AC43" s="283"/>
      <c r="AD43" s="283"/>
      <c r="AE43" s="283"/>
    </row>
    <row r="44" spans="1:31" ht="21.75" customHeight="1">
      <c r="A44" s="283"/>
      <c r="B44" s="349"/>
      <c r="D44" s="383"/>
      <c r="E44" s="383"/>
      <c r="F44" s="383"/>
      <c r="G44" s="383"/>
      <c r="H44" s="383"/>
      <c r="I44" s="370"/>
      <c r="J44" s="385"/>
      <c r="K44" s="385"/>
      <c r="L44" s="283"/>
      <c r="M44" s="283"/>
      <c r="N44" s="283"/>
      <c r="O44" s="283"/>
      <c r="P44" s="283"/>
      <c r="Q44" s="283"/>
      <c r="R44" s="283"/>
      <c r="S44" s="283"/>
      <c r="T44" s="283"/>
      <c r="U44" s="283"/>
      <c r="V44" s="283"/>
      <c r="W44" s="283"/>
      <c r="X44" s="283"/>
      <c r="Y44" s="283"/>
      <c r="Z44" s="283"/>
      <c r="AA44" s="283"/>
      <c r="AB44" s="350"/>
      <c r="AC44" s="283"/>
      <c r="AD44" s="283"/>
      <c r="AE44" s="283"/>
    </row>
    <row r="45" spans="1:31" ht="15" customHeight="1">
      <c r="A45" s="283"/>
      <c r="B45" s="349"/>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350"/>
      <c r="AC45" s="283"/>
      <c r="AD45" s="283"/>
      <c r="AE45" s="283"/>
    </row>
    <row r="46" spans="1:31" ht="16.5" customHeight="1">
      <c r="A46" s="283"/>
      <c r="B46" s="349"/>
      <c r="C46" s="2550"/>
      <c r="D46" s="2550"/>
      <c r="E46" s="2550"/>
      <c r="F46" s="2550"/>
      <c r="G46" s="2550"/>
      <c r="H46" s="2550"/>
      <c r="I46" s="283"/>
      <c r="J46" s="283"/>
      <c r="K46" s="283"/>
      <c r="L46" s="283"/>
      <c r="M46" s="283"/>
      <c r="N46" s="283"/>
      <c r="O46" s="283"/>
      <c r="P46" s="283"/>
      <c r="Q46" s="283"/>
      <c r="R46" s="283"/>
      <c r="S46" s="283"/>
      <c r="T46" s="283"/>
      <c r="U46" s="283"/>
      <c r="V46" s="283"/>
      <c r="W46" s="283"/>
      <c r="X46" s="283"/>
      <c r="Y46" s="283"/>
      <c r="Z46" s="283"/>
      <c r="AA46" s="283"/>
      <c r="AB46" s="350"/>
      <c r="AC46" s="283"/>
      <c r="AD46" s="283"/>
      <c r="AE46" s="283"/>
    </row>
    <row r="47" spans="1:31" ht="17.25" customHeight="1">
      <c r="A47" s="283"/>
      <c r="B47" s="349"/>
      <c r="C47" s="2550"/>
      <c r="D47" s="2450"/>
      <c r="E47" s="2450"/>
      <c r="F47" s="2450"/>
      <c r="G47" s="2450"/>
      <c r="H47" s="2450"/>
      <c r="I47" s="283"/>
      <c r="J47" s="283"/>
      <c r="K47" s="283"/>
      <c r="L47" s="283"/>
      <c r="M47" s="283"/>
      <c r="N47" s="283"/>
      <c r="O47" s="370"/>
      <c r="P47" s="370"/>
      <c r="Q47" s="370"/>
      <c r="R47" s="370"/>
      <c r="S47" s="370"/>
      <c r="T47" s="370"/>
      <c r="U47" s="370"/>
      <c r="V47" s="370"/>
      <c r="W47" s="370"/>
      <c r="X47" s="370"/>
      <c r="Y47" s="283"/>
      <c r="Z47" s="283"/>
      <c r="AA47" s="283"/>
      <c r="AB47" s="350"/>
      <c r="AC47" s="283"/>
      <c r="AD47" s="283"/>
      <c r="AE47" s="283"/>
    </row>
    <row r="48" spans="1:31" ht="15" customHeight="1">
      <c r="A48" s="283"/>
      <c r="B48" s="323"/>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24"/>
      <c r="AC48" s="283"/>
      <c r="AD48" s="283"/>
      <c r="AE48" s="283"/>
    </row>
    <row r="49" spans="1:31" ht="15" customHeight="1">
      <c r="A49" s="283"/>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row>
    <row r="50" spans="1:31" ht="15" customHeight="1">
      <c r="A50" s="283"/>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row>
  </sheetData>
  <sheetProtection algorithmName="SHA-512" hashValue="o9Sz5cfsNlhx9zyUBSeyjNQbZ/69K7bkbckxnlYEGq6mw5LsC215xP3yqSZHnbHogvVkNtABuNayr0sFrd/xIA==" saltValue="DAtrL2vkIrce07Ej6pTYGg==" spinCount="100000" sheet="1" objects="1" scenarios="1"/>
  <mergeCells count="16">
    <mergeCell ref="J3:Q3"/>
    <mergeCell ref="F14:G14"/>
    <mergeCell ref="I14:J14"/>
    <mergeCell ref="L14:M14"/>
    <mergeCell ref="K18:N18"/>
    <mergeCell ref="D14:E14"/>
    <mergeCell ref="C47:H47"/>
    <mergeCell ref="K23:N23"/>
    <mergeCell ref="R24:AA26"/>
    <mergeCell ref="R28:Z30"/>
    <mergeCell ref="C38:H38"/>
    <mergeCell ref="K41:N41"/>
    <mergeCell ref="C46:H46"/>
    <mergeCell ref="K21:N21"/>
    <mergeCell ref="C42:I42"/>
    <mergeCell ref="C43:I43"/>
  </mergeCells>
  <phoneticPr fontId="116"/>
  <pageMargins left="0.59055118110236227" right="0.59055118110236227" top="0.59055118110236227" bottom="0.59055118110236227" header="0.51181102362204722" footer="0.51181102362204722"/>
  <pageSetup paperSize="9" orientation="portrait" blackAndWhite="1"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A56BA-11B9-4E3D-8649-08AE297711C2}">
  <sheetPr codeName="Sheet30">
    <tabColor rgb="FF00B0F0"/>
    <pageSetUpPr fitToPage="1"/>
  </sheetPr>
  <dimension ref="A1:AF240"/>
  <sheetViews>
    <sheetView zoomScaleNormal="100" workbookViewId="0">
      <selection sqref="A1:BB1"/>
    </sheetView>
  </sheetViews>
  <sheetFormatPr defaultRowHeight="13.5"/>
  <cols>
    <col min="1" max="79" width="2.875" style="275" customWidth="1"/>
    <col min="80" max="256" width="9" style="275"/>
    <col min="257" max="335" width="2.875" style="275" customWidth="1"/>
    <col min="336" max="512" width="9" style="275"/>
    <col min="513" max="591" width="2.875" style="275" customWidth="1"/>
    <col min="592" max="768" width="9" style="275"/>
    <col min="769" max="847" width="2.875" style="275" customWidth="1"/>
    <col min="848" max="1024" width="9" style="275"/>
    <col min="1025" max="1103" width="2.875" style="275" customWidth="1"/>
    <col min="1104" max="1280" width="9" style="275"/>
    <col min="1281" max="1359" width="2.875" style="275" customWidth="1"/>
    <col min="1360" max="1536" width="9" style="275"/>
    <col min="1537" max="1615" width="2.875" style="275" customWidth="1"/>
    <col min="1616" max="1792" width="9" style="275"/>
    <col min="1793" max="1871" width="2.875" style="275" customWidth="1"/>
    <col min="1872" max="2048" width="9" style="275"/>
    <col min="2049" max="2127" width="2.875" style="275" customWidth="1"/>
    <col min="2128" max="2304" width="9" style="275"/>
    <col min="2305" max="2383" width="2.875" style="275" customWidth="1"/>
    <col min="2384" max="2560" width="9" style="275"/>
    <col min="2561" max="2639" width="2.875" style="275" customWidth="1"/>
    <col min="2640" max="2816" width="9" style="275"/>
    <col min="2817" max="2895" width="2.875" style="275" customWidth="1"/>
    <col min="2896" max="3072" width="9" style="275"/>
    <col min="3073" max="3151" width="2.875" style="275" customWidth="1"/>
    <col min="3152" max="3328" width="9" style="275"/>
    <col min="3329" max="3407" width="2.875" style="275" customWidth="1"/>
    <col min="3408" max="3584" width="9" style="275"/>
    <col min="3585" max="3663" width="2.875" style="275" customWidth="1"/>
    <col min="3664" max="3840" width="9" style="275"/>
    <col min="3841" max="3919" width="2.875" style="275" customWidth="1"/>
    <col min="3920" max="4096" width="9" style="275"/>
    <col min="4097" max="4175" width="2.875" style="275" customWidth="1"/>
    <col min="4176" max="4352" width="9" style="275"/>
    <col min="4353" max="4431" width="2.875" style="275" customWidth="1"/>
    <col min="4432" max="4608" width="9" style="275"/>
    <col min="4609" max="4687" width="2.875" style="275" customWidth="1"/>
    <col min="4688" max="4864" width="9" style="275"/>
    <col min="4865" max="4943" width="2.875" style="275" customWidth="1"/>
    <col min="4944" max="5120" width="9" style="275"/>
    <col min="5121" max="5199" width="2.875" style="275" customWidth="1"/>
    <col min="5200" max="5376" width="9" style="275"/>
    <col min="5377" max="5455" width="2.875" style="275" customWidth="1"/>
    <col min="5456" max="5632" width="9" style="275"/>
    <col min="5633" max="5711" width="2.875" style="275" customWidth="1"/>
    <col min="5712" max="5888" width="9" style="275"/>
    <col min="5889" max="5967" width="2.875" style="275" customWidth="1"/>
    <col min="5968" max="6144" width="9" style="275"/>
    <col min="6145" max="6223" width="2.875" style="275" customWidth="1"/>
    <col min="6224" max="6400" width="9" style="275"/>
    <col min="6401" max="6479" width="2.875" style="275" customWidth="1"/>
    <col min="6480" max="6656" width="9" style="275"/>
    <col min="6657" max="6735" width="2.875" style="275" customWidth="1"/>
    <col min="6736" max="6912" width="9" style="275"/>
    <col min="6913" max="6991" width="2.875" style="275" customWidth="1"/>
    <col min="6992" max="7168" width="9" style="275"/>
    <col min="7169" max="7247" width="2.875" style="275" customWidth="1"/>
    <col min="7248" max="7424" width="9" style="275"/>
    <col min="7425" max="7503" width="2.875" style="275" customWidth="1"/>
    <col min="7504" max="7680" width="9" style="275"/>
    <col min="7681" max="7759" width="2.875" style="275" customWidth="1"/>
    <col min="7760" max="7936" width="9" style="275"/>
    <col min="7937" max="8015" width="2.875" style="275" customWidth="1"/>
    <col min="8016" max="8192" width="9" style="275"/>
    <col min="8193" max="8271" width="2.875" style="275" customWidth="1"/>
    <col min="8272" max="8448" width="9" style="275"/>
    <col min="8449" max="8527" width="2.875" style="275" customWidth="1"/>
    <col min="8528" max="8704" width="9" style="275"/>
    <col min="8705" max="8783" width="2.875" style="275" customWidth="1"/>
    <col min="8784" max="8960" width="9" style="275"/>
    <col min="8961" max="9039" width="2.875" style="275" customWidth="1"/>
    <col min="9040" max="9216" width="9" style="275"/>
    <col min="9217" max="9295" width="2.875" style="275" customWidth="1"/>
    <col min="9296" max="9472" width="9" style="275"/>
    <col min="9473" max="9551" width="2.875" style="275" customWidth="1"/>
    <col min="9552" max="9728" width="9" style="275"/>
    <col min="9729" max="9807" width="2.875" style="275" customWidth="1"/>
    <col min="9808" max="9984" width="9" style="275"/>
    <col min="9985" max="10063" width="2.875" style="275" customWidth="1"/>
    <col min="10064" max="10240" width="9" style="275"/>
    <col min="10241" max="10319" width="2.875" style="275" customWidth="1"/>
    <col min="10320" max="10496" width="9" style="275"/>
    <col min="10497" max="10575" width="2.875" style="275" customWidth="1"/>
    <col min="10576" max="10752" width="9" style="275"/>
    <col min="10753" max="10831" width="2.875" style="275" customWidth="1"/>
    <col min="10832" max="11008" width="9" style="275"/>
    <col min="11009" max="11087" width="2.875" style="275" customWidth="1"/>
    <col min="11088" max="11264" width="9" style="275"/>
    <col min="11265" max="11343" width="2.875" style="275" customWidth="1"/>
    <col min="11344" max="11520" width="9" style="275"/>
    <col min="11521" max="11599" width="2.875" style="275" customWidth="1"/>
    <col min="11600" max="11776" width="9" style="275"/>
    <col min="11777" max="11855" width="2.875" style="275" customWidth="1"/>
    <col min="11856" max="12032" width="9" style="275"/>
    <col min="12033" max="12111" width="2.875" style="275" customWidth="1"/>
    <col min="12112" max="12288" width="9" style="275"/>
    <col min="12289" max="12367" width="2.875" style="275" customWidth="1"/>
    <col min="12368" max="12544" width="9" style="275"/>
    <col min="12545" max="12623" width="2.875" style="275" customWidth="1"/>
    <col min="12624" max="12800" width="9" style="275"/>
    <col min="12801" max="12879" width="2.875" style="275" customWidth="1"/>
    <col min="12880" max="13056" width="9" style="275"/>
    <col min="13057" max="13135" width="2.875" style="275" customWidth="1"/>
    <col min="13136" max="13312" width="9" style="275"/>
    <col min="13313" max="13391" width="2.875" style="275" customWidth="1"/>
    <col min="13392" max="13568" width="9" style="275"/>
    <col min="13569" max="13647" width="2.875" style="275" customWidth="1"/>
    <col min="13648" max="13824" width="9" style="275"/>
    <col min="13825" max="13903" width="2.875" style="275" customWidth="1"/>
    <col min="13904" max="14080" width="9" style="275"/>
    <col min="14081" max="14159" width="2.875" style="275" customWidth="1"/>
    <col min="14160" max="14336" width="9" style="275"/>
    <col min="14337" max="14415" width="2.875" style="275" customWidth="1"/>
    <col min="14416" max="14592" width="9" style="275"/>
    <col min="14593" max="14671" width="2.875" style="275" customWidth="1"/>
    <col min="14672" max="14848" width="9" style="275"/>
    <col min="14849" max="14927" width="2.875" style="275" customWidth="1"/>
    <col min="14928" max="15104" width="9" style="275"/>
    <col min="15105" max="15183" width="2.875" style="275" customWidth="1"/>
    <col min="15184" max="15360" width="9" style="275"/>
    <col min="15361" max="15439" width="2.875" style="275" customWidth="1"/>
    <col min="15440" max="15616" width="9" style="275"/>
    <col min="15617" max="15695" width="2.875" style="275" customWidth="1"/>
    <col min="15696" max="15872" width="9" style="275"/>
    <col min="15873" max="15951" width="2.875" style="275" customWidth="1"/>
    <col min="15952" max="16128" width="9" style="275"/>
    <col min="16129" max="16207" width="2.875" style="275" customWidth="1"/>
    <col min="16208" max="16384" width="9" style="275"/>
  </cols>
  <sheetData>
    <row r="1" spans="1:32">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D1" s="283" t="s">
        <v>1098</v>
      </c>
      <c r="AE1" s="283"/>
      <c r="AF1" s="283"/>
    </row>
    <row r="2" spans="1:32">
      <c r="A2" s="283"/>
      <c r="B2" s="283"/>
      <c r="C2" s="283"/>
      <c r="D2" s="283"/>
      <c r="E2" s="283"/>
      <c r="F2" s="283"/>
      <c r="G2" s="283"/>
      <c r="H2" s="283"/>
      <c r="I2" s="283"/>
      <c r="J2" s="283"/>
      <c r="K2" s="283"/>
      <c r="L2" s="283"/>
      <c r="M2" s="283"/>
      <c r="R2" s="283"/>
      <c r="S2" s="283"/>
      <c r="T2" s="283"/>
      <c r="U2" s="283"/>
      <c r="V2" s="283"/>
      <c r="W2" s="283"/>
      <c r="X2" s="283"/>
      <c r="Y2" s="343"/>
      <c r="Z2" s="343"/>
      <c r="AD2" s="343"/>
      <c r="AE2" s="343"/>
      <c r="AF2" s="283"/>
    </row>
    <row r="3" spans="1:32" ht="18" customHeight="1">
      <c r="A3" s="351"/>
      <c r="B3" s="351"/>
      <c r="C3" s="351"/>
      <c r="D3" s="351"/>
      <c r="E3" s="351"/>
      <c r="F3" s="351"/>
      <c r="G3" s="351"/>
      <c r="H3" s="351"/>
      <c r="I3" s="351"/>
      <c r="M3" s="2488" t="s">
        <v>1047</v>
      </c>
      <c r="N3" s="2488"/>
      <c r="O3" s="2488"/>
      <c r="P3" s="2488"/>
      <c r="Q3" s="2488"/>
      <c r="R3" s="2488"/>
      <c r="S3" s="2488"/>
      <c r="U3" s="2465" t="s">
        <v>1142</v>
      </c>
      <c r="V3" s="2465"/>
      <c r="W3" s="351"/>
      <c r="X3" s="351"/>
      <c r="Y3" s="351"/>
      <c r="Z3" s="351"/>
      <c r="AA3" s="351"/>
      <c r="AB3" s="351"/>
      <c r="AC3" s="283"/>
      <c r="AD3" s="283"/>
      <c r="AE3" s="283"/>
    </row>
    <row r="4" spans="1:32" ht="6" customHeight="1">
      <c r="A4" s="283"/>
      <c r="B4" s="367"/>
      <c r="C4" s="368"/>
      <c r="D4" s="368"/>
      <c r="E4" s="368"/>
      <c r="F4" s="368"/>
      <c r="G4" s="368"/>
      <c r="H4" s="368"/>
      <c r="I4" s="338"/>
      <c r="J4" s="388"/>
      <c r="V4" s="283"/>
      <c r="W4" s="283"/>
      <c r="X4" s="283"/>
      <c r="Y4" s="283"/>
      <c r="Z4" s="283"/>
      <c r="AA4" s="283"/>
      <c r="AB4" s="283"/>
      <c r="AC4" s="283"/>
      <c r="AD4" s="283"/>
      <c r="AE4" s="283"/>
    </row>
    <row r="5" spans="1:32" ht="17.25" customHeight="1">
      <c r="J5" s="2707" t="s">
        <v>1143</v>
      </c>
      <c r="K5" s="2707"/>
      <c r="L5" s="2707"/>
      <c r="M5" s="2707"/>
      <c r="N5" s="2707"/>
      <c r="O5" s="2707"/>
      <c r="P5" s="2707"/>
      <c r="Q5" s="2707"/>
      <c r="R5" s="2707"/>
      <c r="S5" s="2707"/>
      <c r="T5" s="2707"/>
      <c r="U5" s="2707"/>
      <c r="V5" s="2707"/>
      <c r="W5" s="2707"/>
      <c r="X5" s="2707"/>
    </row>
    <row r="6" spans="1:32" ht="6" customHeight="1">
      <c r="A6" s="283"/>
      <c r="B6" s="367"/>
      <c r="C6" s="368"/>
      <c r="D6" s="368"/>
      <c r="E6" s="368"/>
      <c r="F6" s="368"/>
      <c r="G6" s="368"/>
      <c r="H6" s="368"/>
      <c r="I6" s="689"/>
      <c r="J6" s="690"/>
      <c r="V6" s="283"/>
      <c r="W6" s="283"/>
      <c r="X6" s="283"/>
      <c r="Y6" s="283"/>
      <c r="Z6" s="283"/>
      <c r="AA6" s="283"/>
      <c r="AB6" s="283"/>
      <c r="AC6" s="283"/>
      <c r="AD6" s="283"/>
      <c r="AE6" s="283"/>
    </row>
    <row r="7" spans="1:32" ht="15.75" customHeight="1">
      <c r="A7" s="399"/>
      <c r="B7" s="2446" t="s">
        <v>1144</v>
      </c>
      <c r="C7" s="2701"/>
      <c r="D7" s="2701"/>
      <c r="E7" s="2701"/>
      <c r="F7" s="2701"/>
      <c r="G7" s="2701"/>
      <c r="H7" s="336"/>
      <c r="I7" s="2521" t="s">
        <v>1145</v>
      </c>
      <c r="J7" s="2446"/>
      <c r="K7" s="2522"/>
      <c r="L7" s="315"/>
      <c r="M7" s="339"/>
      <c r="N7" s="2451" t="s">
        <v>1146</v>
      </c>
      <c r="O7" s="2451"/>
      <c r="P7" s="2451"/>
      <c r="Q7" s="2451"/>
      <c r="R7" s="2451"/>
      <c r="S7" s="2451"/>
      <c r="T7" s="2451"/>
      <c r="U7" s="2451"/>
      <c r="V7" s="2451"/>
      <c r="W7" s="2451"/>
      <c r="X7" s="2451"/>
      <c r="Y7" s="2451"/>
      <c r="Z7" s="2451"/>
      <c r="AA7" s="2451"/>
      <c r="AB7" s="2451"/>
      <c r="AC7" s="2451"/>
      <c r="AD7" s="339"/>
      <c r="AE7" s="316"/>
    </row>
    <row r="8" spans="1:32" ht="15.75" customHeight="1">
      <c r="A8" s="354"/>
      <c r="B8" s="2702"/>
      <c r="C8" s="2702"/>
      <c r="D8" s="2702"/>
      <c r="E8" s="2702"/>
      <c r="F8" s="2702"/>
      <c r="G8" s="2702"/>
      <c r="H8" s="324"/>
      <c r="I8" s="2703"/>
      <c r="J8" s="2436"/>
      <c r="K8" s="2704"/>
      <c r="L8" s="2705" t="s">
        <v>1147</v>
      </c>
      <c r="M8" s="2451"/>
      <c r="N8" s="2451"/>
      <c r="O8" s="2706"/>
      <c r="P8" s="2705" t="s">
        <v>1148</v>
      </c>
      <c r="Q8" s="2451"/>
      <c r="R8" s="2451"/>
      <c r="S8" s="2706"/>
      <c r="T8" s="2705" t="s">
        <v>1149</v>
      </c>
      <c r="U8" s="2451"/>
      <c r="V8" s="2451"/>
      <c r="W8" s="2706"/>
      <c r="X8" s="2705" t="s">
        <v>1150</v>
      </c>
      <c r="Y8" s="2451"/>
      <c r="Z8" s="2451"/>
      <c r="AA8" s="2706"/>
      <c r="AB8" s="2705" t="s">
        <v>1151</v>
      </c>
      <c r="AC8" s="2451"/>
      <c r="AD8" s="2451"/>
      <c r="AE8" s="2706"/>
    </row>
    <row r="9" spans="1:32" ht="13.5" customHeight="1">
      <c r="A9" s="2696" t="s">
        <v>1152</v>
      </c>
      <c r="B9" s="2697"/>
      <c r="C9" s="2697"/>
      <c r="D9" s="2476"/>
      <c r="F9" s="400"/>
      <c r="G9" s="400"/>
      <c r="H9" s="359"/>
      <c r="I9" s="2726" t="str">
        <f>IF(★入力画面!R35="","",★入力画面!R35)</f>
        <v/>
      </c>
      <c r="J9" s="2727"/>
      <c r="K9" s="2728"/>
      <c r="L9" s="2714" t="str">
        <f>IF(★入力画面!R38="","",★入力画面!R38)</f>
        <v/>
      </c>
      <c r="M9" s="2715"/>
      <c r="N9" s="2715"/>
      <c r="O9" s="2716"/>
      <c r="P9" s="680"/>
      <c r="Q9" s="679"/>
      <c r="R9" s="679"/>
      <c r="S9" s="681"/>
      <c r="T9" s="683"/>
      <c r="U9" s="682"/>
      <c r="V9" s="682"/>
      <c r="W9" s="684"/>
      <c r="X9" s="2750" t="str">
        <f>IF(★入力画面!L42="▼選択","",★入力画面!L42)</f>
        <v/>
      </c>
      <c r="Y9" s="2751"/>
      <c r="Z9" s="2751"/>
      <c r="AA9" s="2752"/>
      <c r="AB9" s="2738" t="str">
        <f>IF(★入力画面!L43="▼選択","",★入力画面!L43)</f>
        <v/>
      </c>
      <c r="AC9" s="2739"/>
      <c r="AD9" s="2739"/>
      <c r="AE9" s="2740"/>
    </row>
    <row r="10" spans="1:32" ht="15" customHeight="1">
      <c r="A10" s="353"/>
      <c r="B10" s="283" t="s">
        <v>790</v>
      </c>
      <c r="C10" s="283"/>
      <c r="D10" s="283"/>
      <c r="E10" s="283"/>
      <c r="H10" s="352"/>
      <c r="I10" s="2729"/>
      <c r="J10" s="2730"/>
      <c r="K10" s="2731"/>
      <c r="L10" s="2717"/>
      <c r="M10" s="2718"/>
      <c r="N10" s="2718"/>
      <c r="O10" s="2719"/>
      <c r="P10" s="2756" t="str">
        <f>IF(★入力画面!L39="▼選択","",★入力画面!L39&amp;★入力画面!N39&amp;"年"&amp;CHAR(10)&amp;★入力画面!Q39&amp;"月"&amp;★入力画面!T39&amp;"日")</f>
        <v/>
      </c>
      <c r="Q10" s="2757"/>
      <c r="R10" s="2757"/>
      <c r="S10" s="2758"/>
      <c r="T10" s="2756" t="str">
        <f>IF(★入力画面!L40="▼選択","",★入力画面!L40&amp;★入力画面!N40&amp;"年"&amp;CHAR(10)&amp;★入力画面!Q40&amp;"月"&amp;★入力画面!T40&amp;"日")</f>
        <v/>
      </c>
      <c r="U10" s="2757"/>
      <c r="V10" s="2757"/>
      <c r="W10" s="2758"/>
      <c r="X10" s="2753"/>
      <c r="Y10" s="2754"/>
      <c r="Z10" s="2754"/>
      <c r="AA10" s="2755"/>
      <c r="AB10" s="2741"/>
      <c r="AC10" s="2742"/>
      <c r="AD10" s="2742"/>
      <c r="AE10" s="2743"/>
    </row>
    <row r="11" spans="1:32" ht="15" customHeight="1">
      <c r="A11" s="353"/>
      <c r="B11" s="283"/>
      <c r="C11" s="283"/>
      <c r="D11" s="283"/>
      <c r="E11" s="283"/>
      <c r="H11" s="352"/>
      <c r="I11" s="2729"/>
      <c r="J11" s="2730"/>
      <c r="K11" s="2731"/>
      <c r="L11" s="2717"/>
      <c r="M11" s="2718"/>
      <c r="N11" s="2718"/>
      <c r="O11" s="2719"/>
      <c r="P11" s="2756"/>
      <c r="Q11" s="2757"/>
      <c r="R11" s="2757"/>
      <c r="S11" s="2758"/>
      <c r="T11" s="2756"/>
      <c r="U11" s="2757"/>
      <c r="V11" s="2757"/>
      <c r="W11" s="2758"/>
      <c r="X11" s="2753"/>
      <c r="Y11" s="2754"/>
      <c r="Z11" s="2754"/>
      <c r="AA11" s="2755"/>
      <c r="AB11" s="2741"/>
      <c r="AC11" s="2742"/>
      <c r="AD11" s="2742"/>
      <c r="AE11" s="2743"/>
    </row>
    <row r="12" spans="1:32" ht="13.5" customHeight="1">
      <c r="A12" s="2699" t="s">
        <v>1153</v>
      </c>
      <c r="B12" s="2700"/>
      <c r="C12" s="2700"/>
      <c r="D12" s="2450"/>
      <c r="H12" s="352"/>
      <c r="I12" s="2732" t="str">
        <f>IF(★入力画面!AG35="▼選択","",★入力画面!AG35)</f>
        <v/>
      </c>
      <c r="J12" s="2733"/>
      <c r="K12" s="2734"/>
      <c r="L12" s="2720" t="str">
        <f>IF(★入力画面!AG38="▼選択","",★入力画面!AG38)</f>
        <v/>
      </c>
      <c r="M12" s="2721"/>
      <c r="N12" s="2721"/>
      <c r="O12" s="2722"/>
      <c r="P12" s="674"/>
      <c r="Q12" s="673"/>
      <c r="R12" s="673"/>
      <c r="S12" s="675"/>
      <c r="T12" s="2759" t="s">
        <v>5575</v>
      </c>
      <c r="U12" s="2760"/>
      <c r="V12" s="2760"/>
      <c r="W12" s="2761"/>
      <c r="X12" s="2753"/>
      <c r="Y12" s="2754"/>
      <c r="Z12" s="2754"/>
      <c r="AA12" s="2755"/>
      <c r="AB12" s="2741"/>
      <c r="AC12" s="2742"/>
      <c r="AD12" s="2742"/>
      <c r="AE12" s="2743"/>
    </row>
    <row r="13" spans="1:32" ht="15" customHeight="1">
      <c r="A13" s="2708" t="str">
        <f>★入力画面!L22&amp;★入力画面!L23</f>
        <v>東京都</v>
      </c>
      <c r="B13" s="2709"/>
      <c r="C13" s="2709"/>
      <c r="D13" s="2709"/>
      <c r="E13" s="2709"/>
      <c r="F13" s="2709"/>
      <c r="G13" s="2709"/>
      <c r="H13" s="2710"/>
      <c r="I13" s="2732" t="str">
        <f>IF(★入力画面!R34="","",★入力画面!R34)</f>
        <v/>
      </c>
      <c r="J13" s="2733"/>
      <c r="K13" s="2734"/>
      <c r="L13" s="2717" t="str">
        <f>IF(★入力画面!R37="","",★入力画面!R37)</f>
        <v/>
      </c>
      <c r="M13" s="2718"/>
      <c r="N13" s="2718"/>
      <c r="O13" s="2719"/>
      <c r="P13" s="674"/>
      <c r="Q13" s="673"/>
      <c r="R13" s="673"/>
      <c r="S13" s="675"/>
      <c r="T13" s="2762" t="str">
        <f>IF(★入力画面!Y40="▼選択","",★入力画面!Y40&amp;★入力画面!AA40&amp;"年"&amp;CHAR(10)&amp;★入力画面!AD40&amp;"月"&amp;★入力画面!AG40&amp;"日")</f>
        <v/>
      </c>
      <c r="U13" s="2763"/>
      <c r="V13" s="2763"/>
      <c r="W13" s="2764"/>
      <c r="X13" s="2753"/>
      <c r="Y13" s="2754"/>
      <c r="Z13" s="2754"/>
      <c r="AA13" s="2755"/>
      <c r="AB13" s="2741"/>
      <c r="AC13" s="2742"/>
      <c r="AD13" s="2742"/>
      <c r="AE13" s="2743"/>
    </row>
    <row r="14" spans="1:32" ht="15" customHeight="1">
      <c r="A14" s="2711" t="str">
        <f>IF(★入力画面!L27="","",★入力画面!L27)</f>
        <v/>
      </c>
      <c r="B14" s="2712"/>
      <c r="C14" s="2712"/>
      <c r="D14" s="2712"/>
      <c r="E14" s="2712"/>
      <c r="F14" s="2712"/>
      <c r="G14" s="2712"/>
      <c r="H14" s="2713"/>
      <c r="I14" s="2735"/>
      <c r="J14" s="2736"/>
      <c r="K14" s="2737"/>
      <c r="L14" s="2723"/>
      <c r="M14" s="2724"/>
      <c r="N14" s="2724"/>
      <c r="O14" s="2725"/>
      <c r="P14" s="676"/>
      <c r="Q14" s="677"/>
      <c r="R14" s="677"/>
      <c r="S14" s="678"/>
      <c r="T14" s="2765"/>
      <c r="U14" s="2766"/>
      <c r="V14" s="2766"/>
      <c r="W14" s="2767"/>
      <c r="X14" s="2747" t="str">
        <f>IF(★入力画面!L41="▼選択","",★入力画面!L41)</f>
        <v/>
      </c>
      <c r="Y14" s="2748"/>
      <c r="Z14" s="2748"/>
      <c r="AA14" s="2749"/>
      <c r="AB14" s="2744"/>
      <c r="AC14" s="2745"/>
      <c r="AD14" s="2745"/>
      <c r="AE14" s="2746"/>
    </row>
    <row r="15" spans="1:32" ht="13.5" customHeight="1">
      <c r="A15" s="2696" t="s">
        <v>1152</v>
      </c>
      <c r="B15" s="2697"/>
      <c r="C15" s="2697"/>
      <c r="D15" s="2476"/>
      <c r="E15" s="400"/>
      <c r="F15" s="400"/>
      <c r="G15" s="400"/>
      <c r="H15" s="359"/>
      <c r="I15" s="353"/>
      <c r="K15" s="352"/>
      <c r="O15" s="352"/>
      <c r="S15" s="352"/>
      <c r="W15" s="352"/>
      <c r="AA15" s="352"/>
      <c r="AE15" s="352"/>
    </row>
    <row r="16" spans="1:32" ht="15" customHeight="1">
      <c r="A16" s="353"/>
      <c r="B16" s="283"/>
      <c r="C16" s="283"/>
      <c r="D16" s="283"/>
      <c r="E16" s="283"/>
      <c r="H16" s="352"/>
      <c r="I16" s="353"/>
      <c r="K16" s="352"/>
      <c r="O16" s="352"/>
      <c r="S16" s="352"/>
      <c r="W16" s="352"/>
      <c r="AA16" s="352"/>
      <c r="AE16" s="352"/>
    </row>
    <row r="17" spans="1:31" ht="15" customHeight="1">
      <c r="A17" s="353"/>
      <c r="B17" s="283"/>
      <c r="C17" s="283"/>
      <c r="D17" s="283"/>
      <c r="E17" s="283"/>
      <c r="H17" s="352"/>
      <c r="I17" s="353"/>
      <c r="K17" s="352"/>
      <c r="O17" s="352"/>
      <c r="S17" s="352"/>
      <c r="W17" s="352"/>
      <c r="AA17" s="352"/>
      <c r="AE17" s="352"/>
    </row>
    <row r="18" spans="1:31" ht="13.5" customHeight="1">
      <c r="A18" s="2699" t="s">
        <v>1153</v>
      </c>
      <c r="B18" s="2700"/>
      <c r="C18" s="2700"/>
      <c r="D18" s="2450"/>
      <c r="H18" s="352"/>
      <c r="I18" s="353"/>
      <c r="K18" s="352"/>
      <c r="O18" s="352"/>
      <c r="S18" s="352"/>
      <c r="W18" s="352"/>
      <c r="AA18" s="352"/>
      <c r="AE18" s="352"/>
    </row>
    <row r="19" spans="1:31" ht="15" customHeight="1">
      <c r="A19" s="353"/>
      <c r="B19" s="283"/>
      <c r="C19" s="283"/>
      <c r="D19" s="283"/>
      <c r="E19" s="283"/>
      <c r="H19" s="352"/>
      <c r="I19" s="353"/>
      <c r="K19" s="352"/>
      <c r="O19" s="352"/>
      <c r="S19" s="352"/>
      <c r="W19" s="352"/>
      <c r="AA19" s="352"/>
      <c r="AE19" s="352"/>
    </row>
    <row r="20" spans="1:31" ht="15" customHeight="1">
      <c r="A20" s="354"/>
      <c r="B20" s="360"/>
      <c r="C20" s="360"/>
      <c r="D20" s="360"/>
      <c r="E20" s="360"/>
      <c r="F20" s="355"/>
      <c r="G20" s="355"/>
      <c r="H20" s="356"/>
      <c r="I20" s="353"/>
      <c r="K20" s="352"/>
      <c r="O20" s="352"/>
      <c r="S20" s="352"/>
      <c r="W20" s="352"/>
      <c r="AA20" s="352"/>
      <c r="AE20" s="352"/>
    </row>
    <row r="21" spans="1:31" ht="13.5" customHeight="1">
      <c r="A21" s="2696" t="s">
        <v>1152</v>
      </c>
      <c r="B21" s="2697"/>
      <c r="C21" s="2697"/>
      <c r="D21" s="2476"/>
      <c r="E21" s="400"/>
      <c r="F21" s="400"/>
      <c r="G21" s="400"/>
      <c r="H21" s="359"/>
      <c r="I21" s="399"/>
      <c r="J21" s="400"/>
      <c r="K21" s="359"/>
      <c r="L21" s="400"/>
      <c r="M21" s="400"/>
      <c r="N21" s="400"/>
      <c r="O21" s="359"/>
      <c r="P21" s="400"/>
      <c r="Q21" s="400"/>
      <c r="R21" s="400"/>
      <c r="S21" s="359"/>
      <c r="T21" s="400"/>
      <c r="U21" s="400"/>
      <c r="V21" s="400"/>
      <c r="W21" s="359"/>
      <c r="X21" s="400"/>
      <c r="Y21" s="400"/>
      <c r="Z21" s="400"/>
      <c r="AA21" s="359"/>
      <c r="AB21" s="400"/>
      <c r="AC21" s="400"/>
      <c r="AD21" s="400"/>
      <c r="AE21" s="359"/>
    </row>
    <row r="22" spans="1:31" ht="15" customHeight="1">
      <c r="A22" s="353"/>
      <c r="B22" s="283"/>
      <c r="C22" s="283"/>
      <c r="D22" s="283"/>
      <c r="E22" s="283"/>
      <c r="H22" s="352"/>
      <c r="I22" s="353"/>
      <c r="K22" s="352"/>
      <c r="O22" s="352"/>
      <c r="S22" s="352"/>
      <c r="W22" s="352"/>
      <c r="AA22" s="352"/>
      <c r="AE22" s="352"/>
    </row>
    <row r="23" spans="1:31" ht="15" customHeight="1">
      <c r="A23" s="353"/>
      <c r="B23" s="283"/>
      <c r="C23" s="283"/>
      <c r="D23" s="283"/>
      <c r="E23" s="283"/>
      <c r="H23" s="352"/>
      <c r="I23" s="353"/>
      <c r="K23" s="352"/>
      <c r="O23" s="352"/>
      <c r="S23" s="352"/>
      <c r="W23" s="352"/>
      <c r="AA23" s="352"/>
      <c r="AE23" s="352"/>
    </row>
    <row r="24" spans="1:31" ht="13.5" customHeight="1">
      <c r="A24" s="2699" t="s">
        <v>1153</v>
      </c>
      <c r="B24" s="2700"/>
      <c r="C24" s="2700"/>
      <c r="D24" s="2450"/>
      <c r="H24" s="352"/>
      <c r="I24" s="353"/>
      <c r="K24" s="352"/>
      <c r="O24" s="352"/>
      <c r="S24" s="352"/>
      <c r="W24" s="352"/>
      <c r="AA24" s="352"/>
      <c r="AE24" s="352"/>
    </row>
    <row r="25" spans="1:31" ht="15" customHeight="1">
      <c r="A25" s="353"/>
      <c r="B25" s="283"/>
      <c r="C25" s="283"/>
      <c r="D25" s="283"/>
      <c r="E25" s="283"/>
      <c r="H25" s="352"/>
      <c r="I25" s="353"/>
      <c r="K25" s="352"/>
      <c r="O25" s="352"/>
      <c r="S25" s="352"/>
      <c r="W25" s="352"/>
      <c r="AA25" s="352"/>
      <c r="AE25" s="352"/>
    </row>
    <row r="26" spans="1:31" ht="15" customHeight="1">
      <c r="A26" s="354"/>
      <c r="B26" s="360"/>
      <c r="C26" s="360"/>
      <c r="D26" s="360"/>
      <c r="E26" s="360"/>
      <c r="F26" s="355"/>
      <c r="G26" s="355"/>
      <c r="H26" s="356"/>
      <c r="I26" s="354"/>
      <c r="J26" s="355"/>
      <c r="K26" s="356"/>
      <c r="L26" s="355"/>
      <c r="M26" s="355"/>
      <c r="N26" s="355"/>
      <c r="O26" s="356"/>
      <c r="P26" s="355"/>
      <c r="Q26" s="355"/>
      <c r="R26" s="355"/>
      <c r="S26" s="356"/>
      <c r="T26" s="355"/>
      <c r="U26" s="355"/>
      <c r="V26" s="355"/>
      <c r="W26" s="356"/>
      <c r="X26" s="355"/>
      <c r="Y26" s="355"/>
      <c r="Z26" s="355"/>
      <c r="AA26" s="356"/>
      <c r="AB26" s="355"/>
      <c r="AC26" s="355"/>
      <c r="AD26" s="355"/>
      <c r="AE26" s="356"/>
    </row>
    <row r="27" spans="1:31" ht="17.25" customHeight="1">
      <c r="A27" s="2696" t="s">
        <v>1152</v>
      </c>
      <c r="B27" s="2697"/>
      <c r="C27" s="2697"/>
      <c r="D27" s="2476"/>
      <c r="E27" s="400"/>
      <c r="F27" s="400"/>
      <c r="G27" s="400"/>
      <c r="H27" s="359"/>
      <c r="I27" s="399"/>
      <c r="J27" s="400"/>
      <c r="K27" s="359"/>
      <c r="L27" s="400"/>
      <c r="M27" s="400"/>
      <c r="N27" s="400"/>
      <c r="O27" s="359"/>
      <c r="P27" s="400"/>
      <c r="Q27" s="400"/>
      <c r="R27" s="400"/>
      <c r="S27" s="359"/>
      <c r="T27" s="400"/>
      <c r="U27" s="400"/>
      <c r="V27" s="400"/>
      <c r="W27" s="359"/>
      <c r="X27" s="400"/>
      <c r="Y27" s="400"/>
      <c r="Z27" s="400"/>
      <c r="AA27" s="359"/>
      <c r="AB27" s="400"/>
      <c r="AC27" s="400"/>
      <c r="AD27" s="400"/>
      <c r="AE27" s="359"/>
    </row>
    <row r="28" spans="1:31" ht="15" customHeight="1">
      <c r="A28" s="353"/>
      <c r="B28" s="283"/>
      <c r="C28" s="283"/>
      <c r="D28" s="283"/>
      <c r="H28" s="352"/>
      <c r="I28" s="353"/>
      <c r="K28" s="352"/>
      <c r="O28" s="352"/>
      <c r="S28" s="352"/>
      <c r="W28" s="352"/>
      <c r="AA28" s="352"/>
      <c r="AE28" s="352"/>
    </row>
    <row r="29" spans="1:31" ht="15" customHeight="1">
      <c r="A29" s="353"/>
      <c r="B29" s="283"/>
      <c r="C29" s="283"/>
      <c r="D29" s="283"/>
      <c r="H29" s="352"/>
      <c r="I29" s="353"/>
      <c r="K29" s="352"/>
      <c r="O29" s="352"/>
      <c r="S29" s="352"/>
      <c r="W29" s="352"/>
      <c r="AA29" s="352"/>
      <c r="AE29" s="352"/>
    </row>
    <row r="30" spans="1:31" ht="17.25" customHeight="1">
      <c r="A30" s="2699" t="s">
        <v>1153</v>
      </c>
      <c r="B30" s="2700"/>
      <c r="C30" s="2700"/>
      <c r="D30" s="2450"/>
      <c r="H30" s="352"/>
      <c r="I30" s="353"/>
      <c r="K30" s="352"/>
      <c r="O30" s="352"/>
      <c r="S30" s="352"/>
      <c r="W30" s="352"/>
      <c r="AA30" s="352"/>
      <c r="AE30" s="352"/>
    </row>
    <row r="31" spans="1:31" ht="15" customHeight="1">
      <c r="A31" s="353"/>
      <c r="B31" s="283"/>
      <c r="C31" s="283"/>
      <c r="D31" s="283"/>
      <c r="H31" s="352"/>
      <c r="I31" s="353"/>
      <c r="K31" s="352"/>
      <c r="O31" s="352"/>
      <c r="S31" s="352"/>
      <c r="W31" s="352"/>
      <c r="AA31" s="352"/>
      <c r="AE31" s="352"/>
    </row>
    <row r="32" spans="1:31" ht="15" customHeight="1">
      <c r="A32" s="354"/>
      <c r="B32" s="360"/>
      <c r="C32" s="360"/>
      <c r="D32" s="360"/>
      <c r="E32" s="355"/>
      <c r="F32" s="355"/>
      <c r="G32" s="355"/>
      <c r="H32" s="356"/>
      <c r="I32" s="354"/>
      <c r="J32" s="355"/>
      <c r="K32" s="356"/>
      <c r="L32" s="355"/>
      <c r="M32" s="355"/>
      <c r="N32" s="355"/>
      <c r="O32" s="356"/>
      <c r="P32" s="355"/>
      <c r="Q32" s="355"/>
      <c r="R32" s="355"/>
      <c r="S32" s="356"/>
      <c r="T32" s="355"/>
      <c r="U32" s="355"/>
      <c r="V32" s="355"/>
      <c r="W32" s="356"/>
      <c r="X32" s="355"/>
      <c r="Y32" s="355"/>
      <c r="Z32" s="355"/>
      <c r="AA32" s="356"/>
      <c r="AB32" s="355"/>
      <c r="AC32" s="355"/>
      <c r="AD32" s="355"/>
      <c r="AE32" s="356"/>
    </row>
    <row r="33" spans="1:32" ht="15" customHeight="1">
      <c r="A33" s="2696" t="s">
        <v>1152</v>
      </c>
      <c r="B33" s="2697"/>
      <c r="C33" s="2697"/>
      <c r="D33" s="2476"/>
      <c r="E33" s="400"/>
      <c r="F33" s="400"/>
      <c r="G33" s="400"/>
      <c r="H33" s="359"/>
      <c r="I33" s="399"/>
      <c r="J33" s="400"/>
      <c r="K33" s="359"/>
      <c r="L33" s="399"/>
      <c r="M33" s="400"/>
      <c r="N33" s="400"/>
      <c r="O33" s="359"/>
      <c r="P33" s="399"/>
      <c r="Q33" s="400"/>
      <c r="R33" s="400"/>
      <c r="S33" s="359"/>
      <c r="T33" s="399"/>
      <c r="U33" s="400"/>
      <c r="V33" s="400"/>
      <c r="W33" s="359"/>
      <c r="X33" s="399"/>
      <c r="Y33" s="400"/>
      <c r="Z33" s="400"/>
      <c r="AA33" s="359"/>
      <c r="AB33" s="400"/>
      <c r="AC33" s="400"/>
      <c r="AD33" s="400"/>
      <c r="AE33" s="359"/>
    </row>
    <row r="34" spans="1:32" ht="15" customHeight="1">
      <c r="A34" s="353"/>
      <c r="B34" s="283"/>
      <c r="C34" s="283"/>
      <c r="D34" s="283"/>
      <c r="H34" s="352"/>
      <c r="I34" s="353"/>
      <c r="K34" s="352"/>
      <c r="L34" s="353"/>
      <c r="O34" s="352"/>
      <c r="P34" s="353"/>
      <c r="S34" s="352"/>
      <c r="T34" s="353"/>
      <c r="W34" s="352"/>
      <c r="X34" s="353"/>
      <c r="AA34" s="352"/>
      <c r="AE34" s="352"/>
    </row>
    <row r="35" spans="1:32" ht="15" customHeight="1">
      <c r="A35" s="353"/>
      <c r="B35" s="283"/>
      <c r="C35" s="283"/>
      <c r="D35" s="283"/>
      <c r="H35" s="352"/>
      <c r="I35" s="353"/>
      <c r="K35" s="352"/>
      <c r="L35" s="353"/>
      <c r="O35" s="352"/>
      <c r="P35" s="353"/>
      <c r="S35" s="352"/>
      <c r="T35" s="353"/>
      <c r="W35" s="352"/>
      <c r="X35" s="353"/>
      <c r="AA35" s="352"/>
      <c r="AE35" s="352"/>
    </row>
    <row r="36" spans="1:32" ht="15" customHeight="1">
      <c r="A36" s="2699" t="s">
        <v>1153</v>
      </c>
      <c r="B36" s="2700"/>
      <c r="C36" s="2700"/>
      <c r="D36" s="2450"/>
      <c r="H36" s="352"/>
      <c r="I36" s="353"/>
      <c r="K36" s="352"/>
      <c r="L36" s="353"/>
      <c r="O36" s="352"/>
      <c r="P36" s="353"/>
      <c r="S36" s="352"/>
      <c r="T36" s="353"/>
      <c r="W36" s="352"/>
      <c r="X36" s="353"/>
      <c r="AA36" s="352"/>
      <c r="AE36" s="352"/>
    </row>
    <row r="37" spans="1:32" ht="15" customHeight="1">
      <c r="A37" s="353"/>
      <c r="B37" s="283"/>
      <c r="C37" s="283"/>
      <c r="D37" s="283"/>
      <c r="H37" s="352"/>
      <c r="I37" s="353"/>
      <c r="K37" s="352"/>
      <c r="L37" s="353"/>
      <c r="O37" s="352"/>
      <c r="P37" s="353"/>
      <c r="S37" s="352"/>
      <c r="T37" s="353"/>
      <c r="W37" s="352"/>
      <c r="X37" s="353"/>
      <c r="AA37" s="352"/>
      <c r="AE37" s="352"/>
    </row>
    <row r="38" spans="1:32" ht="17.25" customHeight="1">
      <c r="A38" s="354"/>
      <c r="B38" s="360"/>
      <c r="C38" s="360"/>
      <c r="D38" s="360"/>
      <c r="E38" s="355"/>
      <c r="F38" s="355"/>
      <c r="G38" s="355"/>
      <c r="H38" s="356"/>
      <c r="I38" s="354"/>
      <c r="J38" s="355"/>
      <c r="K38" s="356"/>
      <c r="L38" s="354"/>
      <c r="M38" s="355"/>
      <c r="N38" s="355"/>
      <c r="O38" s="356"/>
      <c r="P38" s="354"/>
      <c r="Q38" s="355"/>
      <c r="R38" s="355"/>
      <c r="S38" s="356"/>
      <c r="T38" s="354"/>
      <c r="U38" s="355"/>
      <c r="V38" s="355"/>
      <c r="W38" s="356"/>
      <c r="X38" s="354"/>
      <c r="Y38" s="355"/>
      <c r="Z38" s="355"/>
      <c r="AA38" s="356"/>
      <c r="AB38" s="355"/>
      <c r="AC38" s="355"/>
      <c r="AD38" s="355"/>
      <c r="AE38" s="356"/>
    </row>
    <row r="39" spans="1:32" ht="17.25" customHeight="1">
      <c r="A39" s="399"/>
      <c r="B39" s="348"/>
      <c r="C39" s="348" t="s">
        <v>1154</v>
      </c>
      <c r="D39" s="348"/>
      <c r="E39" s="348"/>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359"/>
    </row>
    <row r="40" spans="1:32" ht="17.25" customHeight="1">
      <c r="A40" s="353"/>
      <c r="B40" s="283"/>
      <c r="C40" s="283"/>
      <c r="D40" s="283"/>
      <c r="E40" s="283"/>
      <c r="AE40" s="352"/>
    </row>
    <row r="41" spans="1:32" ht="17.25" customHeight="1">
      <c r="A41" s="353"/>
      <c r="B41" s="283"/>
      <c r="C41" s="2551" t="str">
        <f>★入力画面!$L$5</f>
        <v>令和</v>
      </c>
      <c r="D41" s="2543"/>
      <c r="E41" s="2543" t="str">
        <f>IF(★入力画面!$N$5="","",★入力画面!$N$5)</f>
        <v/>
      </c>
      <c r="F41" s="2543"/>
      <c r="G41" s="283" t="s">
        <v>267</v>
      </c>
      <c r="H41" s="2543" t="str">
        <f>IF(★入力画面!$Q$5="","",★入力画面!$Q$5)</f>
        <v/>
      </c>
      <c r="I41" s="2543"/>
      <c r="J41" s="283" t="s">
        <v>273</v>
      </c>
      <c r="K41" s="2543" t="str">
        <f>IF(★入力画面!$T$5="","",★入力画面!$T$5)</f>
        <v/>
      </c>
      <c r="L41" s="2543"/>
      <c r="M41" s="556" t="s">
        <v>269</v>
      </c>
      <c r="N41" s="283"/>
      <c r="AE41" s="352"/>
    </row>
    <row r="42" spans="1:32" ht="13.5" customHeight="1">
      <c r="A42" s="349"/>
      <c r="B42" s="283"/>
      <c r="C42" s="283"/>
      <c r="D42" s="283"/>
      <c r="E42" s="283"/>
      <c r="F42" s="283"/>
      <c r="G42" s="283"/>
      <c r="H42" s="283"/>
      <c r="I42" s="283"/>
      <c r="J42" s="283"/>
      <c r="K42" s="283"/>
      <c r="L42" s="283"/>
      <c r="M42" s="283"/>
      <c r="N42" s="283"/>
      <c r="O42" s="283"/>
      <c r="P42" s="283" t="s">
        <v>358</v>
      </c>
      <c r="U42" s="2698" t="str">
        <f>IF(★入力画面!L11="","",★入力画面!L11)</f>
        <v/>
      </c>
      <c r="V42" s="2698"/>
      <c r="W42" s="2698"/>
      <c r="X42" s="2698"/>
      <c r="Y42" s="2698"/>
      <c r="Z42" s="2698"/>
      <c r="AA42" s="2698"/>
      <c r="AB42" s="2698"/>
      <c r="AC42" s="2698"/>
      <c r="AD42" s="2698"/>
      <c r="AE42" s="350"/>
      <c r="AF42" s="283"/>
    </row>
    <row r="43" spans="1:32" ht="13.5" customHeight="1">
      <c r="A43" s="349"/>
      <c r="B43" s="283"/>
      <c r="C43" s="283"/>
      <c r="D43" s="283"/>
      <c r="E43" s="283"/>
      <c r="F43" s="283"/>
      <c r="G43" s="283"/>
      <c r="H43" s="283"/>
      <c r="I43" s="283"/>
      <c r="J43" s="283"/>
      <c r="K43" s="283"/>
      <c r="L43" s="283"/>
      <c r="M43" s="283"/>
      <c r="N43" s="283"/>
      <c r="O43" s="283"/>
      <c r="P43" s="283" t="s">
        <v>1155</v>
      </c>
      <c r="Q43" s="283"/>
      <c r="U43" s="2698" t="str">
        <f>IF(★入力画面!L47="","",★入力画面!L47)</f>
        <v/>
      </c>
      <c r="V43" s="2698"/>
      <c r="W43" s="2698"/>
      <c r="X43" s="2698"/>
      <c r="Y43" s="2698"/>
      <c r="Z43" s="2698"/>
      <c r="AA43" s="2698"/>
      <c r="AB43" s="2698"/>
      <c r="AC43" s="2698"/>
      <c r="AD43" s="283"/>
      <c r="AE43" s="350"/>
      <c r="AF43" s="283"/>
    </row>
    <row r="44" spans="1:32" ht="12.75" customHeight="1">
      <c r="A44" s="323"/>
      <c r="B44" s="360"/>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24"/>
      <c r="AF44" s="283"/>
    </row>
    <row r="45" spans="1:32" ht="12.75" customHeight="1">
      <c r="A45" s="283"/>
      <c r="B45" s="283" t="s">
        <v>1156</v>
      </c>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row>
    <row r="46" spans="1:32">
      <c r="A46" s="283"/>
      <c r="B46" s="283"/>
      <c r="C46" s="283">
        <v>1</v>
      </c>
      <c r="D46" s="283" t="s">
        <v>1157</v>
      </c>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row>
    <row r="47" spans="1:32" ht="13.5" customHeight="1">
      <c r="A47" s="283"/>
      <c r="B47" s="283"/>
      <c r="C47" s="283"/>
      <c r="D47" s="283" t="s">
        <v>1158</v>
      </c>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row>
    <row r="48" spans="1:32">
      <c r="A48" s="283"/>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row>
    <row r="49" spans="1:32">
      <c r="A49" s="283"/>
      <c r="B49" s="283"/>
      <c r="C49" s="283">
        <v>2</v>
      </c>
      <c r="D49" s="283" t="s">
        <v>1159</v>
      </c>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F49" s="283"/>
    </row>
    <row r="50" spans="1:32" ht="13.5" customHeight="1">
      <c r="A50" s="283"/>
      <c r="B50" s="283"/>
      <c r="C50" s="283"/>
      <c r="D50" s="283" t="s">
        <v>1160</v>
      </c>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row>
    <row r="51" spans="1:32">
      <c r="A51" s="283"/>
      <c r="B51" s="283"/>
      <c r="C51" s="283"/>
      <c r="D51" s="283" t="s">
        <v>1161</v>
      </c>
      <c r="E51" s="283" t="s">
        <v>1162</v>
      </c>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row>
    <row r="52" spans="1:32">
      <c r="A52" s="283"/>
      <c r="B52" s="283"/>
      <c r="C52" s="283"/>
      <c r="D52" s="283" t="s">
        <v>1163</v>
      </c>
      <c r="E52" s="283" t="s">
        <v>1164</v>
      </c>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row>
    <row r="53" spans="1:32" ht="13.5" customHeight="1">
      <c r="A53" s="283"/>
      <c r="B53" s="283"/>
      <c r="C53" s="283"/>
      <c r="D53" s="283"/>
      <c r="E53" s="283" t="s">
        <v>1165</v>
      </c>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row>
    <row r="54" spans="1:32" ht="13.5" customHeight="1">
      <c r="A54" s="283"/>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row>
    <row r="55" spans="1:32" ht="13.5" customHeight="1">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row>
    <row r="56" spans="1:32" ht="13.5" customHeight="1">
      <c r="A56" s="283"/>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row>
    <row r="57" spans="1:32" ht="13.5" customHeight="1">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row>
    <row r="58" spans="1:32" ht="13.5" customHeight="1">
      <c r="A58" s="283"/>
      <c r="B58" s="283"/>
      <c r="C58" s="283"/>
      <c r="D58" s="283"/>
      <c r="E58" s="283"/>
      <c r="F58" s="283"/>
      <c r="G58" s="283"/>
      <c r="H58" s="283"/>
      <c r="I58" s="283"/>
      <c r="J58" s="283"/>
      <c r="K58" s="283"/>
      <c r="L58" s="283"/>
      <c r="M58" s="283"/>
      <c r="N58" s="283"/>
      <c r="O58" s="283"/>
      <c r="P58" s="283"/>
      <c r="Q58" s="283"/>
      <c r="R58" s="283"/>
      <c r="S58" s="283"/>
      <c r="T58" s="283"/>
      <c r="W58" s="283"/>
      <c r="AC58" s="283"/>
      <c r="AD58" s="283"/>
      <c r="AE58" s="283"/>
      <c r="AF58" s="283"/>
    </row>
    <row r="59" spans="1:32" ht="13.5" customHeight="1">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row>
    <row r="60" spans="1:32">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row>
    <row r="61" spans="1:32">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row>
    <row r="62" spans="1:32">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row>
    <row r="63" spans="1:3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row>
    <row r="64" spans="1:32">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row>
    <row r="65" spans="1:32">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row>
    <row r="66" spans="1:32">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row>
    <row r="67" spans="1:32">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row>
    <row r="68" spans="1:32">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row>
    <row r="69" spans="1:32">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row>
    <row r="70" spans="1:32">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row>
    <row r="71" spans="1:32">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row>
    <row r="72" spans="1:32">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row>
    <row r="73" spans="1:32">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row>
    <row r="74" spans="1:32">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row>
    <row r="75" spans="1:32">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row>
    <row r="76" spans="1:32">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row>
    <row r="77" spans="1:32">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row>
    <row r="78" spans="1:32">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row>
    <row r="79" spans="1:32">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row>
    <row r="80" spans="1:32">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row>
    <row r="81" spans="1:32">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row>
    <row r="82" spans="1:32">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row>
    <row r="83" spans="1:32">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row>
    <row r="84" spans="1:32">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row>
    <row r="85" spans="1:32">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row>
    <row r="86" spans="1:32">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row>
    <row r="87" spans="1:32">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row>
    <row r="88" spans="1:32">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row>
    <row r="89" spans="1:32">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row>
    <row r="90" spans="1:32">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row>
    <row r="91" spans="1:32">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row>
    <row r="92" spans="1:32">
      <c r="A92" s="283"/>
      <c r="B92" s="283"/>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row>
    <row r="93" spans="1:32">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row>
    <row r="94" spans="1:32">
      <c r="A94" s="283"/>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row>
    <row r="95" spans="1:32">
      <c r="A95" s="283"/>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row>
    <row r="96" spans="1:32">
      <c r="A96" s="283"/>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row>
    <row r="97" spans="1:32">
      <c r="A97" s="283"/>
      <c r="B97" s="283"/>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row>
    <row r="98" spans="1:32">
      <c r="A98" s="283"/>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row>
    <row r="99" spans="1:32">
      <c r="A99" s="283"/>
      <c r="B99" s="283"/>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row>
    <row r="100" spans="1:32">
      <c r="A100" s="283"/>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row>
    <row r="101" spans="1:32">
      <c r="A101" s="283"/>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row>
    <row r="102" spans="1:32">
      <c r="A102" s="283"/>
      <c r="B102" s="283"/>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row>
    <row r="103" spans="1:32">
      <c r="A103" s="283"/>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row>
    <row r="104" spans="1:32">
      <c r="A104" s="283"/>
      <c r="B104" s="283"/>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row>
    <row r="105" spans="1:32">
      <c r="A105" s="283"/>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row>
    <row r="106" spans="1:32">
      <c r="A106" s="283"/>
      <c r="B106" s="283"/>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row>
    <row r="107" spans="1:32">
      <c r="A107" s="283"/>
      <c r="B107" s="283"/>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row>
    <row r="108" spans="1:32">
      <c r="A108" s="283"/>
      <c r="B108" s="283"/>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row>
    <row r="109" spans="1:32">
      <c r="A109" s="283"/>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row>
    <row r="110" spans="1:32">
      <c r="A110" s="283"/>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row>
    <row r="111" spans="1:32">
      <c r="A111" s="283"/>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row>
    <row r="112" spans="1:32">
      <c r="A112" s="283"/>
      <c r="B112" s="283"/>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row>
    <row r="113" spans="1:32">
      <c r="A113" s="283"/>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row>
    <row r="114" spans="1:32">
      <c r="A114" s="283"/>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row>
    <row r="115" spans="1:32">
      <c r="A115" s="283"/>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row>
    <row r="116" spans="1:32">
      <c r="A116" s="283"/>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row>
    <row r="117" spans="1:32">
      <c r="A117" s="283"/>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row>
    <row r="118" spans="1:32">
      <c r="A118" s="283"/>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row>
    <row r="119" spans="1:32">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row>
    <row r="120" spans="1:32">
      <c r="A120" s="283"/>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row>
    <row r="121" spans="1:32">
      <c r="A121" s="283"/>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row>
    <row r="122" spans="1:32">
      <c r="A122" s="283"/>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row>
    <row r="123" spans="1:32">
      <c r="A123" s="283"/>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row>
    <row r="124" spans="1:32">
      <c r="A124" s="283"/>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row>
    <row r="125" spans="1:32">
      <c r="A125" s="283"/>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row>
    <row r="126" spans="1:32">
      <c r="A126" s="283"/>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row>
    <row r="127" spans="1:32">
      <c r="A127" s="283"/>
      <c r="B127" s="283"/>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row>
    <row r="128" spans="1:32">
      <c r="A128" s="283"/>
      <c r="B128" s="283"/>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row>
    <row r="129" spans="1:32">
      <c r="A129" s="283"/>
      <c r="B129" s="283"/>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row>
    <row r="130" spans="1:32">
      <c r="A130" s="283"/>
      <c r="B130" s="283"/>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row>
    <row r="131" spans="1:32">
      <c r="A131" s="283"/>
      <c r="B131" s="283"/>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row>
    <row r="132" spans="1:32">
      <c r="A132" s="283"/>
      <c r="B132" s="283"/>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row>
    <row r="133" spans="1:32">
      <c r="A133" s="283"/>
      <c r="B133" s="283"/>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row>
    <row r="134" spans="1:32">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row>
    <row r="135" spans="1:32">
      <c r="A135" s="283"/>
      <c r="B135" s="283"/>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row>
    <row r="136" spans="1:32">
      <c r="A136" s="283"/>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row>
    <row r="137" spans="1:32">
      <c r="A137" s="283"/>
      <c r="B137" s="283"/>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row>
    <row r="138" spans="1:32">
      <c r="A138" s="283"/>
      <c r="B138" s="283"/>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row>
    <row r="139" spans="1:32">
      <c r="A139" s="283"/>
      <c r="B139" s="283"/>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row>
    <row r="140" spans="1:32">
      <c r="A140" s="283"/>
      <c r="B140" s="283"/>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row>
    <row r="141" spans="1:32">
      <c r="A141" s="283"/>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row>
    <row r="142" spans="1:32">
      <c r="A142" s="283"/>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row>
    <row r="143" spans="1:32">
      <c r="A143" s="283"/>
      <c r="B143" s="283"/>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row>
    <row r="144" spans="1:32">
      <c r="A144" s="283"/>
      <c r="B144" s="283"/>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row>
    <row r="145" spans="1:32">
      <c r="A145" s="283"/>
      <c r="B145" s="283"/>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row>
    <row r="146" spans="1:32">
      <c r="A146" s="283"/>
      <c r="B146" s="283"/>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row>
    <row r="147" spans="1:32">
      <c r="A147" s="283"/>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row>
    <row r="148" spans="1:32">
      <c r="A148" s="283"/>
      <c r="B148" s="283"/>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row>
    <row r="149" spans="1:32">
      <c r="A149" s="283"/>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row>
    <row r="150" spans="1:32">
      <c r="A150" s="283"/>
      <c r="B150" s="283"/>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row>
    <row r="151" spans="1:32">
      <c r="A151" s="283"/>
      <c r="B151" s="283"/>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row>
    <row r="152" spans="1:32">
      <c r="A152" s="283"/>
      <c r="B152" s="283"/>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row>
    <row r="153" spans="1:32">
      <c r="A153" s="283"/>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row>
    <row r="154" spans="1:32">
      <c r="A154" s="283"/>
      <c r="B154" s="283"/>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row>
    <row r="155" spans="1:32">
      <c r="A155" s="283"/>
      <c r="B155" s="283"/>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row>
    <row r="156" spans="1:32">
      <c r="A156" s="283"/>
      <c r="B156" s="283"/>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row>
    <row r="157" spans="1:32">
      <c r="A157" s="283"/>
      <c r="B157" s="283"/>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row>
    <row r="158" spans="1:32">
      <c r="A158" s="283"/>
      <c r="B158" s="283"/>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row>
    <row r="159" spans="1:32">
      <c r="A159" s="283"/>
      <c r="B159" s="283"/>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row>
    <row r="160" spans="1:32">
      <c r="A160" s="283"/>
      <c r="B160" s="283"/>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row>
    <row r="161" spans="1:32">
      <c r="A161" s="283"/>
      <c r="B161" s="283"/>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row>
    <row r="162" spans="1:32">
      <c r="A162" s="283"/>
      <c r="B162" s="283"/>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row>
    <row r="163" spans="1:32">
      <c r="A163" s="283"/>
      <c r="B163" s="283"/>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row>
    <row r="164" spans="1:32">
      <c r="A164" s="283"/>
      <c r="B164" s="283"/>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row>
    <row r="165" spans="1:32">
      <c r="A165" s="283"/>
      <c r="B165" s="283"/>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row>
    <row r="166" spans="1:32">
      <c r="A166" s="283"/>
      <c r="B166" s="283"/>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row>
    <row r="167" spans="1:32">
      <c r="A167" s="283"/>
      <c r="B167" s="283"/>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row>
    <row r="168" spans="1:32">
      <c r="A168" s="283"/>
      <c r="B168" s="283"/>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row>
    <row r="169" spans="1:32">
      <c r="A169" s="283"/>
      <c r="B169" s="283"/>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row>
    <row r="170" spans="1:32">
      <c r="A170" s="283"/>
      <c r="B170" s="283"/>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row>
    <row r="171" spans="1:32">
      <c r="A171" s="283"/>
      <c r="B171" s="283"/>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row>
    <row r="172" spans="1:32">
      <c r="A172" s="283"/>
      <c r="B172" s="283"/>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row>
    <row r="173" spans="1:32">
      <c r="A173" s="283"/>
      <c r="B173" s="283"/>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row>
    <row r="174" spans="1:32">
      <c r="A174" s="283"/>
      <c r="B174" s="283"/>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row>
    <row r="175" spans="1:32">
      <c r="A175" s="283"/>
      <c r="B175" s="283"/>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row>
    <row r="176" spans="1:32">
      <c r="A176" s="283"/>
      <c r="B176" s="283"/>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row>
    <row r="177" spans="1:32">
      <c r="A177" s="283"/>
      <c r="B177" s="283"/>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row>
    <row r="178" spans="1:32">
      <c r="A178" s="283"/>
      <c r="B178" s="283"/>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row>
    <row r="179" spans="1:32">
      <c r="A179" s="283"/>
      <c r="B179" s="283"/>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row>
    <row r="180" spans="1:32">
      <c r="A180" s="283"/>
      <c r="B180" s="283"/>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row>
    <row r="181" spans="1:32">
      <c r="A181" s="283"/>
      <c r="B181" s="283"/>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row>
    <row r="182" spans="1:32">
      <c r="A182" s="283"/>
      <c r="B182" s="283"/>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row>
    <row r="183" spans="1:32">
      <c r="A183" s="283"/>
      <c r="B183" s="283"/>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row>
    <row r="184" spans="1:32">
      <c r="A184" s="283"/>
      <c r="B184" s="283"/>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row>
    <row r="185" spans="1:32">
      <c r="A185" s="283"/>
      <c r="B185" s="283"/>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row>
    <row r="186" spans="1:32">
      <c r="A186" s="283"/>
      <c r="B186" s="283"/>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row>
    <row r="187" spans="1:32">
      <c r="A187" s="283"/>
      <c r="B187" s="283"/>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row>
    <row r="188" spans="1:32">
      <c r="A188" s="283"/>
      <c r="B188" s="283"/>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row>
    <row r="189" spans="1:32">
      <c r="A189" s="283"/>
      <c r="B189" s="283"/>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row>
    <row r="190" spans="1:32">
      <c r="A190" s="283"/>
      <c r="B190" s="283"/>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row>
    <row r="191" spans="1:32">
      <c r="A191" s="283"/>
      <c r="B191" s="283"/>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row>
    <row r="192" spans="1:32">
      <c r="A192" s="283"/>
      <c r="B192" s="283"/>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row>
    <row r="193" spans="1:32">
      <c r="A193" s="283"/>
      <c r="B193" s="283"/>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row>
    <row r="194" spans="1:32">
      <c r="A194" s="283"/>
      <c r="B194" s="283"/>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row>
    <row r="195" spans="1:32">
      <c r="A195" s="283"/>
      <c r="B195" s="283"/>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row>
    <row r="196" spans="1:32">
      <c r="A196" s="283"/>
      <c r="B196" s="283"/>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row>
    <row r="197" spans="1:32">
      <c r="A197" s="283"/>
      <c r="B197" s="283"/>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row>
    <row r="198" spans="1:32">
      <c r="A198" s="283"/>
      <c r="B198" s="283"/>
      <c r="C198" s="283"/>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row>
    <row r="199" spans="1:32">
      <c r="A199" s="283"/>
      <c r="B199" s="283"/>
      <c r="C199" s="283"/>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row>
    <row r="200" spans="1:32">
      <c r="A200" s="283"/>
      <c r="B200" s="283"/>
      <c r="C200" s="283"/>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row>
    <row r="201" spans="1:32">
      <c r="A201" s="283"/>
      <c r="B201" s="283"/>
      <c r="C201" s="283"/>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row>
    <row r="202" spans="1:32">
      <c r="A202" s="283"/>
      <c r="B202" s="283"/>
      <c r="C202" s="283"/>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row>
    <row r="203" spans="1:32">
      <c r="A203" s="283"/>
      <c r="B203" s="283"/>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row>
    <row r="204" spans="1:32">
      <c r="A204" s="283"/>
      <c r="B204" s="283"/>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row>
    <row r="205" spans="1:32">
      <c r="A205" s="283"/>
      <c r="B205" s="283"/>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row>
    <row r="206" spans="1:32">
      <c r="A206" s="283"/>
      <c r="B206" s="283"/>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row>
    <row r="207" spans="1:32">
      <c r="A207" s="283"/>
      <c r="B207" s="283"/>
      <c r="C207" s="283"/>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row>
    <row r="208" spans="1:32">
      <c r="A208" s="283"/>
      <c r="B208" s="283"/>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3"/>
      <c r="AE208" s="283"/>
      <c r="AF208" s="283"/>
    </row>
    <row r="209" spans="1:32">
      <c r="A209" s="283"/>
      <c r="B209" s="283"/>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row>
    <row r="210" spans="1:32">
      <c r="A210" s="283"/>
      <c r="B210" s="283"/>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3"/>
      <c r="AE210" s="283"/>
      <c r="AF210" s="283"/>
    </row>
    <row r="211" spans="1:32">
      <c r="A211" s="283"/>
      <c r="B211" s="283"/>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3"/>
      <c r="AE211" s="283"/>
      <c r="AF211" s="283"/>
    </row>
    <row r="212" spans="1:32">
      <c r="A212" s="283"/>
      <c r="B212" s="283"/>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3"/>
      <c r="AE212" s="283"/>
      <c r="AF212" s="283"/>
    </row>
    <row r="213" spans="1:32">
      <c r="A213" s="283"/>
      <c r="B213" s="283"/>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row>
    <row r="214" spans="1:32">
      <c r="A214" s="283"/>
      <c r="B214" s="283"/>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c r="AE214" s="283"/>
      <c r="AF214" s="283"/>
    </row>
    <row r="215" spans="1:32">
      <c r="A215" s="283"/>
      <c r="B215" s="283"/>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row>
    <row r="216" spans="1:32">
      <c r="A216" s="283"/>
      <c r="B216" s="283"/>
      <c r="C216" s="283"/>
      <c r="D216" s="283"/>
      <c r="E216" s="283"/>
      <c r="F216" s="283"/>
      <c r="G216" s="283"/>
      <c r="H216" s="283"/>
      <c r="I216" s="283"/>
      <c r="J216" s="283"/>
      <c r="K216" s="283"/>
      <c r="L216" s="283"/>
      <c r="M216" s="283"/>
      <c r="N216" s="283"/>
      <c r="O216" s="283"/>
      <c r="P216" s="283"/>
      <c r="Q216" s="283"/>
      <c r="R216" s="283"/>
      <c r="S216" s="283"/>
      <c r="T216" s="283"/>
      <c r="U216" s="283"/>
      <c r="V216" s="283"/>
      <c r="W216" s="283"/>
      <c r="X216" s="283"/>
      <c r="Y216" s="283"/>
      <c r="Z216" s="283"/>
      <c r="AA216" s="283"/>
      <c r="AB216" s="283"/>
      <c r="AC216" s="283"/>
      <c r="AD216" s="283"/>
      <c r="AE216" s="283"/>
      <c r="AF216" s="283"/>
    </row>
    <row r="217" spans="1:32">
      <c r="A217" s="283"/>
      <c r="B217" s="283"/>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283"/>
      <c r="AD217" s="283"/>
      <c r="AE217" s="283"/>
      <c r="AF217" s="283"/>
    </row>
    <row r="218" spans="1:32">
      <c r="A218" s="283"/>
      <c r="B218" s="283"/>
      <c r="C218" s="283"/>
      <c r="D218" s="283"/>
      <c r="E218" s="283"/>
      <c r="F218" s="283"/>
      <c r="G218" s="283"/>
      <c r="H218" s="283"/>
      <c r="I218" s="283"/>
      <c r="J218" s="283"/>
      <c r="K218" s="283"/>
      <c r="L218" s="283"/>
      <c r="M218" s="283"/>
      <c r="N218" s="283"/>
      <c r="O218" s="283"/>
      <c r="P218" s="283"/>
      <c r="Q218" s="283"/>
      <c r="R218" s="283"/>
      <c r="S218" s="283"/>
      <c r="T218" s="283"/>
      <c r="U218" s="283"/>
      <c r="V218" s="283"/>
      <c r="W218" s="283"/>
      <c r="X218" s="283"/>
      <c r="Y218" s="283"/>
      <c r="Z218" s="283"/>
      <c r="AA218" s="283"/>
      <c r="AB218" s="283"/>
      <c r="AC218" s="283"/>
      <c r="AD218" s="283"/>
      <c r="AE218" s="283"/>
      <c r="AF218" s="283"/>
    </row>
    <row r="219" spans="1:32">
      <c r="A219" s="283"/>
      <c r="B219" s="283"/>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row>
    <row r="220" spans="1:32">
      <c r="A220" s="283"/>
      <c r="B220" s="283"/>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row>
    <row r="221" spans="1:32">
      <c r="A221" s="283"/>
      <c r="B221" s="283"/>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row>
    <row r="222" spans="1:32">
      <c r="A222" s="283"/>
      <c r="B222" s="283"/>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row>
    <row r="223" spans="1:32">
      <c r="A223" s="283"/>
      <c r="B223" s="283"/>
      <c r="C223" s="283"/>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row>
    <row r="224" spans="1:32">
      <c r="A224" s="283"/>
      <c r="B224" s="283"/>
      <c r="C224" s="283"/>
      <c r="D224" s="283"/>
      <c r="E224" s="283"/>
      <c r="F224" s="283"/>
      <c r="G224" s="283"/>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3"/>
      <c r="AE224" s="283"/>
      <c r="AF224" s="283"/>
    </row>
    <row r="225" spans="1:32">
      <c r="A225" s="283"/>
      <c r="B225" s="283"/>
      <c r="C225" s="283"/>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row>
    <row r="226" spans="1:32">
      <c r="A226" s="283"/>
      <c r="B226" s="283"/>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row>
    <row r="227" spans="1:32">
      <c r="A227" s="283"/>
      <c r="B227" s="283"/>
      <c r="C227" s="283"/>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row>
    <row r="228" spans="1:32">
      <c r="A228" s="283"/>
      <c r="B228" s="283"/>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283"/>
      <c r="AD228" s="283"/>
      <c r="AE228" s="283"/>
      <c r="AF228" s="283"/>
    </row>
    <row r="229" spans="1:32">
      <c r="A229" s="283"/>
      <c r="B229" s="283"/>
      <c r="C229" s="283"/>
      <c r="D229" s="283"/>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c r="AF229" s="283"/>
    </row>
    <row r="230" spans="1:32">
      <c r="A230" s="283"/>
      <c r="B230" s="283"/>
      <c r="C230" s="283"/>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3"/>
      <c r="AE230" s="283"/>
      <c r="AF230" s="283"/>
    </row>
    <row r="231" spans="1:32">
      <c r="A231" s="283"/>
      <c r="B231" s="283"/>
      <c r="C231" s="283"/>
      <c r="D231" s="283"/>
      <c r="E231" s="283"/>
      <c r="F231" s="283"/>
      <c r="G231" s="283"/>
      <c r="H231" s="283"/>
      <c r="I231" s="283"/>
      <c r="J231" s="283"/>
      <c r="K231" s="283"/>
      <c r="L231" s="283"/>
      <c r="M231" s="283"/>
      <c r="N231" s="283"/>
      <c r="O231" s="283"/>
      <c r="P231" s="283"/>
      <c r="Q231" s="283"/>
      <c r="R231" s="283"/>
      <c r="S231" s="283"/>
      <c r="T231" s="283"/>
      <c r="U231" s="283"/>
      <c r="V231" s="283"/>
      <c r="W231" s="283"/>
      <c r="X231" s="283"/>
      <c r="Y231" s="283"/>
      <c r="Z231" s="283"/>
      <c r="AA231" s="283"/>
      <c r="AB231" s="283"/>
      <c r="AC231" s="283"/>
      <c r="AD231" s="283"/>
      <c r="AE231" s="283"/>
      <c r="AF231" s="283"/>
    </row>
    <row r="232" spans="1:32">
      <c r="A232" s="283"/>
      <c r="B232" s="283"/>
      <c r="C232" s="283"/>
      <c r="D232" s="283"/>
      <c r="E232" s="283"/>
      <c r="F232" s="283"/>
      <c r="G232" s="283"/>
      <c r="H232" s="283"/>
      <c r="I232" s="283"/>
      <c r="J232" s="283"/>
      <c r="K232" s="283"/>
      <c r="L232" s="283"/>
      <c r="M232" s="283"/>
      <c r="N232" s="283"/>
      <c r="O232" s="283"/>
      <c r="P232" s="283"/>
      <c r="Q232" s="283"/>
      <c r="R232" s="283"/>
      <c r="S232" s="283"/>
      <c r="T232" s="283"/>
      <c r="U232" s="283"/>
      <c r="V232" s="283"/>
      <c r="W232" s="283"/>
      <c r="X232" s="283"/>
      <c r="Y232" s="283"/>
      <c r="Z232" s="283"/>
      <c r="AA232" s="283"/>
      <c r="AB232" s="283"/>
      <c r="AC232" s="283"/>
      <c r="AD232" s="283"/>
      <c r="AE232" s="283"/>
      <c r="AF232" s="283"/>
    </row>
    <row r="233" spans="1:32">
      <c r="A233" s="283"/>
      <c r="B233" s="283"/>
      <c r="C233" s="283"/>
      <c r="D233" s="283"/>
      <c r="E233" s="283"/>
      <c r="F233" s="283"/>
      <c r="G233" s="283"/>
      <c r="H233" s="283"/>
      <c r="I233" s="283"/>
      <c r="J233" s="283"/>
      <c r="K233" s="283"/>
      <c r="L233" s="283"/>
      <c r="M233" s="283"/>
      <c r="N233" s="283"/>
      <c r="O233" s="283"/>
      <c r="P233" s="283"/>
      <c r="Q233" s="283"/>
      <c r="R233" s="283"/>
      <c r="S233" s="283"/>
      <c r="T233" s="283"/>
      <c r="U233" s="283"/>
      <c r="V233" s="283"/>
      <c r="W233" s="283"/>
      <c r="X233" s="283"/>
      <c r="Y233" s="283"/>
      <c r="Z233" s="283"/>
      <c r="AA233" s="283"/>
      <c r="AB233" s="283"/>
      <c r="AC233" s="283"/>
      <c r="AD233" s="283"/>
      <c r="AE233" s="283"/>
      <c r="AF233" s="283"/>
    </row>
    <row r="234" spans="1:32">
      <c r="A234" s="283"/>
      <c r="B234" s="283"/>
      <c r="C234" s="283"/>
      <c r="D234" s="283"/>
      <c r="E234" s="283"/>
      <c r="F234" s="283"/>
      <c r="G234" s="283"/>
      <c r="H234" s="283"/>
      <c r="I234" s="283"/>
      <c r="J234" s="283"/>
      <c r="K234" s="283"/>
      <c r="L234" s="283"/>
      <c r="M234" s="283"/>
      <c r="N234" s="283"/>
      <c r="O234" s="283"/>
      <c r="P234" s="283"/>
      <c r="Q234" s="283"/>
      <c r="R234" s="283"/>
      <c r="S234" s="283"/>
      <c r="T234" s="283"/>
      <c r="U234" s="283"/>
      <c r="V234" s="283"/>
      <c r="W234" s="283"/>
      <c r="X234" s="283"/>
      <c r="Y234" s="283"/>
      <c r="Z234" s="283"/>
      <c r="AA234" s="283"/>
      <c r="AB234" s="283"/>
      <c r="AC234" s="283"/>
      <c r="AD234" s="283"/>
      <c r="AE234" s="283"/>
      <c r="AF234" s="283"/>
    </row>
    <row r="235" spans="1:32">
      <c r="A235" s="283"/>
      <c r="B235" s="283"/>
      <c r="C235" s="283"/>
      <c r="D235" s="283"/>
      <c r="E235" s="283"/>
      <c r="F235" s="283"/>
      <c r="G235" s="283"/>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E235" s="283"/>
      <c r="AF235" s="283"/>
    </row>
    <row r="236" spans="1:32">
      <c r="A236" s="283"/>
      <c r="B236" s="283"/>
      <c r="C236" s="283"/>
      <c r="D236" s="283"/>
      <c r="E236" s="283"/>
      <c r="F236" s="283"/>
      <c r="G236" s="283"/>
      <c r="H236" s="283"/>
      <c r="I236" s="283"/>
      <c r="J236" s="283"/>
      <c r="K236" s="283"/>
      <c r="L236" s="283"/>
      <c r="M236" s="283"/>
      <c r="N236" s="283"/>
      <c r="O236" s="283"/>
      <c r="P236" s="283"/>
      <c r="Q236" s="283"/>
      <c r="R236" s="283"/>
      <c r="S236" s="283"/>
      <c r="T236" s="283"/>
      <c r="U236" s="283"/>
      <c r="V236" s="283"/>
      <c r="W236" s="283"/>
      <c r="X236" s="283"/>
      <c r="Y236" s="283"/>
      <c r="Z236" s="283"/>
      <c r="AA236" s="283"/>
      <c r="AB236" s="283"/>
      <c r="AC236" s="283"/>
      <c r="AD236" s="283"/>
      <c r="AE236" s="283"/>
      <c r="AF236" s="283"/>
    </row>
    <row r="237" spans="1:32">
      <c r="A237" s="283"/>
      <c r="B237" s="283"/>
      <c r="C237" s="283"/>
      <c r="D237" s="283"/>
      <c r="E237" s="283"/>
      <c r="F237" s="283"/>
      <c r="G237" s="283"/>
      <c r="H237" s="283"/>
      <c r="I237" s="283"/>
      <c r="J237" s="283"/>
      <c r="K237" s="283"/>
      <c r="L237" s="283"/>
      <c r="M237" s="283"/>
      <c r="N237" s="283"/>
      <c r="O237" s="283"/>
      <c r="P237" s="283"/>
      <c r="Q237" s="283"/>
      <c r="R237" s="283"/>
      <c r="S237" s="283"/>
      <c r="T237" s="283"/>
      <c r="U237" s="283"/>
      <c r="V237" s="283"/>
      <c r="W237" s="283"/>
      <c r="X237" s="283"/>
      <c r="Y237" s="283"/>
      <c r="Z237" s="283"/>
      <c r="AA237" s="283"/>
      <c r="AB237" s="283"/>
      <c r="AC237" s="283"/>
      <c r="AD237" s="283"/>
      <c r="AE237" s="283"/>
      <c r="AF237" s="283"/>
    </row>
    <row r="238" spans="1:32">
      <c r="A238" s="283"/>
      <c r="B238" s="283"/>
      <c r="C238" s="283"/>
      <c r="D238" s="283"/>
      <c r="E238" s="283"/>
      <c r="F238" s="283"/>
      <c r="G238" s="283"/>
      <c r="H238" s="283"/>
      <c r="I238" s="283"/>
      <c r="J238" s="283"/>
      <c r="K238" s="283"/>
      <c r="L238" s="283"/>
      <c r="M238" s="283"/>
      <c r="N238" s="283"/>
      <c r="O238" s="283"/>
      <c r="P238" s="283"/>
      <c r="Q238" s="283"/>
      <c r="R238" s="283"/>
      <c r="S238" s="283"/>
      <c r="T238" s="283"/>
      <c r="U238" s="283"/>
      <c r="V238" s="283"/>
      <c r="W238" s="283"/>
      <c r="X238" s="283"/>
      <c r="Y238" s="283"/>
      <c r="Z238" s="283"/>
      <c r="AA238" s="283"/>
      <c r="AB238" s="283"/>
      <c r="AC238" s="283"/>
      <c r="AD238" s="283"/>
      <c r="AE238" s="283"/>
      <c r="AF238" s="283"/>
    </row>
    <row r="239" spans="1:32">
      <c r="A239" s="283"/>
      <c r="B239" s="283"/>
      <c r="C239" s="283"/>
      <c r="D239" s="283"/>
      <c r="E239" s="283"/>
      <c r="F239" s="283"/>
      <c r="G239" s="283"/>
      <c r="H239" s="283"/>
      <c r="I239" s="283"/>
      <c r="J239" s="283"/>
      <c r="K239" s="283"/>
      <c r="L239" s="283"/>
      <c r="M239" s="283"/>
      <c r="N239" s="283"/>
      <c r="O239" s="283"/>
      <c r="P239" s="283"/>
      <c r="Q239" s="283"/>
      <c r="R239" s="283"/>
      <c r="S239" s="283"/>
      <c r="T239" s="283"/>
      <c r="U239" s="283"/>
      <c r="V239" s="283"/>
      <c r="W239" s="283"/>
      <c r="X239" s="283"/>
      <c r="Y239" s="283"/>
      <c r="Z239" s="283"/>
      <c r="AA239" s="283"/>
      <c r="AB239" s="283"/>
      <c r="AC239" s="283"/>
      <c r="AD239" s="283"/>
      <c r="AE239" s="283"/>
      <c r="AF239" s="283"/>
    </row>
    <row r="240" spans="1:32">
      <c r="A240" s="283"/>
      <c r="B240" s="283"/>
      <c r="C240" s="283"/>
      <c r="D240" s="283"/>
      <c r="E240" s="283"/>
      <c r="F240" s="283"/>
      <c r="G240" s="283"/>
      <c r="H240" s="283"/>
      <c r="I240" s="283"/>
      <c r="J240" s="283"/>
      <c r="K240" s="283"/>
      <c r="L240" s="283"/>
      <c r="M240" s="283"/>
      <c r="N240" s="283"/>
      <c r="O240" s="283"/>
      <c r="P240" s="283"/>
      <c r="Q240" s="283"/>
      <c r="R240" s="283"/>
      <c r="S240" s="283"/>
      <c r="T240" s="283"/>
      <c r="U240" s="283"/>
      <c r="V240" s="283"/>
      <c r="W240" s="283"/>
      <c r="X240" s="283"/>
      <c r="Y240" s="283"/>
      <c r="Z240" s="283"/>
      <c r="AA240" s="283"/>
      <c r="AB240" s="283"/>
      <c r="AC240" s="283"/>
      <c r="AD240" s="283"/>
      <c r="AE240" s="283"/>
      <c r="AF240" s="283"/>
    </row>
  </sheetData>
  <sheetProtection algorithmName="SHA-512" hashValue="c0iUnjn5TEuVkNfZ7wD2hRBuPz2aoQPie4TFGaGfrdxv31yr0I5WqbbbBZuWXYJobx3FHH7k4N5GBwV5Ctx1OA==" saltValue="/g2iYePwoOoODZGtPkKAJg==" spinCount="100000" sheet="1" objects="1" scenarios="1"/>
  <mergeCells count="42">
    <mergeCell ref="AB9:AE14"/>
    <mergeCell ref="X14:AA14"/>
    <mergeCell ref="X9:AA13"/>
    <mergeCell ref="P10:S11"/>
    <mergeCell ref="T10:W11"/>
    <mergeCell ref="T12:W12"/>
    <mergeCell ref="T13:W14"/>
    <mergeCell ref="A13:H13"/>
    <mergeCell ref="A14:H14"/>
    <mergeCell ref="L9:O11"/>
    <mergeCell ref="L12:O12"/>
    <mergeCell ref="L13:O14"/>
    <mergeCell ref="I9:K11"/>
    <mergeCell ref="I13:K14"/>
    <mergeCell ref="I12:K12"/>
    <mergeCell ref="M3:S3"/>
    <mergeCell ref="U3:V3"/>
    <mergeCell ref="B7:G8"/>
    <mergeCell ref="I7:K8"/>
    <mergeCell ref="N7:AC7"/>
    <mergeCell ref="L8:O8"/>
    <mergeCell ref="P8:S8"/>
    <mergeCell ref="T8:W8"/>
    <mergeCell ref="X8:AA8"/>
    <mergeCell ref="AB8:AE8"/>
    <mergeCell ref="J5:X5"/>
    <mergeCell ref="A15:D15"/>
    <mergeCell ref="A9:D9"/>
    <mergeCell ref="U43:AC43"/>
    <mergeCell ref="A18:D18"/>
    <mergeCell ref="A21:D21"/>
    <mergeCell ref="A24:D24"/>
    <mergeCell ref="A27:D27"/>
    <mergeCell ref="A30:D30"/>
    <mergeCell ref="A33:D33"/>
    <mergeCell ref="A36:D36"/>
    <mergeCell ref="H41:I41"/>
    <mergeCell ref="K41:L41"/>
    <mergeCell ref="U42:AD42"/>
    <mergeCell ref="C41:D41"/>
    <mergeCell ref="E41:F41"/>
    <mergeCell ref="A12:D12"/>
  </mergeCells>
  <phoneticPr fontId="116"/>
  <pageMargins left="0.59055118110236227" right="0.59055118110236227" top="0.59055118110236227" bottom="0.59055118110236227" header="0.51181102362204722" footer="0.51181102362204722"/>
  <pageSetup paperSize="9" scale="97" orientation="portrait" blackAndWhite="1"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003E2-345A-4FC3-B91A-F51DE2287DF5}">
  <sheetPr codeName="Sheet31">
    <tabColor rgb="FF00B0F0"/>
    <pageSetUpPr fitToPage="1"/>
  </sheetPr>
  <dimension ref="A1:AE50"/>
  <sheetViews>
    <sheetView zoomScaleNormal="100" workbookViewId="0">
      <selection sqref="A1:BB1"/>
    </sheetView>
  </sheetViews>
  <sheetFormatPr defaultRowHeight="13.5"/>
  <cols>
    <col min="1" max="29" width="3" style="275" customWidth="1"/>
    <col min="30" max="30" width="3.125" style="275" customWidth="1"/>
    <col min="31" max="31" width="3.625" style="275" customWidth="1"/>
    <col min="32" max="256" width="9" style="275"/>
    <col min="257" max="285" width="3" style="275" customWidth="1"/>
    <col min="286" max="286" width="3.125" style="275" customWidth="1"/>
    <col min="287" max="287" width="3.625" style="275" customWidth="1"/>
    <col min="288" max="512" width="9" style="275"/>
    <col min="513" max="541" width="3" style="275" customWidth="1"/>
    <col min="542" max="542" width="3.125" style="275" customWidth="1"/>
    <col min="543" max="543" width="3.625" style="275" customWidth="1"/>
    <col min="544" max="768" width="9" style="275"/>
    <col min="769" max="797" width="3" style="275" customWidth="1"/>
    <col min="798" max="798" width="3.125" style="275" customWidth="1"/>
    <col min="799" max="799" width="3.625" style="275" customWidth="1"/>
    <col min="800" max="1024" width="9" style="275"/>
    <col min="1025" max="1053" width="3" style="275" customWidth="1"/>
    <col min="1054" max="1054" width="3.125" style="275" customWidth="1"/>
    <col min="1055" max="1055" width="3.625" style="275" customWidth="1"/>
    <col min="1056" max="1280" width="9" style="275"/>
    <col min="1281" max="1309" width="3" style="275" customWidth="1"/>
    <col min="1310" max="1310" width="3.125" style="275" customWidth="1"/>
    <col min="1311" max="1311" width="3.625" style="275" customWidth="1"/>
    <col min="1312" max="1536" width="9" style="275"/>
    <col min="1537" max="1565" width="3" style="275" customWidth="1"/>
    <col min="1566" max="1566" width="3.125" style="275" customWidth="1"/>
    <col min="1567" max="1567" width="3.625" style="275" customWidth="1"/>
    <col min="1568" max="1792" width="9" style="275"/>
    <col min="1793" max="1821" width="3" style="275" customWidth="1"/>
    <col min="1822" max="1822" width="3.125" style="275" customWidth="1"/>
    <col min="1823" max="1823" width="3.625" style="275" customWidth="1"/>
    <col min="1824" max="2048" width="9" style="275"/>
    <col min="2049" max="2077" width="3" style="275" customWidth="1"/>
    <col min="2078" max="2078" width="3.125" style="275" customWidth="1"/>
    <col min="2079" max="2079" width="3.625" style="275" customWidth="1"/>
    <col min="2080" max="2304" width="9" style="275"/>
    <col min="2305" max="2333" width="3" style="275" customWidth="1"/>
    <col min="2334" max="2334" width="3.125" style="275" customWidth="1"/>
    <col min="2335" max="2335" width="3.625" style="275" customWidth="1"/>
    <col min="2336" max="2560" width="9" style="275"/>
    <col min="2561" max="2589" width="3" style="275" customWidth="1"/>
    <col min="2590" max="2590" width="3.125" style="275" customWidth="1"/>
    <col min="2591" max="2591" width="3.625" style="275" customWidth="1"/>
    <col min="2592" max="2816" width="9" style="275"/>
    <col min="2817" max="2845" width="3" style="275" customWidth="1"/>
    <col min="2846" max="2846" width="3.125" style="275" customWidth="1"/>
    <col min="2847" max="2847" width="3.625" style="275" customWidth="1"/>
    <col min="2848" max="3072" width="9" style="275"/>
    <col min="3073" max="3101" width="3" style="275" customWidth="1"/>
    <col min="3102" max="3102" width="3.125" style="275" customWidth="1"/>
    <col min="3103" max="3103" width="3.625" style="275" customWidth="1"/>
    <col min="3104" max="3328" width="9" style="275"/>
    <col min="3329" max="3357" width="3" style="275" customWidth="1"/>
    <col min="3358" max="3358" width="3.125" style="275" customWidth="1"/>
    <col min="3359" max="3359" width="3.625" style="275" customWidth="1"/>
    <col min="3360" max="3584" width="9" style="275"/>
    <col min="3585" max="3613" width="3" style="275" customWidth="1"/>
    <col min="3614" max="3614" width="3.125" style="275" customWidth="1"/>
    <col min="3615" max="3615" width="3.625" style="275" customWidth="1"/>
    <col min="3616" max="3840" width="9" style="275"/>
    <col min="3841" max="3869" width="3" style="275" customWidth="1"/>
    <col min="3870" max="3870" width="3.125" style="275" customWidth="1"/>
    <col min="3871" max="3871" width="3.625" style="275" customWidth="1"/>
    <col min="3872" max="4096" width="9" style="275"/>
    <col min="4097" max="4125" width="3" style="275" customWidth="1"/>
    <col min="4126" max="4126" width="3.125" style="275" customWidth="1"/>
    <col min="4127" max="4127" width="3.625" style="275" customWidth="1"/>
    <col min="4128" max="4352" width="9" style="275"/>
    <col min="4353" max="4381" width="3" style="275" customWidth="1"/>
    <col min="4382" max="4382" width="3.125" style="275" customWidth="1"/>
    <col min="4383" max="4383" width="3.625" style="275" customWidth="1"/>
    <col min="4384" max="4608" width="9" style="275"/>
    <col min="4609" max="4637" width="3" style="275" customWidth="1"/>
    <col min="4638" max="4638" width="3.125" style="275" customWidth="1"/>
    <col min="4639" max="4639" width="3.625" style="275" customWidth="1"/>
    <col min="4640" max="4864" width="9" style="275"/>
    <col min="4865" max="4893" width="3" style="275" customWidth="1"/>
    <col min="4894" max="4894" width="3.125" style="275" customWidth="1"/>
    <col min="4895" max="4895" width="3.625" style="275" customWidth="1"/>
    <col min="4896" max="5120" width="9" style="275"/>
    <col min="5121" max="5149" width="3" style="275" customWidth="1"/>
    <col min="5150" max="5150" width="3.125" style="275" customWidth="1"/>
    <col min="5151" max="5151" width="3.625" style="275" customWidth="1"/>
    <col min="5152" max="5376" width="9" style="275"/>
    <col min="5377" max="5405" width="3" style="275" customWidth="1"/>
    <col min="5406" max="5406" width="3.125" style="275" customWidth="1"/>
    <col min="5407" max="5407" width="3.625" style="275" customWidth="1"/>
    <col min="5408" max="5632" width="9" style="275"/>
    <col min="5633" max="5661" width="3" style="275" customWidth="1"/>
    <col min="5662" max="5662" width="3.125" style="275" customWidth="1"/>
    <col min="5663" max="5663" width="3.625" style="275" customWidth="1"/>
    <col min="5664" max="5888" width="9" style="275"/>
    <col min="5889" max="5917" width="3" style="275" customWidth="1"/>
    <col min="5918" max="5918" width="3.125" style="275" customWidth="1"/>
    <col min="5919" max="5919" width="3.625" style="275" customWidth="1"/>
    <col min="5920" max="6144" width="9" style="275"/>
    <col min="6145" max="6173" width="3" style="275" customWidth="1"/>
    <col min="6174" max="6174" width="3.125" style="275" customWidth="1"/>
    <col min="6175" max="6175" width="3.625" style="275" customWidth="1"/>
    <col min="6176" max="6400" width="9" style="275"/>
    <col min="6401" max="6429" width="3" style="275" customWidth="1"/>
    <col min="6430" max="6430" width="3.125" style="275" customWidth="1"/>
    <col min="6431" max="6431" width="3.625" style="275" customWidth="1"/>
    <col min="6432" max="6656" width="9" style="275"/>
    <col min="6657" max="6685" width="3" style="275" customWidth="1"/>
    <col min="6686" max="6686" width="3.125" style="275" customWidth="1"/>
    <col min="6687" max="6687" width="3.625" style="275" customWidth="1"/>
    <col min="6688" max="6912" width="9" style="275"/>
    <col min="6913" max="6941" width="3" style="275" customWidth="1"/>
    <col min="6942" max="6942" width="3.125" style="275" customWidth="1"/>
    <col min="6943" max="6943" width="3.625" style="275" customWidth="1"/>
    <col min="6944" max="7168" width="9" style="275"/>
    <col min="7169" max="7197" width="3" style="275" customWidth="1"/>
    <col min="7198" max="7198" width="3.125" style="275" customWidth="1"/>
    <col min="7199" max="7199" width="3.625" style="275" customWidth="1"/>
    <col min="7200" max="7424" width="9" style="275"/>
    <col min="7425" max="7453" width="3" style="275" customWidth="1"/>
    <col min="7454" max="7454" width="3.125" style="275" customWidth="1"/>
    <col min="7455" max="7455" width="3.625" style="275" customWidth="1"/>
    <col min="7456" max="7680" width="9" style="275"/>
    <col min="7681" max="7709" width="3" style="275" customWidth="1"/>
    <col min="7710" max="7710" width="3.125" style="275" customWidth="1"/>
    <col min="7711" max="7711" width="3.625" style="275" customWidth="1"/>
    <col min="7712" max="7936" width="9" style="275"/>
    <col min="7937" max="7965" width="3" style="275" customWidth="1"/>
    <col min="7966" max="7966" width="3.125" style="275" customWidth="1"/>
    <col min="7967" max="7967" width="3.625" style="275" customWidth="1"/>
    <col min="7968" max="8192" width="9" style="275"/>
    <col min="8193" max="8221" width="3" style="275" customWidth="1"/>
    <col min="8222" max="8222" width="3.125" style="275" customWidth="1"/>
    <col min="8223" max="8223" width="3.625" style="275" customWidth="1"/>
    <col min="8224" max="8448" width="9" style="275"/>
    <col min="8449" max="8477" width="3" style="275" customWidth="1"/>
    <col min="8478" max="8478" width="3.125" style="275" customWidth="1"/>
    <col min="8479" max="8479" width="3.625" style="275" customWidth="1"/>
    <col min="8480" max="8704" width="9" style="275"/>
    <col min="8705" max="8733" width="3" style="275" customWidth="1"/>
    <col min="8734" max="8734" width="3.125" style="275" customWidth="1"/>
    <col min="8735" max="8735" width="3.625" style="275" customWidth="1"/>
    <col min="8736" max="8960" width="9" style="275"/>
    <col min="8961" max="8989" width="3" style="275" customWidth="1"/>
    <col min="8990" max="8990" width="3.125" style="275" customWidth="1"/>
    <col min="8991" max="8991" width="3.625" style="275" customWidth="1"/>
    <col min="8992" max="9216" width="9" style="275"/>
    <col min="9217" max="9245" width="3" style="275" customWidth="1"/>
    <col min="9246" max="9246" width="3.125" style="275" customWidth="1"/>
    <col min="9247" max="9247" width="3.625" style="275" customWidth="1"/>
    <col min="9248" max="9472" width="9" style="275"/>
    <col min="9473" max="9501" width="3" style="275" customWidth="1"/>
    <col min="9502" max="9502" width="3.125" style="275" customWidth="1"/>
    <col min="9503" max="9503" width="3.625" style="275" customWidth="1"/>
    <col min="9504" max="9728" width="9" style="275"/>
    <col min="9729" max="9757" width="3" style="275" customWidth="1"/>
    <col min="9758" max="9758" width="3.125" style="275" customWidth="1"/>
    <col min="9759" max="9759" width="3.625" style="275" customWidth="1"/>
    <col min="9760" max="9984" width="9" style="275"/>
    <col min="9985" max="10013" width="3" style="275" customWidth="1"/>
    <col min="10014" max="10014" width="3.125" style="275" customWidth="1"/>
    <col min="10015" max="10015" width="3.625" style="275" customWidth="1"/>
    <col min="10016" max="10240" width="9" style="275"/>
    <col min="10241" max="10269" width="3" style="275" customWidth="1"/>
    <col min="10270" max="10270" width="3.125" style="275" customWidth="1"/>
    <col min="10271" max="10271" width="3.625" style="275" customWidth="1"/>
    <col min="10272" max="10496" width="9" style="275"/>
    <col min="10497" max="10525" width="3" style="275" customWidth="1"/>
    <col min="10526" max="10526" width="3.125" style="275" customWidth="1"/>
    <col min="10527" max="10527" width="3.625" style="275" customWidth="1"/>
    <col min="10528" max="10752" width="9" style="275"/>
    <col min="10753" max="10781" width="3" style="275" customWidth="1"/>
    <col min="10782" max="10782" width="3.125" style="275" customWidth="1"/>
    <col min="10783" max="10783" width="3.625" style="275" customWidth="1"/>
    <col min="10784" max="11008" width="9" style="275"/>
    <col min="11009" max="11037" width="3" style="275" customWidth="1"/>
    <col min="11038" max="11038" width="3.125" style="275" customWidth="1"/>
    <col min="11039" max="11039" width="3.625" style="275" customWidth="1"/>
    <col min="11040" max="11264" width="9" style="275"/>
    <col min="11265" max="11293" width="3" style="275" customWidth="1"/>
    <col min="11294" max="11294" width="3.125" style="275" customWidth="1"/>
    <col min="11295" max="11295" width="3.625" style="275" customWidth="1"/>
    <col min="11296" max="11520" width="9" style="275"/>
    <col min="11521" max="11549" width="3" style="275" customWidth="1"/>
    <col min="11550" max="11550" width="3.125" style="275" customWidth="1"/>
    <col min="11551" max="11551" width="3.625" style="275" customWidth="1"/>
    <col min="11552" max="11776" width="9" style="275"/>
    <col min="11777" max="11805" width="3" style="275" customWidth="1"/>
    <col min="11806" max="11806" width="3.125" style="275" customWidth="1"/>
    <col min="11807" max="11807" width="3.625" style="275" customWidth="1"/>
    <col min="11808" max="12032" width="9" style="275"/>
    <col min="12033" max="12061" width="3" style="275" customWidth="1"/>
    <col min="12062" max="12062" width="3.125" style="275" customWidth="1"/>
    <col min="12063" max="12063" width="3.625" style="275" customWidth="1"/>
    <col min="12064" max="12288" width="9" style="275"/>
    <col min="12289" max="12317" width="3" style="275" customWidth="1"/>
    <col min="12318" max="12318" width="3.125" style="275" customWidth="1"/>
    <col min="12319" max="12319" width="3.625" style="275" customWidth="1"/>
    <col min="12320" max="12544" width="9" style="275"/>
    <col min="12545" max="12573" width="3" style="275" customWidth="1"/>
    <col min="12574" max="12574" width="3.125" style="275" customWidth="1"/>
    <col min="12575" max="12575" width="3.625" style="275" customWidth="1"/>
    <col min="12576" max="12800" width="9" style="275"/>
    <col min="12801" max="12829" width="3" style="275" customWidth="1"/>
    <col min="12830" max="12830" width="3.125" style="275" customWidth="1"/>
    <col min="12831" max="12831" width="3.625" style="275" customWidth="1"/>
    <col min="12832" max="13056" width="9" style="275"/>
    <col min="13057" max="13085" width="3" style="275" customWidth="1"/>
    <col min="13086" max="13086" width="3.125" style="275" customWidth="1"/>
    <col min="13087" max="13087" width="3.625" style="275" customWidth="1"/>
    <col min="13088" max="13312" width="9" style="275"/>
    <col min="13313" max="13341" width="3" style="275" customWidth="1"/>
    <col min="13342" max="13342" width="3.125" style="275" customWidth="1"/>
    <col min="13343" max="13343" width="3.625" style="275" customWidth="1"/>
    <col min="13344" max="13568" width="9" style="275"/>
    <col min="13569" max="13597" width="3" style="275" customWidth="1"/>
    <col min="13598" max="13598" width="3.125" style="275" customWidth="1"/>
    <col min="13599" max="13599" width="3.625" style="275" customWidth="1"/>
    <col min="13600" max="13824" width="9" style="275"/>
    <col min="13825" max="13853" width="3" style="275" customWidth="1"/>
    <col min="13854" max="13854" width="3.125" style="275" customWidth="1"/>
    <col min="13855" max="13855" width="3.625" style="275" customWidth="1"/>
    <col min="13856" max="14080" width="9" style="275"/>
    <col min="14081" max="14109" width="3" style="275" customWidth="1"/>
    <col min="14110" max="14110" width="3.125" style="275" customWidth="1"/>
    <col min="14111" max="14111" width="3.625" style="275" customWidth="1"/>
    <col min="14112" max="14336" width="9" style="275"/>
    <col min="14337" max="14365" width="3" style="275" customWidth="1"/>
    <col min="14366" max="14366" width="3.125" style="275" customWidth="1"/>
    <col min="14367" max="14367" width="3.625" style="275" customWidth="1"/>
    <col min="14368" max="14592" width="9" style="275"/>
    <col min="14593" max="14621" width="3" style="275" customWidth="1"/>
    <col min="14622" max="14622" width="3.125" style="275" customWidth="1"/>
    <col min="14623" max="14623" width="3.625" style="275" customWidth="1"/>
    <col min="14624" max="14848" width="9" style="275"/>
    <col min="14849" max="14877" width="3" style="275" customWidth="1"/>
    <col min="14878" max="14878" width="3.125" style="275" customWidth="1"/>
    <col min="14879" max="14879" width="3.625" style="275" customWidth="1"/>
    <col min="14880" max="15104" width="9" style="275"/>
    <col min="15105" max="15133" width="3" style="275" customWidth="1"/>
    <col min="15134" max="15134" width="3.125" style="275" customWidth="1"/>
    <col min="15135" max="15135" width="3.625" style="275" customWidth="1"/>
    <col min="15136" max="15360" width="9" style="275"/>
    <col min="15361" max="15389" width="3" style="275" customWidth="1"/>
    <col min="15390" max="15390" width="3.125" style="275" customWidth="1"/>
    <col min="15391" max="15391" width="3.625" style="275" customWidth="1"/>
    <col min="15392" max="15616" width="9" style="275"/>
    <col min="15617" max="15645" width="3" style="275" customWidth="1"/>
    <col min="15646" max="15646" width="3.125" style="275" customWidth="1"/>
    <col min="15647" max="15647" width="3.625" style="275" customWidth="1"/>
    <col min="15648" max="15872" width="9" style="275"/>
    <col min="15873" max="15901" width="3" style="275" customWidth="1"/>
    <col min="15902" max="15902" width="3.125" style="275" customWidth="1"/>
    <col min="15903" max="15903" width="3.625" style="275" customWidth="1"/>
    <col min="15904" max="16128" width="9" style="275"/>
    <col min="16129" max="16157" width="3" style="275" customWidth="1"/>
    <col min="16158" max="16158" width="3.125" style="275" customWidth="1"/>
    <col min="16159" max="16159" width="3.625" style="275" customWidth="1"/>
    <col min="16160" max="16384" width="9" style="275"/>
  </cols>
  <sheetData>
    <row r="1" spans="1:31" ht="16.5" customHeight="1">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t="s">
        <v>1098</v>
      </c>
      <c r="AB1" s="283"/>
      <c r="AC1" s="283"/>
      <c r="AD1" s="283"/>
      <c r="AE1" s="283"/>
    </row>
    <row r="2" spans="1:31" ht="18" customHeight="1">
      <c r="A2" s="283"/>
      <c r="B2" s="283"/>
      <c r="C2" s="283"/>
      <c r="D2" s="283"/>
      <c r="E2" s="283"/>
      <c r="F2" s="283"/>
      <c r="G2" s="283"/>
      <c r="H2" s="283"/>
      <c r="I2" s="283"/>
      <c r="J2" s="283"/>
      <c r="K2" s="283"/>
      <c r="L2" s="283"/>
      <c r="M2" s="283"/>
      <c r="N2" s="283"/>
      <c r="O2" s="283"/>
      <c r="P2" s="283"/>
      <c r="Q2" s="283"/>
      <c r="R2" s="283"/>
      <c r="S2" s="283"/>
      <c r="T2" s="283"/>
      <c r="U2" s="283"/>
      <c r="V2" s="283"/>
      <c r="W2" s="283"/>
      <c r="X2" s="283"/>
      <c r="Y2" s="511"/>
      <c r="Z2" s="511"/>
      <c r="AA2" s="511"/>
      <c r="AB2" s="511"/>
      <c r="AC2" s="283"/>
      <c r="AD2" s="283"/>
      <c r="AE2" s="283"/>
    </row>
    <row r="3" spans="1:31" s="351" customFormat="1" ht="23.25" customHeight="1">
      <c r="H3" s="2770" t="s">
        <v>5576</v>
      </c>
      <c r="I3" s="2770"/>
      <c r="J3" s="2770"/>
      <c r="K3" s="2770"/>
      <c r="L3" s="2770"/>
      <c r="M3" s="2770"/>
      <c r="N3" s="2770"/>
      <c r="O3" s="2770"/>
      <c r="P3" s="2770"/>
      <c r="Q3" s="2770"/>
      <c r="R3" s="2769" t="s">
        <v>5577</v>
      </c>
      <c r="S3" s="2769"/>
      <c r="T3" s="2769"/>
      <c r="U3" s="2769"/>
      <c r="V3" s="2769"/>
    </row>
    <row r="4" spans="1:31" ht="21" customHeight="1">
      <c r="A4" s="283"/>
      <c r="B4" s="367"/>
      <c r="C4" s="368"/>
      <c r="D4" s="368"/>
      <c r="E4" s="368"/>
      <c r="F4" s="368"/>
      <c r="G4" s="368"/>
      <c r="H4" s="368"/>
      <c r="I4" s="283"/>
      <c r="J4" s="283"/>
      <c r="K4" s="535"/>
      <c r="L4" s="535"/>
      <c r="M4" s="535"/>
      <c r="N4" s="535"/>
      <c r="O4" s="535"/>
      <c r="P4" s="535"/>
      <c r="Q4" s="535"/>
      <c r="R4" s="372"/>
      <c r="S4" s="283"/>
      <c r="T4" s="283"/>
      <c r="U4" s="283"/>
      <c r="V4" s="283"/>
      <c r="W4" s="283"/>
      <c r="X4" s="283"/>
      <c r="Y4" s="283"/>
      <c r="Z4" s="283"/>
      <c r="AA4" s="283"/>
      <c r="AB4" s="283"/>
      <c r="AC4" s="283"/>
      <c r="AD4" s="283"/>
      <c r="AE4" s="283"/>
    </row>
    <row r="5" spans="1:31">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row>
    <row r="6" spans="1:31">
      <c r="A6" s="283"/>
      <c r="B6" s="557"/>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9"/>
      <c r="AC6" s="283"/>
      <c r="AD6" s="283"/>
      <c r="AE6" s="283"/>
    </row>
    <row r="7" spans="1:31" ht="15" customHeight="1">
      <c r="A7" s="283"/>
      <c r="B7" s="560"/>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2"/>
      <c r="AC7" s="283"/>
      <c r="AD7" s="283"/>
      <c r="AE7" s="283"/>
    </row>
    <row r="8" spans="1:31" ht="20.25" customHeight="1">
      <c r="A8" s="283"/>
      <c r="B8" s="560"/>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2"/>
      <c r="AC8" s="283"/>
      <c r="AD8" s="283"/>
      <c r="AE8" s="283"/>
    </row>
    <row r="9" spans="1:31" ht="18.75" customHeight="1">
      <c r="A9" s="283"/>
      <c r="B9" s="560"/>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2"/>
      <c r="AC9" s="283"/>
      <c r="AD9" s="283"/>
      <c r="AE9" s="283"/>
    </row>
    <row r="10" spans="1:31" s="377" customFormat="1" ht="21" customHeight="1">
      <c r="A10" s="375"/>
      <c r="B10" s="560"/>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2"/>
      <c r="AC10" s="351"/>
      <c r="AD10" s="351"/>
      <c r="AE10" s="351"/>
    </row>
    <row r="11" spans="1:31" s="377" customFormat="1" ht="15" customHeight="1">
      <c r="A11" s="351"/>
      <c r="B11" s="560"/>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2"/>
      <c r="AC11" s="351"/>
      <c r="AD11" s="351"/>
      <c r="AE11" s="351"/>
    </row>
    <row r="12" spans="1:31" ht="15" customHeight="1">
      <c r="A12" s="283"/>
      <c r="B12" s="560"/>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2"/>
      <c r="AC12" s="283"/>
      <c r="AD12" s="283"/>
      <c r="AE12" s="283"/>
    </row>
    <row r="13" spans="1:31" ht="15" customHeight="1">
      <c r="A13" s="283"/>
      <c r="B13" s="560"/>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2"/>
      <c r="AC13" s="283"/>
      <c r="AD13" s="283"/>
      <c r="AE13" s="283"/>
    </row>
    <row r="14" spans="1:31" ht="15" customHeight="1">
      <c r="A14" s="283"/>
      <c r="B14" s="560"/>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2"/>
      <c r="AC14" s="283"/>
      <c r="AD14" s="283"/>
      <c r="AE14" s="283"/>
    </row>
    <row r="15" spans="1:31" ht="15" customHeight="1">
      <c r="A15" s="283"/>
      <c r="B15" s="560"/>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2"/>
      <c r="AC15" s="283"/>
      <c r="AD15" s="283"/>
      <c r="AE15" s="283"/>
    </row>
    <row r="16" spans="1:31" ht="15" customHeight="1">
      <c r="A16" s="283"/>
      <c r="B16" s="560"/>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2"/>
      <c r="AC16" s="283"/>
      <c r="AD16" s="283"/>
      <c r="AE16" s="283"/>
    </row>
    <row r="17" spans="1:31" ht="15" customHeight="1">
      <c r="A17" s="283"/>
      <c r="B17" s="560"/>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2"/>
      <c r="AC17" s="283"/>
      <c r="AD17" s="283"/>
      <c r="AE17" s="283"/>
    </row>
    <row r="18" spans="1:31" ht="15" customHeight="1">
      <c r="A18" s="283"/>
      <c r="B18" s="560"/>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2"/>
      <c r="AC18" s="283"/>
      <c r="AD18" s="283"/>
      <c r="AE18" s="283"/>
    </row>
    <row r="19" spans="1:31" ht="15" customHeight="1">
      <c r="A19" s="283"/>
      <c r="B19" s="560"/>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2"/>
      <c r="AC19" s="283"/>
      <c r="AD19" s="283"/>
      <c r="AE19" s="283"/>
    </row>
    <row r="20" spans="1:31" ht="15" customHeight="1">
      <c r="A20" s="283"/>
      <c r="B20" s="560"/>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2"/>
      <c r="AC20" s="283"/>
      <c r="AD20" s="283"/>
      <c r="AE20" s="283"/>
    </row>
    <row r="21" spans="1:31" ht="15" customHeight="1">
      <c r="A21" s="283"/>
      <c r="B21" s="560"/>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2"/>
      <c r="AC21" s="283"/>
      <c r="AD21" s="283"/>
      <c r="AE21" s="283"/>
    </row>
    <row r="22" spans="1:31" ht="15" customHeight="1">
      <c r="A22" s="283"/>
      <c r="B22" s="560"/>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2"/>
      <c r="AC22" s="283"/>
      <c r="AD22" s="283"/>
      <c r="AE22" s="283"/>
    </row>
    <row r="23" spans="1:31" ht="15" customHeight="1">
      <c r="A23" s="283"/>
      <c r="B23" s="560"/>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2"/>
      <c r="AC23" s="283"/>
      <c r="AD23" s="283"/>
      <c r="AE23" s="283"/>
    </row>
    <row r="24" spans="1:31" ht="15" customHeight="1">
      <c r="A24" s="283"/>
      <c r="B24" s="560"/>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2"/>
      <c r="AC24" s="283"/>
      <c r="AD24" s="283"/>
      <c r="AE24" s="283"/>
    </row>
    <row r="25" spans="1:31" ht="15" customHeight="1">
      <c r="A25" s="283"/>
      <c r="B25" s="560"/>
      <c r="C25" s="561"/>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2"/>
      <c r="AC25" s="283"/>
      <c r="AD25" s="283"/>
      <c r="AE25" s="283"/>
    </row>
    <row r="26" spans="1:31" ht="15" customHeight="1">
      <c r="A26" s="283"/>
      <c r="B26" s="560"/>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2"/>
      <c r="AC26" s="283"/>
      <c r="AD26" s="283"/>
      <c r="AE26" s="283"/>
    </row>
    <row r="27" spans="1:31" ht="15" customHeight="1">
      <c r="A27" s="283"/>
      <c r="B27" s="560"/>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2"/>
      <c r="AC27" s="283"/>
      <c r="AD27" s="283"/>
      <c r="AE27" s="283"/>
    </row>
    <row r="28" spans="1:31" ht="15" customHeight="1">
      <c r="A28" s="283"/>
      <c r="B28" s="560"/>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2"/>
      <c r="AC28" s="283"/>
      <c r="AD28" s="283"/>
      <c r="AE28" s="283"/>
    </row>
    <row r="29" spans="1:31" ht="15" customHeight="1">
      <c r="A29" s="283"/>
      <c r="B29" s="560"/>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2"/>
      <c r="AC29" s="283"/>
      <c r="AD29" s="283"/>
      <c r="AE29" s="283"/>
    </row>
    <row r="30" spans="1:31" ht="15" customHeight="1">
      <c r="A30" s="283"/>
      <c r="B30" s="560"/>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2"/>
      <c r="AC30" s="283"/>
      <c r="AD30" s="283"/>
      <c r="AE30" s="283"/>
    </row>
    <row r="31" spans="1:31" ht="15" customHeight="1">
      <c r="A31" s="283"/>
      <c r="B31" s="560"/>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2"/>
      <c r="AC31" s="283"/>
      <c r="AD31" s="283"/>
      <c r="AE31" s="283"/>
    </row>
    <row r="32" spans="1:31" ht="15" customHeight="1">
      <c r="A32" s="283"/>
      <c r="B32" s="560"/>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2"/>
      <c r="AC32" s="283"/>
      <c r="AD32" s="283"/>
      <c r="AE32" s="283"/>
    </row>
    <row r="33" spans="1:31" ht="12.75" customHeight="1">
      <c r="A33" s="283"/>
      <c r="B33" s="560"/>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2"/>
      <c r="AC33" s="283"/>
      <c r="AD33" s="283"/>
      <c r="AE33" s="283"/>
    </row>
    <row r="34" spans="1:31" ht="15" customHeight="1">
      <c r="A34" s="283"/>
      <c r="B34" s="560"/>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2"/>
      <c r="AC34" s="283"/>
      <c r="AD34" s="283"/>
      <c r="AE34" s="283"/>
    </row>
    <row r="35" spans="1:31" ht="15" customHeight="1">
      <c r="A35" s="283"/>
      <c r="B35" s="560"/>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2"/>
      <c r="AC35" s="283"/>
      <c r="AD35" s="283"/>
      <c r="AE35" s="283"/>
    </row>
    <row r="36" spans="1:31" ht="15" customHeight="1">
      <c r="A36" s="283"/>
      <c r="B36" s="560"/>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2"/>
      <c r="AC36" s="283"/>
      <c r="AD36" s="283"/>
      <c r="AE36" s="283"/>
    </row>
    <row r="37" spans="1:31" ht="15" customHeight="1">
      <c r="A37" s="283"/>
      <c r="B37" s="560"/>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2"/>
      <c r="AC37" s="283"/>
      <c r="AD37" s="283"/>
      <c r="AE37" s="283"/>
    </row>
    <row r="38" spans="1:31" ht="11.25" customHeight="1">
      <c r="A38" s="283"/>
      <c r="B38" s="560"/>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2"/>
      <c r="AC38" s="283"/>
      <c r="AD38" s="283"/>
      <c r="AE38" s="283"/>
    </row>
    <row r="39" spans="1:31" ht="11.25" customHeight="1">
      <c r="A39" s="283"/>
      <c r="B39" s="560"/>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2"/>
      <c r="AC39" s="283"/>
      <c r="AD39" s="283"/>
      <c r="AE39" s="283"/>
    </row>
    <row r="40" spans="1:31" ht="11.25" customHeight="1">
      <c r="A40" s="283"/>
      <c r="B40" s="560"/>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2"/>
      <c r="AC40" s="283"/>
      <c r="AD40" s="283"/>
      <c r="AE40" s="283"/>
    </row>
    <row r="41" spans="1:31" ht="15" customHeight="1">
      <c r="A41" s="283"/>
      <c r="B41" s="560"/>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2"/>
      <c r="AC41" s="283"/>
      <c r="AD41" s="283"/>
      <c r="AE41" s="283"/>
    </row>
    <row r="42" spans="1:31" ht="21" customHeight="1">
      <c r="A42" s="283"/>
      <c r="B42" s="560"/>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2"/>
      <c r="AC42" s="283"/>
      <c r="AD42" s="283"/>
      <c r="AE42" s="283"/>
    </row>
    <row r="43" spans="1:31" ht="21.75" customHeight="1">
      <c r="A43" s="283"/>
      <c r="B43" s="560"/>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2"/>
      <c r="AC43" s="283"/>
      <c r="AD43" s="283"/>
      <c r="AE43" s="283"/>
    </row>
    <row r="44" spans="1:31" ht="21.75" customHeight="1">
      <c r="A44" s="283"/>
      <c r="B44" s="560"/>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2"/>
      <c r="AC44" s="283"/>
      <c r="AD44" s="283"/>
      <c r="AE44" s="283"/>
    </row>
    <row r="45" spans="1:31" ht="15" customHeight="1">
      <c r="A45" s="283"/>
      <c r="B45" s="560"/>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2"/>
      <c r="AC45" s="283"/>
      <c r="AD45" s="283"/>
      <c r="AE45" s="283"/>
    </row>
    <row r="46" spans="1:31" ht="16.5" customHeight="1">
      <c r="A46" s="283"/>
      <c r="B46" s="560"/>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2"/>
      <c r="AC46" s="283"/>
      <c r="AD46" s="283"/>
      <c r="AE46" s="283"/>
    </row>
    <row r="47" spans="1:31" ht="17.25" customHeight="1">
      <c r="A47" s="283"/>
      <c r="B47" s="560"/>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2"/>
      <c r="AC47" s="283"/>
      <c r="AD47" s="283"/>
      <c r="AE47" s="283"/>
    </row>
    <row r="48" spans="1:31" ht="15" customHeight="1">
      <c r="A48" s="283"/>
      <c r="B48" s="2771" t="s">
        <v>5578</v>
      </c>
      <c r="C48" s="2768"/>
      <c r="D48" s="2768"/>
      <c r="E48" s="2768"/>
      <c r="F48" s="2772" t="str">
        <f>IF(★入力画面!L96="","",★入力画面!L96&amp;"")</f>
        <v/>
      </c>
      <c r="G48" s="2772"/>
      <c r="H48" s="2772"/>
      <c r="I48" s="2772"/>
      <c r="J48" s="2772"/>
      <c r="K48" s="2772"/>
      <c r="L48" s="685" t="s">
        <v>5579</v>
      </c>
      <c r="M48" s="2768" t="str">
        <f>IF(★入力画面!V96="","",★入力画面!V96&amp;"")</f>
        <v/>
      </c>
      <c r="N48" s="2768"/>
      <c r="O48" s="2768"/>
      <c r="P48" s="2768"/>
      <c r="Q48" s="2768"/>
      <c r="R48" s="2768"/>
      <c r="S48" s="2462" t="s">
        <v>5580</v>
      </c>
      <c r="T48" s="2462"/>
      <c r="U48" s="2462"/>
      <c r="V48" s="2462"/>
      <c r="W48" s="2462"/>
      <c r="X48" s="2768" t="str">
        <f>IF(★入力画面!AH96="","",★入力画面!AH96&amp;"")</f>
        <v/>
      </c>
      <c r="Y48" s="2768"/>
      <c r="Z48" s="685" t="s">
        <v>5581</v>
      </c>
      <c r="AA48" s="685"/>
      <c r="AB48" s="686"/>
      <c r="AC48" s="283"/>
      <c r="AD48" s="283"/>
      <c r="AE48" s="283"/>
    </row>
    <row r="49" spans="1:31" ht="15" customHeight="1">
      <c r="A49" s="283"/>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row>
    <row r="50" spans="1:31" ht="15" customHeight="1">
      <c r="A50" s="283"/>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row>
  </sheetData>
  <sheetProtection insertHyperlinks="0"/>
  <mergeCells count="7">
    <mergeCell ref="X48:Y48"/>
    <mergeCell ref="R3:V3"/>
    <mergeCell ref="H3:Q3"/>
    <mergeCell ref="B48:E48"/>
    <mergeCell ref="F48:K48"/>
    <mergeCell ref="M48:R48"/>
    <mergeCell ref="S48:W48"/>
  </mergeCells>
  <phoneticPr fontId="116"/>
  <pageMargins left="0.59055118110236227" right="0.59055118110236227" top="0.59055118110236227" bottom="0.59055118110236227" header="0.51181102362204722" footer="0.51181102362204722"/>
  <pageSetup paperSize="9" orientation="portrait" blackAndWhite="1" horizontalDpi="300"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B138F-DFEA-4A4F-B619-EE65C54C39CC}">
  <sheetPr codeName="Sheet32">
    <tabColor rgb="FF00B0F0"/>
    <pageSetUpPr fitToPage="1"/>
  </sheetPr>
  <dimension ref="A1:AE52"/>
  <sheetViews>
    <sheetView zoomScaleNormal="100" workbookViewId="0">
      <selection sqref="A1:BB1"/>
    </sheetView>
  </sheetViews>
  <sheetFormatPr defaultRowHeight="13.5"/>
  <cols>
    <col min="1" max="29" width="3" style="275" customWidth="1"/>
    <col min="30" max="30" width="3.125" style="275" customWidth="1"/>
    <col min="31" max="31" width="3.625" style="275" customWidth="1"/>
    <col min="32" max="256" width="9" style="275"/>
    <col min="257" max="285" width="3" style="275" customWidth="1"/>
    <col min="286" max="286" width="3.125" style="275" customWidth="1"/>
    <col min="287" max="287" width="3.625" style="275" customWidth="1"/>
    <col min="288" max="512" width="9" style="275"/>
    <col min="513" max="541" width="3" style="275" customWidth="1"/>
    <col min="542" max="542" width="3.125" style="275" customWidth="1"/>
    <col min="543" max="543" width="3.625" style="275" customWidth="1"/>
    <col min="544" max="768" width="9" style="275"/>
    <col min="769" max="797" width="3" style="275" customWidth="1"/>
    <col min="798" max="798" width="3.125" style="275" customWidth="1"/>
    <col min="799" max="799" width="3.625" style="275" customWidth="1"/>
    <col min="800" max="1024" width="9" style="275"/>
    <col min="1025" max="1053" width="3" style="275" customWidth="1"/>
    <col min="1054" max="1054" width="3.125" style="275" customWidth="1"/>
    <col min="1055" max="1055" width="3.625" style="275" customWidth="1"/>
    <col min="1056" max="1280" width="9" style="275"/>
    <col min="1281" max="1309" width="3" style="275" customWidth="1"/>
    <col min="1310" max="1310" width="3.125" style="275" customWidth="1"/>
    <col min="1311" max="1311" width="3.625" style="275" customWidth="1"/>
    <col min="1312" max="1536" width="9" style="275"/>
    <col min="1537" max="1565" width="3" style="275" customWidth="1"/>
    <col min="1566" max="1566" width="3.125" style="275" customWidth="1"/>
    <col min="1567" max="1567" width="3.625" style="275" customWidth="1"/>
    <col min="1568" max="1792" width="9" style="275"/>
    <col min="1793" max="1821" width="3" style="275" customWidth="1"/>
    <col min="1822" max="1822" width="3.125" style="275" customWidth="1"/>
    <col min="1823" max="1823" width="3.625" style="275" customWidth="1"/>
    <col min="1824" max="2048" width="9" style="275"/>
    <col min="2049" max="2077" width="3" style="275" customWidth="1"/>
    <col min="2078" max="2078" width="3.125" style="275" customWidth="1"/>
    <col min="2079" max="2079" width="3.625" style="275" customWidth="1"/>
    <col min="2080" max="2304" width="9" style="275"/>
    <col min="2305" max="2333" width="3" style="275" customWidth="1"/>
    <col min="2334" max="2334" width="3.125" style="275" customWidth="1"/>
    <col min="2335" max="2335" width="3.625" style="275" customWidth="1"/>
    <col min="2336" max="2560" width="9" style="275"/>
    <col min="2561" max="2589" width="3" style="275" customWidth="1"/>
    <col min="2590" max="2590" width="3.125" style="275" customWidth="1"/>
    <col min="2591" max="2591" width="3.625" style="275" customWidth="1"/>
    <col min="2592" max="2816" width="9" style="275"/>
    <col min="2817" max="2845" width="3" style="275" customWidth="1"/>
    <col min="2846" max="2846" width="3.125" style="275" customWidth="1"/>
    <col min="2847" max="2847" width="3.625" style="275" customWidth="1"/>
    <col min="2848" max="3072" width="9" style="275"/>
    <col min="3073" max="3101" width="3" style="275" customWidth="1"/>
    <col min="3102" max="3102" width="3.125" style="275" customWidth="1"/>
    <col min="3103" max="3103" width="3.625" style="275" customWidth="1"/>
    <col min="3104" max="3328" width="9" style="275"/>
    <col min="3329" max="3357" width="3" style="275" customWidth="1"/>
    <col min="3358" max="3358" width="3.125" style="275" customWidth="1"/>
    <col min="3359" max="3359" width="3.625" style="275" customWidth="1"/>
    <col min="3360" max="3584" width="9" style="275"/>
    <col min="3585" max="3613" width="3" style="275" customWidth="1"/>
    <col min="3614" max="3614" width="3.125" style="275" customWidth="1"/>
    <col min="3615" max="3615" width="3.625" style="275" customWidth="1"/>
    <col min="3616" max="3840" width="9" style="275"/>
    <col min="3841" max="3869" width="3" style="275" customWidth="1"/>
    <col min="3870" max="3870" width="3.125" style="275" customWidth="1"/>
    <col min="3871" max="3871" width="3.625" style="275" customWidth="1"/>
    <col min="3872" max="4096" width="9" style="275"/>
    <col min="4097" max="4125" width="3" style="275" customWidth="1"/>
    <col min="4126" max="4126" width="3.125" style="275" customWidth="1"/>
    <col min="4127" max="4127" width="3.625" style="275" customWidth="1"/>
    <col min="4128" max="4352" width="9" style="275"/>
    <col min="4353" max="4381" width="3" style="275" customWidth="1"/>
    <col min="4382" max="4382" width="3.125" style="275" customWidth="1"/>
    <col min="4383" max="4383" width="3.625" style="275" customWidth="1"/>
    <col min="4384" max="4608" width="9" style="275"/>
    <col min="4609" max="4637" width="3" style="275" customWidth="1"/>
    <col min="4638" max="4638" width="3.125" style="275" customWidth="1"/>
    <col min="4639" max="4639" width="3.625" style="275" customWidth="1"/>
    <col min="4640" max="4864" width="9" style="275"/>
    <col min="4865" max="4893" width="3" style="275" customWidth="1"/>
    <col min="4894" max="4894" width="3.125" style="275" customWidth="1"/>
    <col min="4895" max="4895" width="3.625" style="275" customWidth="1"/>
    <col min="4896" max="5120" width="9" style="275"/>
    <col min="5121" max="5149" width="3" style="275" customWidth="1"/>
    <col min="5150" max="5150" width="3.125" style="275" customWidth="1"/>
    <col min="5151" max="5151" width="3.625" style="275" customWidth="1"/>
    <col min="5152" max="5376" width="9" style="275"/>
    <col min="5377" max="5405" width="3" style="275" customWidth="1"/>
    <col min="5406" max="5406" width="3.125" style="275" customWidth="1"/>
    <col min="5407" max="5407" width="3.625" style="275" customWidth="1"/>
    <col min="5408" max="5632" width="9" style="275"/>
    <col min="5633" max="5661" width="3" style="275" customWidth="1"/>
    <col min="5662" max="5662" width="3.125" style="275" customWidth="1"/>
    <col min="5663" max="5663" width="3.625" style="275" customWidth="1"/>
    <col min="5664" max="5888" width="9" style="275"/>
    <col min="5889" max="5917" width="3" style="275" customWidth="1"/>
    <col min="5918" max="5918" width="3.125" style="275" customWidth="1"/>
    <col min="5919" max="5919" width="3.625" style="275" customWidth="1"/>
    <col min="5920" max="6144" width="9" style="275"/>
    <col min="6145" max="6173" width="3" style="275" customWidth="1"/>
    <col min="6174" max="6174" width="3.125" style="275" customWidth="1"/>
    <col min="6175" max="6175" width="3.625" style="275" customWidth="1"/>
    <col min="6176" max="6400" width="9" style="275"/>
    <col min="6401" max="6429" width="3" style="275" customWidth="1"/>
    <col min="6430" max="6430" width="3.125" style="275" customWidth="1"/>
    <col min="6431" max="6431" width="3.625" style="275" customWidth="1"/>
    <col min="6432" max="6656" width="9" style="275"/>
    <col min="6657" max="6685" width="3" style="275" customWidth="1"/>
    <col min="6686" max="6686" width="3.125" style="275" customWidth="1"/>
    <col min="6687" max="6687" width="3.625" style="275" customWidth="1"/>
    <col min="6688" max="6912" width="9" style="275"/>
    <col min="6913" max="6941" width="3" style="275" customWidth="1"/>
    <col min="6942" max="6942" width="3.125" style="275" customWidth="1"/>
    <col min="6943" max="6943" width="3.625" style="275" customWidth="1"/>
    <col min="6944" max="7168" width="9" style="275"/>
    <col min="7169" max="7197" width="3" style="275" customWidth="1"/>
    <col min="7198" max="7198" width="3.125" style="275" customWidth="1"/>
    <col min="7199" max="7199" width="3.625" style="275" customWidth="1"/>
    <col min="7200" max="7424" width="9" style="275"/>
    <col min="7425" max="7453" width="3" style="275" customWidth="1"/>
    <col min="7454" max="7454" width="3.125" style="275" customWidth="1"/>
    <col min="7455" max="7455" width="3.625" style="275" customWidth="1"/>
    <col min="7456" max="7680" width="9" style="275"/>
    <col min="7681" max="7709" width="3" style="275" customWidth="1"/>
    <col min="7710" max="7710" width="3.125" style="275" customWidth="1"/>
    <col min="7711" max="7711" width="3.625" style="275" customWidth="1"/>
    <col min="7712" max="7936" width="9" style="275"/>
    <col min="7937" max="7965" width="3" style="275" customWidth="1"/>
    <col min="7966" max="7966" width="3.125" style="275" customWidth="1"/>
    <col min="7967" max="7967" width="3.625" style="275" customWidth="1"/>
    <col min="7968" max="8192" width="9" style="275"/>
    <col min="8193" max="8221" width="3" style="275" customWidth="1"/>
    <col min="8222" max="8222" width="3.125" style="275" customWidth="1"/>
    <col min="8223" max="8223" width="3.625" style="275" customWidth="1"/>
    <col min="8224" max="8448" width="9" style="275"/>
    <col min="8449" max="8477" width="3" style="275" customWidth="1"/>
    <col min="8478" max="8478" width="3.125" style="275" customWidth="1"/>
    <col min="8479" max="8479" width="3.625" style="275" customWidth="1"/>
    <col min="8480" max="8704" width="9" style="275"/>
    <col min="8705" max="8733" width="3" style="275" customWidth="1"/>
    <col min="8734" max="8734" width="3.125" style="275" customWidth="1"/>
    <col min="8735" max="8735" width="3.625" style="275" customWidth="1"/>
    <col min="8736" max="8960" width="9" style="275"/>
    <col min="8961" max="8989" width="3" style="275" customWidth="1"/>
    <col min="8990" max="8990" width="3.125" style="275" customWidth="1"/>
    <col min="8991" max="8991" width="3.625" style="275" customWidth="1"/>
    <col min="8992" max="9216" width="9" style="275"/>
    <col min="9217" max="9245" width="3" style="275" customWidth="1"/>
    <col min="9246" max="9246" width="3.125" style="275" customWidth="1"/>
    <col min="9247" max="9247" width="3.625" style="275" customWidth="1"/>
    <col min="9248" max="9472" width="9" style="275"/>
    <col min="9473" max="9501" width="3" style="275" customWidth="1"/>
    <col min="9502" max="9502" width="3.125" style="275" customWidth="1"/>
    <col min="9503" max="9503" width="3.625" style="275" customWidth="1"/>
    <col min="9504" max="9728" width="9" style="275"/>
    <col min="9729" max="9757" width="3" style="275" customWidth="1"/>
    <col min="9758" max="9758" width="3.125" style="275" customWidth="1"/>
    <col min="9759" max="9759" width="3.625" style="275" customWidth="1"/>
    <col min="9760" max="9984" width="9" style="275"/>
    <col min="9985" max="10013" width="3" style="275" customWidth="1"/>
    <col min="10014" max="10014" width="3.125" style="275" customWidth="1"/>
    <col min="10015" max="10015" width="3.625" style="275" customWidth="1"/>
    <col min="10016" max="10240" width="9" style="275"/>
    <col min="10241" max="10269" width="3" style="275" customWidth="1"/>
    <col min="10270" max="10270" width="3.125" style="275" customWidth="1"/>
    <col min="10271" max="10271" width="3.625" style="275" customWidth="1"/>
    <col min="10272" max="10496" width="9" style="275"/>
    <col min="10497" max="10525" width="3" style="275" customWidth="1"/>
    <col min="10526" max="10526" width="3.125" style="275" customWidth="1"/>
    <col min="10527" max="10527" width="3.625" style="275" customWidth="1"/>
    <col min="10528" max="10752" width="9" style="275"/>
    <col min="10753" max="10781" width="3" style="275" customWidth="1"/>
    <col min="10782" max="10782" width="3.125" style="275" customWidth="1"/>
    <col min="10783" max="10783" width="3.625" style="275" customWidth="1"/>
    <col min="10784" max="11008" width="9" style="275"/>
    <col min="11009" max="11037" width="3" style="275" customWidth="1"/>
    <col min="11038" max="11038" width="3.125" style="275" customWidth="1"/>
    <col min="11039" max="11039" width="3.625" style="275" customWidth="1"/>
    <col min="11040" max="11264" width="9" style="275"/>
    <col min="11265" max="11293" width="3" style="275" customWidth="1"/>
    <col min="11294" max="11294" width="3.125" style="275" customWidth="1"/>
    <col min="11295" max="11295" width="3.625" style="275" customWidth="1"/>
    <col min="11296" max="11520" width="9" style="275"/>
    <col min="11521" max="11549" width="3" style="275" customWidth="1"/>
    <col min="11550" max="11550" width="3.125" style="275" customWidth="1"/>
    <col min="11551" max="11551" width="3.625" style="275" customWidth="1"/>
    <col min="11552" max="11776" width="9" style="275"/>
    <col min="11777" max="11805" width="3" style="275" customWidth="1"/>
    <col min="11806" max="11806" width="3.125" style="275" customWidth="1"/>
    <col min="11807" max="11807" width="3.625" style="275" customWidth="1"/>
    <col min="11808" max="12032" width="9" style="275"/>
    <col min="12033" max="12061" width="3" style="275" customWidth="1"/>
    <col min="12062" max="12062" width="3.125" style="275" customWidth="1"/>
    <col min="12063" max="12063" width="3.625" style="275" customWidth="1"/>
    <col min="12064" max="12288" width="9" style="275"/>
    <col min="12289" max="12317" width="3" style="275" customWidth="1"/>
    <col min="12318" max="12318" width="3.125" style="275" customWidth="1"/>
    <col min="12319" max="12319" width="3.625" style="275" customWidth="1"/>
    <col min="12320" max="12544" width="9" style="275"/>
    <col min="12545" max="12573" width="3" style="275" customWidth="1"/>
    <col min="12574" max="12574" width="3.125" style="275" customWidth="1"/>
    <col min="12575" max="12575" width="3.625" style="275" customWidth="1"/>
    <col min="12576" max="12800" width="9" style="275"/>
    <col min="12801" max="12829" width="3" style="275" customWidth="1"/>
    <col min="12830" max="12830" width="3.125" style="275" customWidth="1"/>
    <col min="12831" max="12831" width="3.625" style="275" customWidth="1"/>
    <col min="12832" max="13056" width="9" style="275"/>
    <col min="13057" max="13085" width="3" style="275" customWidth="1"/>
    <col min="13086" max="13086" width="3.125" style="275" customWidth="1"/>
    <col min="13087" max="13087" width="3.625" style="275" customWidth="1"/>
    <col min="13088" max="13312" width="9" style="275"/>
    <col min="13313" max="13341" width="3" style="275" customWidth="1"/>
    <col min="13342" max="13342" width="3.125" style="275" customWidth="1"/>
    <col min="13343" max="13343" width="3.625" style="275" customWidth="1"/>
    <col min="13344" max="13568" width="9" style="275"/>
    <col min="13569" max="13597" width="3" style="275" customWidth="1"/>
    <col min="13598" max="13598" width="3.125" style="275" customWidth="1"/>
    <col min="13599" max="13599" width="3.625" style="275" customWidth="1"/>
    <col min="13600" max="13824" width="9" style="275"/>
    <col min="13825" max="13853" width="3" style="275" customWidth="1"/>
    <col min="13854" max="13854" width="3.125" style="275" customWidth="1"/>
    <col min="13855" max="13855" width="3.625" style="275" customWidth="1"/>
    <col min="13856" max="14080" width="9" style="275"/>
    <col min="14081" max="14109" width="3" style="275" customWidth="1"/>
    <col min="14110" max="14110" width="3.125" style="275" customWidth="1"/>
    <col min="14111" max="14111" width="3.625" style="275" customWidth="1"/>
    <col min="14112" max="14336" width="9" style="275"/>
    <col min="14337" max="14365" width="3" style="275" customWidth="1"/>
    <col min="14366" max="14366" width="3.125" style="275" customWidth="1"/>
    <col min="14367" max="14367" width="3.625" style="275" customWidth="1"/>
    <col min="14368" max="14592" width="9" style="275"/>
    <col min="14593" max="14621" width="3" style="275" customWidth="1"/>
    <col min="14622" max="14622" width="3.125" style="275" customWidth="1"/>
    <col min="14623" max="14623" width="3.625" style="275" customWidth="1"/>
    <col min="14624" max="14848" width="9" style="275"/>
    <col min="14849" max="14877" width="3" style="275" customWidth="1"/>
    <col min="14878" max="14878" width="3.125" style="275" customWidth="1"/>
    <col min="14879" max="14879" width="3.625" style="275" customWidth="1"/>
    <col min="14880" max="15104" width="9" style="275"/>
    <col min="15105" max="15133" width="3" style="275" customWidth="1"/>
    <col min="15134" max="15134" width="3.125" style="275" customWidth="1"/>
    <col min="15135" max="15135" width="3.625" style="275" customWidth="1"/>
    <col min="15136" max="15360" width="9" style="275"/>
    <col min="15361" max="15389" width="3" style="275" customWidth="1"/>
    <col min="15390" max="15390" width="3.125" style="275" customWidth="1"/>
    <col min="15391" max="15391" width="3.625" style="275" customWidth="1"/>
    <col min="15392" max="15616" width="9" style="275"/>
    <col min="15617" max="15645" width="3" style="275" customWidth="1"/>
    <col min="15646" max="15646" width="3.125" style="275" customWidth="1"/>
    <col min="15647" max="15647" width="3.625" style="275" customWidth="1"/>
    <col min="15648" max="15872" width="9" style="275"/>
    <col min="15873" max="15901" width="3" style="275" customWidth="1"/>
    <col min="15902" max="15902" width="3.125" style="275" customWidth="1"/>
    <col min="15903" max="15903" width="3.625" style="275" customWidth="1"/>
    <col min="15904" max="16128" width="9" style="275"/>
    <col min="16129" max="16157" width="3" style="275" customWidth="1"/>
    <col min="16158" max="16158" width="3.125" style="275" customWidth="1"/>
    <col min="16159" max="16159" width="3.625" style="275" customWidth="1"/>
    <col min="16160" max="16384" width="9" style="275"/>
  </cols>
  <sheetData>
    <row r="1" spans="1:31" ht="16.5" customHeight="1">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t="s">
        <v>1098</v>
      </c>
      <c r="AB1" s="283"/>
      <c r="AC1" s="283"/>
      <c r="AD1" s="283"/>
      <c r="AE1" s="283"/>
    </row>
    <row r="2" spans="1:31" ht="18" customHeight="1">
      <c r="A2" s="283"/>
      <c r="B2" s="283"/>
      <c r="C2" s="283"/>
      <c r="D2" s="283"/>
      <c r="E2" s="283"/>
      <c r="F2" s="283"/>
      <c r="G2" s="283"/>
      <c r="H2" s="283"/>
      <c r="I2" s="283"/>
      <c r="J2" s="283"/>
      <c r="K2" s="283"/>
      <c r="L2" s="283"/>
      <c r="M2" s="283"/>
      <c r="N2" s="283"/>
      <c r="O2" s="283"/>
      <c r="P2" s="283"/>
      <c r="Q2" s="283"/>
      <c r="R2" s="283"/>
      <c r="S2" s="283"/>
      <c r="T2" s="283"/>
      <c r="U2" s="283"/>
      <c r="V2" s="283"/>
      <c r="W2" s="283"/>
      <c r="X2" s="283"/>
      <c r="Y2" s="534"/>
      <c r="Z2" s="534"/>
      <c r="AA2" s="534"/>
      <c r="AB2" s="534"/>
      <c r="AC2" s="283"/>
      <c r="AD2" s="283"/>
      <c r="AE2" s="283"/>
    </row>
    <row r="3" spans="1:31" s="351" customFormat="1" ht="23.25" customHeight="1">
      <c r="I3" s="578"/>
      <c r="J3" s="2773" t="s">
        <v>5585</v>
      </c>
      <c r="K3" s="2773"/>
      <c r="L3" s="2773"/>
      <c r="M3" s="2773"/>
      <c r="N3" s="2773"/>
      <c r="O3" s="2773"/>
      <c r="P3" s="2773"/>
      <c r="Q3" s="2773"/>
      <c r="R3" s="2773"/>
      <c r="S3" s="2773"/>
      <c r="T3" s="2773"/>
      <c r="U3" s="578"/>
      <c r="V3" s="578"/>
    </row>
    <row r="4" spans="1:31" ht="21" customHeight="1">
      <c r="A4" s="283"/>
      <c r="B4" s="367"/>
      <c r="C4" s="368"/>
      <c r="D4" s="368"/>
      <c r="E4" s="368"/>
      <c r="F4" s="368"/>
      <c r="G4" s="368"/>
      <c r="H4" s="368"/>
      <c r="I4" s="283"/>
      <c r="J4" s="283"/>
      <c r="K4" s="535"/>
      <c r="L4" s="535"/>
      <c r="M4" s="535"/>
      <c r="N4" s="2774" t="s">
        <v>5586</v>
      </c>
      <c r="O4" s="2774"/>
      <c r="P4" s="2774"/>
      <c r="Q4" s="535"/>
      <c r="R4" s="372"/>
      <c r="S4" s="283"/>
      <c r="T4" s="283"/>
      <c r="U4" s="283"/>
      <c r="V4" s="283"/>
      <c r="W4" s="283"/>
      <c r="X4" s="283"/>
      <c r="Y4" s="283"/>
      <c r="Z4" s="283"/>
      <c r="AA4" s="283"/>
      <c r="AB4" s="283"/>
      <c r="AC4" s="283"/>
      <c r="AD4" s="283"/>
      <c r="AE4" s="283"/>
    </row>
    <row r="5" spans="1:31" ht="15" customHeight="1">
      <c r="A5" s="512"/>
      <c r="B5" s="512"/>
      <c r="C5" s="512"/>
      <c r="D5" s="512"/>
      <c r="E5" s="512"/>
      <c r="F5" s="512"/>
      <c r="G5" s="512"/>
      <c r="H5" s="512"/>
      <c r="I5" s="512"/>
      <c r="J5" s="512"/>
      <c r="K5" s="512"/>
      <c r="L5" s="512"/>
      <c r="M5" s="512"/>
      <c r="N5" s="512"/>
      <c r="O5" s="512"/>
      <c r="P5" s="512"/>
      <c r="Q5" s="512"/>
      <c r="R5" s="692" t="s">
        <v>5588</v>
      </c>
      <c r="S5" s="512"/>
      <c r="T5" s="512"/>
      <c r="U5" s="512"/>
      <c r="V5" s="512"/>
      <c r="W5" s="512"/>
      <c r="X5" s="512"/>
      <c r="Y5" s="512"/>
      <c r="Z5" s="512"/>
      <c r="AA5" s="512"/>
      <c r="AB5" s="512"/>
      <c r="AC5" s="512"/>
      <c r="AD5" s="283"/>
      <c r="AE5" s="283"/>
    </row>
    <row r="6" spans="1:31" ht="15" customHeight="1">
      <c r="A6" s="512"/>
      <c r="B6" s="561"/>
      <c r="C6" s="561"/>
      <c r="D6" s="561"/>
      <c r="E6" s="561"/>
      <c r="F6" s="561"/>
      <c r="G6" s="561"/>
      <c r="H6" s="561"/>
      <c r="I6" s="561"/>
      <c r="J6" s="561"/>
      <c r="K6" s="561"/>
      <c r="L6" s="561"/>
      <c r="M6" s="561"/>
      <c r="N6" s="561"/>
      <c r="O6" s="561"/>
      <c r="P6" s="561"/>
      <c r="Q6" s="561"/>
      <c r="R6" s="693" t="s">
        <v>5589</v>
      </c>
      <c r="S6" s="561"/>
      <c r="T6" s="561"/>
      <c r="U6" s="561"/>
      <c r="V6" s="561"/>
      <c r="W6" s="561"/>
      <c r="X6" s="561"/>
      <c r="Y6" s="561"/>
      <c r="Z6" s="561"/>
      <c r="AA6" s="561"/>
      <c r="AB6" s="561"/>
      <c r="AC6" s="512"/>
      <c r="AD6" s="283"/>
      <c r="AE6" s="283"/>
    </row>
    <row r="7" spans="1:31" ht="15" customHeight="1" thickBot="1">
      <c r="A7" s="512"/>
      <c r="B7" s="561"/>
      <c r="C7" s="561"/>
      <c r="D7" s="561"/>
      <c r="E7" s="561"/>
      <c r="F7" s="561"/>
      <c r="G7" s="561"/>
      <c r="H7" s="561"/>
      <c r="I7" s="561"/>
      <c r="J7" s="561"/>
      <c r="K7" s="561"/>
      <c r="L7" s="561"/>
      <c r="M7" s="561"/>
      <c r="N7" s="561"/>
      <c r="O7" s="561"/>
      <c r="P7" s="561"/>
      <c r="Q7" s="561"/>
      <c r="R7" s="694" t="s">
        <v>5587</v>
      </c>
      <c r="S7" s="581"/>
      <c r="T7" s="579"/>
      <c r="U7" s="579"/>
      <c r="V7" s="2775" t="str">
        <f>IF(★入力画面!L11="","",★入力画面!L11)</f>
        <v/>
      </c>
      <c r="W7" s="2775"/>
      <c r="X7" s="2775"/>
      <c r="Y7" s="2775"/>
      <c r="Z7" s="2775"/>
      <c r="AA7" s="2775"/>
      <c r="AB7" s="580" t="s">
        <v>5557</v>
      </c>
      <c r="AC7" s="512"/>
      <c r="AD7" s="283"/>
      <c r="AE7" s="283"/>
    </row>
    <row r="8" spans="1:31" ht="15" customHeight="1">
      <c r="A8" s="283"/>
      <c r="B8" s="585"/>
      <c r="C8" s="2776" t="s">
        <v>5590</v>
      </c>
      <c r="D8" s="2776"/>
      <c r="E8" s="2776"/>
      <c r="F8" s="2776"/>
      <c r="G8" s="2776"/>
      <c r="H8" s="2776"/>
      <c r="I8" s="586"/>
      <c r="J8" s="589"/>
      <c r="K8" s="561"/>
      <c r="L8" s="561"/>
      <c r="M8" s="561"/>
      <c r="N8" s="561"/>
      <c r="O8" s="561"/>
      <c r="P8" s="561"/>
      <c r="Q8" s="561"/>
      <c r="R8" s="561"/>
      <c r="S8" s="561"/>
      <c r="T8" s="561"/>
      <c r="U8" s="561"/>
      <c r="V8" s="561"/>
      <c r="W8" s="561"/>
      <c r="X8" s="561"/>
      <c r="Y8" s="561"/>
      <c r="Z8" s="561"/>
      <c r="AA8" s="561"/>
      <c r="AB8" s="584"/>
      <c r="AC8" s="512"/>
      <c r="AD8" s="283"/>
      <c r="AE8" s="283"/>
    </row>
    <row r="9" spans="1:31" ht="15" customHeight="1" thickBot="1">
      <c r="A9" s="283"/>
      <c r="B9" s="587"/>
      <c r="C9" s="2777"/>
      <c r="D9" s="2777"/>
      <c r="E9" s="2777"/>
      <c r="F9" s="2777"/>
      <c r="G9" s="2777"/>
      <c r="H9" s="2777"/>
      <c r="I9" s="588"/>
      <c r="J9" s="589"/>
      <c r="K9" s="561"/>
      <c r="L9" s="561"/>
      <c r="M9" s="561"/>
      <c r="N9" s="561"/>
      <c r="O9" s="561"/>
      <c r="P9" s="561"/>
      <c r="Q9" s="561"/>
      <c r="R9" s="561"/>
      <c r="S9" s="561"/>
      <c r="T9" s="561"/>
      <c r="U9" s="561"/>
      <c r="V9" s="561"/>
      <c r="W9" s="561"/>
      <c r="X9" s="561"/>
      <c r="Y9" s="561"/>
      <c r="Z9" s="561"/>
      <c r="AA9" s="561"/>
      <c r="AB9" s="561"/>
      <c r="AC9" s="512"/>
      <c r="AD9" s="512"/>
      <c r="AE9" s="283"/>
    </row>
    <row r="10" spans="1:31" s="377" customFormat="1" ht="15" customHeight="1">
      <c r="A10" s="598"/>
      <c r="B10" s="561"/>
      <c r="C10" s="561"/>
      <c r="D10" s="691" t="s">
        <v>5591</v>
      </c>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95"/>
      <c r="AD10" s="595"/>
      <c r="AE10" s="351"/>
    </row>
    <row r="11" spans="1:31" s="377" customFormat="1" ht="15" customHeight="1">
      <c r="A11" s="595"/>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95"/>
      <c r="AD11" s="595"/>
      <c r="AE11" s="351"/>
    </row>
    <row r="12" spans="1:31" ht="15" customHeight="1">
      <c r="A12" s="512"/>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12"/>
      <c r="AD12" s="512"/>
      <c r="AE12" s="283"/>
    </row>
    <row r="13" spans="1:31" ht="15" customHeight="1">
      <c r="A13" s="512"/>
      <c r="B13" s="561"/>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12"/>
      <c r="AD13" s="512"/>
      <c r="AE13" s="283"/>
    </row>
    <row r="14" spans="1:31" ht="15" customHeight="1">
      <c r="A14" s="512"/>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12"/>
      <c r="AD14" s="512"/>
      <c r="AE14" s="283"/>
    </row>
    <row r="15" spans="1:31" ht="15" customHeight="1">
      <c r="A15" s="512"/>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12"/>
      <c r="AD15" s="512"/>
      <c r="AE15" s="283"/>
    </row>
    <row r="16" spans="1:31" ht="15" customHeight="1">
      <c r="A16" s="512"/>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12"/>
      <c r="AD16" s="512"/>
      <c r="AE16" s="283"/>
    </row>
    <row r="17" spans="1:31" ht="15" customHeight="1">
      <c r="A17" s="512"/>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12"/>
      <c r="AD17" s="512"/>
      <c r="AE17" s="283"/>
    </row>
    <row r="18" spans="1:31" ht="15" customHeight="1">
      <c r="A18" s="512"/>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12"/>
      <c r="AD18" s="512"/>
      <c r="AE18" s="283"/>
    </row>
    <row r="19" spans="1:31" ht="15" customHeight="1">
      <c r="A19" s="512"/>
      <c r="B19" s="561"/>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12"/>
      <c r="AD19" s="512"/>
      <c r="AE19" s="283"/>
    </row>
    <row r="20" spans="1:31" ht="15" customHeight="1">
      <c r="A20" s="512"/>
      <c r="B20" s="561"/>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12"/>
      <c r="AD20" s="512"/>
      <c r="AE20" s="283"/>
    </row>
    <row r="21" spans="1:31" ht="15" customHeight="1">
      <c r="A21" s="512"/>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12"/>
      <c r="AD21" s="512"/>
      <c r="AE21" s="283"/>
    </row>
    <row r="22" spans="1:31" ht="15" customHeight="1">
      <c r="A22" s="512"/>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12"/>
      <c r="AD22" s="512"/>
      <c r="AE22" s="283"/>
    </row>
    <row r="23" spans="1:31" ht="15" customHeight="1">
      <c r="A23" s="512"/>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12"/>
      <c r="AD23" s="512"/>
      <c r="AE23" s="283"/>
    </row>
    <row r="24" spans="1:31" ht="15" customHeight="1">
      <c r="A24" s="512"/>
      <c r="B24" s="561"/>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12"/>
      <c r="AD24" s="512"/>
      <c r="AE24" s="283"/>
    </row>
    <row r="25" spans="1:31" ht="15" customHeight="1">
      <c r="A25" s="512"/>
      <c r="B25" s="561"/>
      <c r="C25" s="561"/>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12"/>
      <c r="AD25" s="512"/>
      <c r="AE25" s="283"/>
    </row>
    <row r="26" spans="1:31" ht="15" customHeight="1">
      <c r="A26" s="512"/>
      <c r="B26" s="561"/>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12"/>
      <c r="AD26" s="512"/>
      <c r="AE26" s="283"/>
    </row>
    <row r="27" spans="1:31" ht="15" customHeight="1">
      <c r="A27" s="512"/>
      <c r="B27" s="561"/>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12"/>
      <c r="AD27" s="512"/>
      <c r="AE27" s="283"/>
    </row>
    <row r="28" spans="1:31" ht="15" customHeight="1">
      <c r="A28" s="512"/>
      <c r="B28" s="561"/>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12"/>
      <c r="AD28" s="512"/>
      <c r="AE28" s="283"/>
    </row>
    <row r="29" spans="1:31" ht="15" customHeight="1">
      <c r="A29" s="512"/>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12"/>
      <c r="AD29" s="512"/>
      <c r="AE29" s="283"/>
    </row>
    <row r="30" spans="1:31" ht="15" customHeight="1">
      <c r="A30" s="512"/>
      <c r="B30" s="561"/>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12"/>
      <c r="AD30" s="512"/>
      <c r="AE30" s="283"/>
    </row>
    <row r="31" spans="1:31" ht="15" customHeight="1">
      <c r="A31" s="512"/>
      <c r="B31" s="561"/>
      <c r="C31" s="695" t="s">
        <v>5593</v>
      </c>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512"/>
      <c r="AD31" s="512"/>
      <c r="AE31" s="283"/>
    </row>
    <row r="32" spans="1:31" ht="15" customHeight="1" thickBot="1">
      <c r="A32" s="512"/>
      <c r="B32" s="561"/>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512"/>
      <c r="AD32" s="512"/>
      <c r="AE32" s="283"/>
    </row>
    <row r="33" spans="1:31" ht="15" customHeight="1">
      <c r="A33" s="512"/>
      <c r="B33" s="561"/>
      <c r="C33" s="696"/>
      <c r="D33" s="696"/>
      <c r="E33" s="696"/>
      <c r="F33" s="697"/>
      <c r="G33" s="2778" t="s">
        <v>5592</v>
      </c>
      <c r="H33" s="2778"/>
      <c r="I33" s="2778"/>
      <c r="J33" s="2778"/>
      <c r="K33" s="2778"/>
      <c r="L33" s="2778"/>
      <c r="M33" s="698"/>
      <c r="N33" s="696"/>
      <c r="O33" s="2780" t="s">
        <v>5594</v>
      </c>
      <c r="P33" s="2780"/>
      <c r="Q33" s="2780"/>
      <c r="R33" s="2780"/>
      <c r="S33" s="2780"/>
      <c r="T33" s="2780"/>
      <c r="U33" s="2780"/>
      <c r="V33" s="2780"/>
      <c r="W33" s="2780"/>
      <c r="X33" s="2780"/>
      <c r="Y33" s="2780"/>
      <c r="Z33" s="2780"/>
      <c r="AA33" s="2780"/>
      <c r="AB33" s="2780"/>
      <c r="AC33" s="512"/>
      <c r="AD33" s="512"/>
      <c r="AE33" s="283"/>
    </row>
    <row r="34" spans="1:31" ht="15" customHeight="1" thickBot="1">
      <c r="A34" s="512"/>
      <c r="B34" s="561"/>
      <c r="C34" s="696"/>
      <c r="D34" s="696"/>
      <c r="E34" s="696"/>
      <c r="F34" s="699"/>
      <c r="G34" s="2779"/>
      <c r="H34" s="2779"/>
      <c r="I34" s="2779"/>
      <c r="J34" s="2779"/>
      <c r="K34" s="2779"/>
      <c r="L34" s="2779"/>
      <c r="M34" s="700"/>
      <c r="N34" s="696"/>
      <c r="O34" s="2780"/>
      <c r="P34" s="2780"/>
      <c r="Q34" s="2780"/>
      <c r="R34" s="2780"/>
      <c r="S34" s="2780"/>
      <c r="T34" s="2780"/>
      <c r="U34" s="2780"/>
      <c r="V34" s="2780"/>
      <c r="W34" s="2780"/>
      <c r="X34" s="2780"/>
      <c r="Y34" s="2780"/>
      <c r="Z34" s="2780"/>
      <c r="AA34" s="2780"/>
      <c r="AB34" s="2780"/>
      <c r="AC34" s="512"/>
      <c r="AD34" s="512"/>
      <c r="AE34" s="283"/>
    </row>
    <row r="35" spans="1:31" ht="15" customHeight="1">
      <c r="A35" s="512"/>
      <c r="B35" s="561"/>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12"/>
      <c r="AD35" s="512"/>
      <c r="AE35" s="283"/>
    </row>
    <row r="36" spans="1:31" ht="15" customHeight="1">
      <c r="A36" s="512"/>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12"/>
      <c r="AD36" s="512"/>
      <c r="AE36" s="283"/>
    </row>
    <row r="37" spans="1:31" ht="15" customHeight="1">
      <c r="A37" s="512"/>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12"/>
      <c r="AD37" s="512"/>
      <c r="AE37" s="283"/>
    </row>
    <row r="38" spans="1:31" ht="15" customHeight="1">
      <c r="A38" s="512"/>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12"/>
      <c r="AD38" s="512"/>
      <c r="AE38" s="283"/>
    </row>
    <row r="39" spans="1:31" ht="15" customHeight="1">
      <c r="A39" s="512"/>
      <c r="B39" s="561"/>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12"/>
      <c r="AD39" s="512"/>
      <c r="AE39" s="283"/>
    </row>
    <row r="40" spans="1:31" ht="15" customHeight="1">
      <c r="A40" s="512"/>
      <c r="B40" s="561"/>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12"/>
      <c r="AD40" s="512"/>
      <c r="AE40" s="283"/>
    </row>
    <row r="41" spans="1:31" ht="15" customHeight="1">
      <c r="A41" s="512"/>
      <c r="B41" s="561"/>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12"/>
      <c r="AD41" s="512"/>
      <c r="AE41" s="283"/>
    </row>
    <row r="42" spans="1:31" ht="15" customHeight="1">
      <c r="A42" s="512"/>
      <c r="B42" s="561"/>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12"/>
      <c r="AD42" s="512"/>
      <c r="AE42" s="283"/>
    </row>
    <row r="43" spans="1:31" ht="15" customHeight="1">
      <c r="A43" s="512"/>
      <c r="B43" s="561"/>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12"/>
      <c r="AD43" s="512"/>
      <c r="AE43" s="283"/>
    </row>
    <row r="44" spans="1:31" ht="15" customHeight="1">
      <c r="A44" s="512"/>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12"/>
      <c r="AD44" s="512"/>
      <c r="AE44" s="283"/>
    </row>
    <row r="45" spans="1:31" ht="15" customHeight="1">
      <c r="A45" s="512"/>
      <c r="B45" s="561"/>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12"/>
      <c r="AD45" s="512"/>
      <c r="AE45" s="283"/>
    </row>
    <row r="46" spans="1:31" ht="15" customHeight="1">
      <c r="A46" s="512"/>
      <c r="B46" s="561"/>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12"/>
      <c r="AD46" s="512"/>
      <c r="AE46" s="283"/>
    </row>
    <row r="47" spans="1:31" ht="15" customHeight="1">
      <c r="A47" s="512"/>
      <c r="B47" s="561"/>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12"/>
      <c r="AD47" s="512"/>
      <c r="AE47" s="283"/>
    </row>
    <row r="48" spans="1:31" ht="15" customHeight="1">
      <c r="A48" s="512"/>
      <c r="B48" s="525"/>
      <c r="AC48" s="512"/>
      <c r="AD48" s="512"/>
      <c r="AE48" s="283"/>
    </row>
    <row r="49" spans="1:31" ht="15" customHeight="1">
      <c r="A49" s="283"/>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512"/>
      <c r="AD49" s="512"/>
      <c r="AE49" s="283"/>
    </row>
    <row r="50" spans="1:31" ht="15" customHeight="1">
      <c r="A50" s="512"/>
      <c r="B50" s="536"/>
      <c r="C50" s="536"/>
      <c r="D50" s="536"/>
      <c r="E50" s="536"/>
      <c r="F50" s="597"/>
      <c r="G50" s="597"/>
      <c r="H50" s="597"/>
      <c r="I50" s="597"/>
      <c r="J50" s="597"/>
      <c r="K50" s="597"/>
      <c r="L50" s="536"/>
      <c r="M50" s="536"/>
      <c r="N50" s="536"/>
      <c r="O50" s="536"/>
      <c r="P50" s="536"/>
      <c r="Q50" s="536"/>
      <c r="R50" s="536"/>
      <c r="S50" s="536"/>
      <c r="T50" s="536"/>
      <c r="U50" s="536"/>
      <c r="V50" s="536"/>
      <c r="W50" s="536"/>
      <c r="X50" s="536"/>
      <c r="Y50" s="536"/>
      <c r="Z50" s="536"/>
      <c r="AA50" s="536"/>
      <c r="AB50" s="536"/>
      <c r="AC50" s="596"/>
      <c r="AD50" s="512"/>
      <c r="AE50" s="283"/>
    </row>
    <row r="51" spans="1:31">
      <c r="A51" s="525"/>
      <c r="B51" s="525"/>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row>
    <row r="52" spans="1:31">
      <c r="A52" s="525"/>
      <c r="B52" s="525"/>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row>
  </sheetData>
  <sheetProtection algorithmName="SHA-512" hashValue="WVtAtAo3meQkDMvz5580+RQjUyAgZjfc43IvgHqN52O6PLEeoH3oE4NgnNDshGFiZeqVB/3Y7damoePuBqjQbw==" saltValue="TVGNHcOoCMMc+R4xEmYhAw==" spinCount="100000" sheet="1" scenarios="1"/>
  <mergeCells count="6">
    <mergeCell ref="J3:T3"/>
    <mergeCell ref="N4:P4"/>
    <mergeCell ref="V7:AA7"/>
    <mergeCell ref="C8:H9"/>
    <mergeCell ref="G33:L34"/>
    <mergeCell ref="O33:AB34"/>
  </mergeCells>
  <phoneticPr fontId="116"/>
  <pageMargins left="0.59055118110236227" right="0.59055118110236227" top="0.59055118110236227" bottom="0.59055118110236227" header="0.51181102362204722" footer="0.51181102362204722"/>
  <pageSetup paperSize="9" orientation="portrait" blackAndWhite="1" horizontalDpi="300"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E4CBA-25F3-490F-B783-2EC4A9EBDC1B}">
  <sheetPr codeName="Sheet34">
    <tabColor rgb="FF00B0F0"/>
    <pageSetUpPr fitToPage="1"/>
  </sheetPr>
  <dimension ref="A1:AE53"/>
  <sheetViews>
    <sheetView zoomScaleNormal="100" workbookViewId="0">
      <selection sqref="A1:BB1"/>
    </sheetView>
  </sheetViews>
  <sheetFormatPr defaultRowHeight="13.5"/>
  <cols>
    <col min="1" max="29" width="3" style="275" customWidth="1"/>
    <col min="30" max="30" width="3.125" style="275" customWidth="1"/>
    <col min="31" max="31" width="3.625" style="275" customWidth="1"/>
    <col min="32" max="256" width="9" style="275"/>
    <col min="257" max="285" width="3" style="275" customWidth="1"/>
    <col min="286" max="286" width="3.125" style="275" customWidth="1"/>
    <col min="287" max="287" width="3.625" style="275" customWidth="1"/>
    <col min="288" max="512" width="9" style="275"/>
    <col min="513" max="541" width="3" style="275" customWidth="1"/>
    <col min="542" max="542" width="3.125" style="275" customWidth="1"/>
    <col min="543" max="543" width="3.625" style="275" customWidth="1"/>
    <col min="544" max="768" width="9" style="275"/>
    <col min="769" max="797" width="3" style="275" customWidth="1"/>
    <col min="798" max="798" width="3.125" style="275" customWidth="1"/>
    <col min="799" max="799" width="3.625" style="275" customWidth="1"/>
    <col min="800" max="1024" width="9" style="275"/>
    <col min="1025" max="1053" width="3" style="275" customWidth="1"/>
    <col min="1054" max="1054" width="3.125" style="275" customWidth="1"/>
    <col min="1055" max="1055" width="3.625" style="275" customWidth="1"/>
    <col min="1056" max="1280" width="9" style="275"/>
    <col min="1281" max="1309" width="3" style="275" customWidth="1"/>
    <col min="1310" max="1310" width="3.125" style="275" customWidth="1"/>
    <col min="1311" max="1311" width="3.625" style="275" customWidth="1"/>
    <col min="1312" max="1536" width="9" style="275"/>
    <col min="1537" max="1565" width="3" style="275" customWidth="1"/>
    <col min="1566" max="1566" width="3.125" style="275" customWidth="1"/>
    <col min="1567" max="1567" width="3.625" style="275" customWidth="1"/>
    <col min="1568" max="1792" width="9" style="275"/>
    <col min="1793" max="1821" width="3" style="275" customWidth="1"/>
    <col min="1822" max="1822" width="3.125" style="275" customWidth="1"/>
    <col min="1823" max="1823" width="3.625" style="275" customWidth="1"/>
    <col min="1824" max="2048" width="9" style="275"/>
    <col min="2049" max="2077" width="3" style="275" customWidth="1"/>
    <col min="2078" max="2078" width="3.125" style="275" customWidth="1"/>
    <col min="2079" max="2079" width="3.625" style="275" customWidth="1"/>
    <col min="2080" max="2304" width="9" style="275"/>
    <col min="2305" max="2333" width="3" style="275" customWidth="1"/>
    <col min="2334" max="2334" width="3.125" style="275" customWidth="1"/>
    <col min="2335" max="2335" width="3.625" style="275" customWidth="1"/>
    <col min="2336" max="2560" width="9" style="275"/>
    <col min="2561" max="2589" width="3" style="275" customWidth="1"/>
    <col min="2590" max="2590" width="3.125" style="275" customWidth="1"/>
    <col min="2591" max="2591" width="3.625" style="275" customWidth="1"/>
    <col min="2592" max="2816" width="9" style="275"/>
    <col min="2817" max="2845" width="3" style="275" customWidth="1"/>
    <col min="2846" max="2846" width="3.125" style="275" customWidth="1"/>
    <col min="2847" max="2847" width="3.625" style="275" customWidth="1"/>
    <col min="2848" max="3072" width="9" style="275"/>
    <col min="3073" max="3101" width="3" style="275" customWidth="1"/>
    <col min="3102" max="3102" width="3.125" style="275" customWidth="1"/>
    <col min="3103" max="3103" width="3.625" style="275" customWidth="1"/>
    <col min="3104" max="3328" width="9" style="275"/>
    <col min="3329" max="3357" width="3" style="275" customWidth="1"/>
    <col min="3358" max="3358" width="3.125" style="275" customWidth="1"/>
    <col min="3359" max="3359" width="3.625" style="275" customWidth="1"/>
    <col min="3360" max="3584" width="9" style="275"/>
    <col min="3585" max="3613" width="3" style="275" customWidth="1"/>
    <col min="3614" max="3614" width="3.125" style="275" customWidth="1"/>
    <col min="3615" max="3615" width="3.625" style="275" customWidth="1"/>
    <col min="3616" max="3840" width="9" style="275"/>
    <col min="3841" max="3869" width="3" style="275" customWidth="1"/>
    <col min="3870" max="3870" width="3.125" style="275" customWidth="1"/>
    <col min="3871" max="3871" width="3.625" style="275" customWidth="1"/>
    <col min="3872" max="4096" width="9" style="275"/>
    <col min="4097" max="4125" width="3" style="275" customWidth="1"/>
    <col min="4126" max="4126" width="3.125" style="275" customWidth="1"/>
    <col min="4127" max="4127" width="3.625" style="275" customWidth="1"/>
    <col min="4128" max="4352" width="9" style="275"/>
    <col min="4353" max="4381" width="3" style="275" customWidth="1"/>
    <col min="4382" max="4382" width="3.125" style="275" customWidth="1"/>
    <col min="4383" max="4383" width="3.625" style="275" customWidth="1"/>
    <col min="4384" max="4608" width="9" style="275"/>
    <col min="4609" max="4637" width="3" style="275" customWidth="1"/>
    <col min="4638" max="4638" width="3.125" style="275" customWidth="1"/>
    <col min="4639" max="4639" width="3.625" style="275" customWidth="1"/>
    <col min="4640" max="4864" width="9" style="275"/>
    <col min="4865" max="4893" width="3" style="275" customWidth="1"/>
    <col min="4894" max="4894" width="3.125" style="275" customWidth="1"/>
    <col min="4895" max="4895" width="3.625" style="275" customWidth="1"/>
    <col min="4896" max="5120" width="9" style="275"/>
    <col min="5121" max="5149" width="3" style="275" customWidth="1"/>
    <col min="5150" max="5150" width="3.125" style="275" customWidth="1"/>
    <col min="5151" max="5151" width="3.625" style="275" customWidth="1"/>
    <col min="5152" max="5376" width="9" style="275"/>
    <col min="5377" max="5405" width="3" style="275" customWidth="1"/>
    <col min="5406" max="5406" width="3.125" style="275" customWidth="1"/>
    <col min="5407" max="5407" width="3.625" style="275" customWidth="1"/>
    <col min="5408" max="5632" width="9" style="275"/>
    <col min="5633" max="5661" width="3" style="275" customWidth="1"/>
    <col min="5662" max="5662" width="3.125" style="275" customWidth="1"/>
    <col min="5663" max="5663" width="3.625" style="275" customWidth="1"/>
    <col min="5664" max="5888" width="9" style="275"/>
    <col min="5889" max="5917" width="3" style="275" customWidth="1"/>
    <col min="5918" max="5918" width="3.125" style="275" customWidth="1"/>
    <col min="5919" max="5919" width="3.625" style="275" customWidth="1"/>
    <col min="5920" max="6144" width="9" style="275"/>
    <col min="6145" max="6173" width="3" style="275" customWidth="1"/>
    <col min="6174" max="6174" width="3.125" style="275" customWidth="1"/>
    <col min="6175" max="6175" width="3.625" style="275" customWidth="1"/>
    <col min="6176" max="6400" width="9" style="275"/>
    <col min="6401" max="6429" width="3" style="275" customWidth="1"/>
    <col min="6430" max="6430" width="3.125" style="275" customWidth="1"/>
    <col min="6431" max="6431" width="3.625" style="275" customWidth="1"/>
    <col min="6432" max="6656" width="9" style="275"/>
    <col min="6657" max="6685" width="3" style="275" customWidth="1"/>
    <col min="6686" max="6686" width="3.125" style="275" customWidth="1"/>
    <col min="6687" max="6687" width="3.625" style="275" customWidth="1"/>
    <col min="6688" max="6912" width="9" style="275"/>
    <col min="6913" max="6941" width="3" style="275" customWidth="1"/>
    <col min="6942" max="6942" width="3.125" style="275" customWidth="1"/>
    <col min="6943" max="6943" width="3.625" style="275" customWidth="1"/>
    <col min="6944" max="7168" width="9" style="275"/>
    <col min="7169" max="7197" width="3" style="275" customWidth="1"/>
    <col min="7198" max="7198" width="3.125" style="275" customWidth="1"/>
    <col min="7199" max="7199" width="3.625" style="275" customWidth="1"/>
    <col min="7200" max="7424" width="9" style="275"/>
    <col min="7425" max="7453" width="3" style="275" customWidth="1"/>
    <col min="7454" max="7454" width="3.125" style="275" customWidth="1"/>
    <col min="7455" max="7455" width="3.625" style="275" customWidth="1"/>
    <col min="7456" max="7680" width="9" style="275"/>
    <col min="7681" max="7709" width="3" style="275" customWidth="1"/>
    <col min="7710" max="7710" width="3.125" style="275" customWidth="1"/>
    <col min="7711" max="7711" width="3.625" style="275" customWidth="1"/>
    <col min="7712" max="7936" width="9" style="275"/>
    <col min="7937" max="7965" width="3" style="275" customWidth="1"/>
    <col min="7966" max="7966" width="3.125" style="275" customWidth="1"/>
    <col min="7967" max="7967" width="3.625" style="275" customWidth="1"/>
    <col min="7968" max="8192" width="9" style="275"/>
    <col min="8193" max="8221" width="3" style="275" customWidth="1"/>
    <col min="8222" max="8222" width="3.125" style="275" customWidth="1"/>
    <col min="8223" max="8223" width="3.625" style="275" customWidth="1"/>
    <col min="8224" max="8448" width="9" style="275"/>
    <col min="8449" max="8477" width="3" style="275" customWidth="1"/>
    <col min="8478" max="8478" width="3.125" style="275" customWidth="1"/>
    <col min="8479" max="8479" width="3.625" style="275" customWidth="1"/>
    <col min="8480" max="8704" width="9" style="275"/>
    <col min="8705" max="8733" width="3" style="275" customWidth="1"/>
    <col min="8734" max="8734" width="3.125" style="275" customWidth="1"/>
    <col min="8735" max="8735" width="3.625" style="275" customWidth="1"/>
    <col min="8736" max="8960" width="9" style="275"/>
    <col min="8961" max="8989" width="3" style="275" customWidth="1"/>
    <col min="8990" max="8990" width="3.125" style="275" customWidth="1"/>
    <col min="8991" max="8991" width="3.625" style="275" customWidth="1"/>
    <col min="8992" max="9216" width="9" style="275"/>
    <col min="9217" max="9245" width="3" style="275" customWidth="1"/>
    <col min="9246" max="9246" width="3.125" style="275" customWidth="1"/>
    <col min="9247" max="9247" width="3.625" style="275" customWidth="1"/>
    <col min="9248" max="9472" width="9" style="275"/>
    <col min="9473" max="9501" width="3" style="275" customWidth="1"/>
    <col min="9502" max="9502" width="3.125" style="275" customWidth="1"/>
    <col min="9503" max="9503" width="3.625" style="275" customWidth="1"/>
    <col min="9504" max="9728" width="9" style="275"/>
    <col min="9729" max="9757" width="3" style="275" customWidth="1"/>
    <col min="9758" max="9758" width="3.125" style="275" customWidth="1"/>
    <col min="9759" max="9759" width="3.625" style="275" customWidth="1"/>
    <col min="9760" max="9984" width="9" style="275"/>
    <col min="9985" max="10013" width="3" style="275" customWidth="1"/>
    <col min="10014" max="10014" width="3.125" style="275" customWidth="1"/>
    <col min="10015" max="10015" width="3.625" style="275" customWidth="1"/>
    <col min="10016" max="10240" width="9" style="275"/>
    <col min="10241" max="10269" width="3" style="275" customWidth="1"/>
    <col min="10270" max="10270" width="3.125" style="275" customWidth="1"/>
    <col min="10271" max="10271" width="3.625" style="275" customWidth="1"/>
    <col min="10272" max="10496" width="9" style="275"/>
    <col min="10497" max="10525" width="3" style="275" customWidth="1"/>
    <col min="10526" max="10526" width="3.125" style="275" customWidth="1"/>
    <col min="10527" max="10527" width="3.625" style="275" customWidth="1"/>
    <col min="10528" max="10752" width="9" style="275"/>
    <col min="10753" max="10781" width="3" style="275" customWidth="1"/>
    <col min="10782" max="10782" width="3.125" style="275" customWidth="1"/>
    <col min="10783" max="10783" width="3.625" style="275" customWidth="1"/>
    <col min="10784" max="11008" width="9" style="275"/>
    <col min="11009" max="11037" width="3" style="275" customWidth="1"/>
    <col min="11038" max="11038" width="3.125" style="275" customWidth="1"/>
    <col min="11039" max="11039" width="3.625" style="275" customWidth="1"/>
    <col min="11040" max="11264" width="9" style="275"/>
    <col min="11265" max="11293" width="3" style="275" customWidth="1"/>
    <col min="11294" max="11294" width="3.125" style="275" customWidth="1"/>
    <col min="11295" max="11295" width="3.625" style="275" customWidth="1"/>
    <col min="11296" max="11520" width="9" style="275"/>
    <col min="11521" max="11549" width="3" style="275" customWidth="1"/>
    <col min="11550" max="11550" width="3.125" style="275" customWidth="1"/>
    <col min="11551" max="11551" width="3.625" style="275" customWidth="1"/>
    <col min="11552" max="11776" width="9" style="275"/>
    <col min="11777" max="11805" width="3" style="275" customWidth="1"/>
    <col min="11806" max="11806" width="3.125" style="275" customWidth="1"/>
    <col min="11807" max="11807" width="3.625" style="275" customWidth="1"/>
    <col min="11808" max="12032" width="9" style="275"/>
    <col min="12033" max="12061" width="3" style="275" customWidth="1"/>
    <col min="12062" max="12062" width="3.125" style="275" customWidth="1"/>
    <col min="12063" max="12063" width="3.625" style="275" customWidth="1"/>
    <col min="12064" max="12288" width="9" style="275"/>
    <col min="12289" max="12317" width="3" style="275" customWidth="1"/>
    <col min="12318" max="12318" width="3.125" style="275" customWidth="1"/>
    <col min="12319" max="12319" width="3.625" style="275" customWidth="1"/>
    <col min="12320" max="12544" width="9" style="275"/>
    <col min="12545" max="12573" width="3" style="275" customWidth="1"/>
    <col min="12574" max="12574" width="3.125" style="275" customWidth="1"/>
    <col min="12575" max="12575" width="3.625" style="275" customWidth="1"/>
    <col min="12576" max="12800" width="9" style="275"/>
    <col min="12801" max="12829" width="3" style="275" customWidth="1"/>
    <col min="12830" max="12830" width="3.125" style="275" customWidth="1"/>
    <col min="12831" max="12831" width="3.625" style="275" customWidth="1"/>
    <col min="12832" max="13056" width="9" style="275"/>
    <col min="13057" max="13085" width="3" style="275" customWidth="1"/>
    <col min="13086" max="13086" width="3.125" style="275" customWidth="1"/>
    <col min="13087" max="13087" width="3.625" style="275" customWidth="1"/>
    <col min="13088" max="13312" width="9" style="275"/>
    <col min="13313" max="13341" width="3" style="275" customWidth="1"/>
    <col min="13342" max="13342" width="3.125" style="275" customWidth="1"/>
    <col min="13343" max="13343" width="3.625" style="275" customWidth="1"/>
    <col min="13344" max="13568" width="9" style="275"/>
    <col min="13569" max="13597" width="3" style="275" customWidth="1"/>
    <col min="13598" max="13598" width="3.125" style="275" customWidth="1"/>
    <col min="13599" max="13599" width="3.625" style="275" customWidth="1"/>
    <col min="13600" max="13824" width="9" style="275"/>
    <col min="13825" max="13853" width="3" style="275" customWidth="1"/>
    <col min="13854" max="13854" width="3.125" style="275" customWidth="1"/>
    <col min="13855" max="13855" width="3.625" style="275" customWidth="1"/>
    <col min="13856" max="14080" width="9" style="275"/>
    <col min="14081" max="14109" width="3" style="275" customWidth="1"/>
    <col min="14110" max="14110" width="3.125" style="275" customWidth="1"/>
    <col min="14111" max="14111" width="3.625" style="275" customWidth="1"/>
    <col min="14112" max="14336" width="9" style="275"/>
    <col min="14337" max="14365" width="3" style="275" customWidth="1"/>
    <col min="14366" max="14366" width="3.125" style="275" customWidth="1"/>
    <col min="14367" max="14367" width="3.625" style="275" customWidth="1"/>
    <col min="14368" max="14592" width="9" style="275"/>
    <col min="14593" max="14621" width="3" style="275" customWidth="1"/>
    <col min="14622" max="14622" width="3.125" style="275" customWidth="1"/>
    <col min="14623" max="14623" width="3.625" style="275" customWidth="1"/>
    <col min="14624" max="14848" width="9" style="275"/>
    <col min="14849" max="14877" width="3" style="275" customWidth="1"/>
    <col min="14878" max="14878" width="3.125" style="275" customWidth="1"/>
    <col min="14879" max="14879" width="3.625" style="275" customWidth="1"/>
    <col min="14880" max="15104" width="9" style="275"/>
    <col min="15105" max="15133" width="3" style="275" customWidth="1"/>
    <col min="15134" max="15134" width="3.125" style="275" customWidth="1"/>
    <col min="15135" max="15135" width="3.625" style="275" customWidth="1"/>
    <col min="15136" max="15360" width="9" style="275"/>
    <col min="15361" max="15389" width="3" style="275" customWidth="1"/>
    <col min="15390" max="15390" width="3.125" style="275" customWidth="1"/>
    <col min="15391" max="15391" width="3.625" style="275" customWidth="1"/>
    <col min="15392" max="15616" width="9" style="275"/>
    <col min="15617" max="15645" width="3" style="275" customWidth="1"/>
    <col min="15646" max="15646" width="3.125" style="275" customWidth="1"/>
    <col min="15647" max="15647" width="3.625" style="275" customWidth="1"/>
    <col min="15648" max="15872" width="9" style="275"/>
    <col min="15873" max="15901" width="3" style="275" customWidth="1"/>
    <col min="15902" max="15902" width="3.125" style="275" customWidth="1"/>
    <col min="15903" max="15903" width="3.625" style="275" customWidth="1"/>
    <col min="15904" max="16128" width="9" style="275"/>
    <col min="16129" max="16157" width="3" style="275" customWidth="1"/>
    <col min="16158" max="16158" width="3.125" style="275" customWidth="1"/>
    <col min="16159" max="16159" width="3.625" style="275" customWidth="1"/>
    <col min="16160" max="16384" width="9" style="275"/>
  </cols>
  <sheetData>
    <row r="1" spans="1:31" ht="16.5" customHeight="1">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t="s">
        <v>1098</v>
      </c>
      <c r="AB1" s="283"/>
      <c r="AC1" s="283"/>
      <c r="AD1" s="283"/>
      <c r="AE1" s="283"/>
    </row>
    <row r="2" spans="1:31" ht="18" customHeight="1">
      <c r="A2" s="283"/>
      <c r="B2" s="283"/>
      <c r="C2" s="283"/>
      <c r="D2" s="283"/>
      <c r="E2" s="283"/>
      <c r="F2" s="283"/>
      <c r="G2" s="283"/>
      <c r="H2" s="283"/>
      <c r="I2" s="283"/>
      <c r="J2" s="283"/>
      <c r="K2" s="283"/>
      <c r="L2" s="283"/>
      <c r="M2" s="283"/>
      <c r="N2" s="283"/>
      <c r="O2" s="283"/>
      <c r="P2" s="283"/>
      <c r="Q2" s="283"/>
      <c r="R2" s="283"/>
      <c r="S2" s="283"/>
      <c r="T2" s="283"/>
      <c r="U2" s="283"/>
      <c r="V2" s="283"/>
      <c r="W2" s="283"/>
      <c r="X2" s="283"/>
      <c r="Y2" s="534"/>
      <c r="Z2" s="534"/>
      <c r="AA2" s="534"/>
      <c r="AB2" s="534"/>
      <c r="AC2" s="283"/>
      <c r="AD2" s="283"/>
      <c r="AE2" s="283"/>
    </row>
    <row r="3" spans="1:31" s="351" customFormat="1" ht="23.25" customHeight="1">
      <c r="I3" s="578"/>
      <c r="J3" s="2773" t="s">
        <v>5585</v>
      </c>
      <c r="K3" s="2773"/>
      <c r="L3" s="2773"/>
      <c r="M3" s="2773"/>
      <c r="N3" s="2773"/>
      <c r="O3" s="2773"/>
      <c r="P3" s="2773"/>
      <c r="Q3" s="2773"/>
      <c r="R3" s="2773"/>
      <c r="S3" s="2773"/>
      <c r="T3" s="2773"/>
      <c r="U3" s="578"/>
      <c r="V3" s="578"/>
    </row>
    <row r="4" spans="1:31" ht="21" customHeight="1">
      <c r="A4" s="283"/>
      <c r="B4" s="367"/>
      <c r="C4" s="368"/>
      <c r="D4" s="368"/>
      <c r="E4" s="368"/>
      <c r="F4" s="368"/>
      <c r="G4" s="368"/>
      <c r="H4" s="368"/>
      <c r="I4" s="283"/>
      <c r="J4" s="283"/>
      <c r="K4" s="535"/>
      <c r="L4" s="535"/>
      <c r="M4" s="535"/>
      <c r="N4" s="2774" t="s">
        <v>5595</v>
      </c>
      <c r="O4" s="2774"/>
      <c r="P4" s="2774"/>
      <c r="Q4" s="535"/>
      <c r="R4" s="372"/>
      <c r="S4" s="283"/>
      <c r="T4" s="283"/>
      <c r="U4" s="283"/>
      <c r="V4" s="283"/>
      <c r="W4" s="283"/>
      <c r="X4" s="283"/>
      <c r="Y4" s="283"/>
      <c r="Z4" s="283"/>
      <c r="AA4" s="283"/>
      <c r="AB4" s="283"/>
      <c r="AC4" s="283"/>
      <c r="AD4" s="283"/>
      <c r="AE4" s="283"/>
    </row>
    <row r="5" spans="1:31" ht="15" customHeight="1">
      <c r="A5" s="512"/>
      <c r="B5" s="512"/>
      <c r="C5" s="512"/>
      <c r="D5" s="512"/>
      <c r="E5" s="512"/>
      <c r="F5" s="512"/>
      <c r="G5" s="512"/>
      <c r="H5" s="512"/>
      <c r="I5" s="512"/>
      <c r="J5" s="512"/>
      <c r="K5" s="512"/>
      <c r="L5" s="512"/>
      <c r="M5" s="512"/>
      <c r="N5" s="512"/>
      <c r="O5" s="512"/>
      <c r="P5" s="512"/>
      <c r="Q5" s="512"/>
      <c r="R5" s="533" t="s">
        <v>5588</v>
      </c>
      <c r="S5" s="512"/>
      <c r="T5" s="512"/>
      <c r="U5" s="512"/>
      <c r="V5" s="512"/>
      <c r="W5" s="512"/>
      <c r="X5" s="512"/>
      <c r="Y5" s="512"/>
      <c r="Z5" s="512"/>
      <c r="AA5" s="512"/>
      <c r="AB5" s="512"/>
      <c r="AC5" s="512"/>
      <c r="AD5" s="283"/>
      <c r="AE5" s="283"/>
    </row>
    <row r="6" spans="1:31" ht="15" customHeight="1">
      <c r="A6" s="512"/>
      <c r="B6" s="561"/>
      <c r="C6" s="561"/>
      <c r="D6" s="561"/>
      <c r="E6" s="561"/>
      <c r="F6" s="561"/>
      <c r="G6" s="561"/>
      <c r="H6" s="561"/>
      <c r="I6" s="561"/>
      <c r="J6" s="561"/>
      <c r="K6" s="561"/>
      <c r="L6" s="561"/>
      <c r="M6" s="561"/>
      <c r="N6" s="561"/>
      <c r="O6" s="561"/>
      <c r="P6" s="561"/>
      <c r="Q6" s="561"/>
      <c r="R6" s="582" t="s">
        <v>5589</v>
      </c>
      <c r="S6" s="561"/>
      <c r="T6" s="561"/>
      <c r="U6" s="561"/>
      <c r="V6" s="561"/>
      <c r="W6" s="561"/>
      <c r="X6" s="561"/>
      <c r="Y6" s="561"/>
      <c r="Z6" s="561"/>
      <c r="AA6" s="561"/>
      <c r="AB6" s="561"/>
      <c r="AC6" s="512"/>
      <c r="AD6" s="283"/>
      <c r="AE6" s="283"/>
    </row>
    <row r="7" spans="1:31" ht="15" customHeight="1">
      <c r="A7" s="512"/>
      <c r="B7" s="561"/>
      <c r="C7" s="561"/>
      <c r="D7" s="561"/>
      <c r="E7" s="561"/>
      <c r="F7" s="561"/>
      <c r="G7" s="561"/>
      <c r="H7" s="561"/>
      <c r="I7" s="561"/>
      <c r="J7" s="561"/>
      <c r="K7" s="561"/>
      <c r="L7" s="561"/>
      <c r="M7" s="561"/>
      <c r="N7" s="561"/>
      <c r="O7" s="561"/>
      <c r="P7" s="561"/>
      <c r="Q7" s="561"/>
      <c r="R7" s="583" t="s">
        <v>5587</v>
      </c>
      <c r="S7" s="581"/>
      <c r="T7" s="579"/>
      <c r="U7" s="579"/>
      <c r="V7" s="2775" t="str">
        <f>IF(★入力画面!L11="","",★入力画面!L11)</f>
        <v/>
      </c>
      <c r="W7" s="2775"/>
      <c r="X7" s="2775"/>
      <c r="Y7" s="2775"/>
      <c r="Z7" s="2775"/>
      <c r="AA7" s="2775"/>
      <c r="AB7" s="580" t="s">
        <v>5557</v>
      </c>
      <c r="AC7" s="512"/>
      <c r="AD7" s="283"/>
      <c r="AE7" s="283"/>
    </row>
    <row r="8" spans="1:31" ht="15" customHeight="1" thickBot="1">
      <c r="A8" s="512"/>
      <c r="B8" s="561"/>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12"/>
      <c r="AD8" s="512"/>
      <c r="AE8" s="283"/>
    </row>
    <row r="9" spans="1:31" ht="15" customHeight="1">
      <c r="A9" s="512"/>
      <c r="B9" s="561"/>
      <c r="C9" s="561"/>
      <c r="D9" s="591"/>
      <c r="E9" s="2781" t="s">
        <v>5596</v>
      </c>
      <c r="F9" s="2781"/>
      <c r="G9" s="2781"/>
      <c r="H9" s="2781"/>
      <c r="I9" s="2781"/>
      <c r="J9" s="2781"/>
      <c r="K9" s="592"/>
      <c r="L9" s="2783" t="s">
        <v>5619</v>
      </c>
      <c r="M9" s="2784"/>
      <c r="N9" s="2784"/>
      <c r="O9" s="2784"/>
      <c r="P9" s="2784"/>
      <c r="Q9" s="2784"/>
      <c r="R9" s="2784"/>
      <c r="S9" s="2784"/>
      <c r="T9" s="2784"/>
      <c r="U9" s="2784"/>
      <c r="V9" s="2784"/>
      <c r="W9" s="2784"/>
      <c r="X9" s="2784"/>
      <c r="Y9" s="2784"/>
      <c r="Z9" s="2784"/>
      <c r="AA9" s="2784"/>
      <c r="AB9" s="2784"/>
      <c r="AC9" s="2784"/>
      <c r="AD9" s="2784"/>
      <c r="AE9" s="283"/>
    </row>
    <row r="10" spans="1:31" ht="15" customHeight="1" thickBot="1">
      <c r="A10" s="512"/>
      <c r="B10" s="561"/>
      <c r="C10" s="561"/>
      <c r="D10" s="593"/>
      <c r="E10" s="2782"/>
      <c r="F10" s="2782"/>
      <c r="G10" s="2782"/>
      <c r="H10" s="2782"/>
      <c r="I10" s="2782"/>
      <c r="J10" s="2782"/>
      <c r="K10" s="594"/>
      <c r="L10" s="2783"/>
      <c r="M10" s="2784"/>
      <c r="N10" s="2784"/>
      <c r="O10" s="2784"/>
      <c r="P10" s="2784"/>
      <c r="Q10" s="2784"/>
      <c r="R10" s="2784"/>
      <c r="S10" s="2784"/>
      <c r="T10" s="2784"/>
      <c r="U10" s="2784"/>
      <c r="V10" s="2784"/>
      <c r="W10" s="2784"/>
      <c r="X10" s="2784"/>
      <c r="Y10" s="2784"/>
      <c r="Z10" s="2784"/>
      <c r="AA10" s="2784"/>
      <c r="AB10" s="2784"/>
      <c r="AC10" s="2784"/>
      <c r="AD10" s="2784"/>
      <c r="AE10" s="283"/>
    </row>
    <row r="11" spans="1:31" ht="15" customHeight="1">
      <c r="A11" s="512"/>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12"/>
      <c r="AD11" s="512"/>
      <c r="AE11" s="283"/>
    </row>
    <row r="12" spans="1:31" ht="15" customHeight="1">
      <c r="A12" s="512"/>
      <c r="B12" s="561"/>
      <c r="C12" s="561"/>
      <c r="L12" s="561"/>
      <c r="M12" s="561"/>
      <c r="N12" s="561"/>
      <c r="O12" s="561"/>
      <c r="P12" s="561"/>
      <c r="Q12" s="561"/>
      <c r="R12" s="561"/>
      <c r="S12" s="561"/>
      <c r="T12" s="561"/>
      <c r="U12" s="561"/>
      <c r="V12" s="561"/>
      <c r="W12" s="561"/>
      <c r="X12" s="561"/>
      <c r="Y12" s="561"/>
      <c r="Z12" s="561"/>
      <c r="AA12" s="561"/>
      <c r="AB12" s="561"/>
      <c r="AC12" s="512"/>
      <c r="AD12" s="512"/>
      <c r="AE12" s="283"/>
    </row>
    <row r="13" spans="1:31" ht="15" customHeight="1">
      <c r="A13" s="512"/>
      <c r="B13" s="561"/>
      <c r="C13" s="561"/>
      <c r="L13" s="561"/>
      <c r="M13" s="561"/>
      <c r="N13" s="561"/>
      <c r="O13" s="561"/>
      <c r="P13" s="561"/>
      <c r="Q13" s="561"/>
      <c r="R13" s="561"/>
      <c r="S13" s="561"/>
      <c r="T13" s="561"/>
      <c r="U13" s="561"/>
      <c r="V13" s="561"/>
      <c r="W13" s="561"/>
      <c r="X13" s="561"/>
      <c r="Y13" s="561"/>
      <c r="Z13" s="561"/>
      <c r="AA13" s="561"/>
      <c r="AB13" s="561"/>
      <c r="AC13" s="512"/>
      <c r="AD13" s="512"/>
      <c r="AE13" s="283"/>
    </row>
    <row r="14" spans="1:31" ht="15" customHeight="1">
      <c r="A14" s="512"/>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12"/>
      <c r="AD14" s="512"/>
      <c r="AE14" s="283"/>
    </row>
    <row r="15" spans="1:31" ht="15" customHeight="1">
      <c r="A15" s="512"/>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12"/>
      <c r="AD15" s="512"/>
      <c r="AE15" s="283"/>
    </row>
    <row r="16" spans="1:31" ht="15" customHeight="1">
      <c r="A16" s="512"/>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12"/>
      <c r="AD16" s="512"/>
      <c r="AE16" s="283"/>
    </row>
    <row r="17" spans="1:31" ht="15" customHeight="1">
      <c r="A17" s="512"/>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12"/>
      <c r="AD17" s="512"/>
      <c r="AE17" s="283"/>
    </row>
    <row r="18" spans="1:31" ht="15" customHeight="1">
      <c r="A18" s="512"/>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12"/>
      <c r="AD18" s="512"/>
      <c r="AE18" s="283"/>
    </row>
    <row r="19" spans="1:31" ht="15" customHeight="1">
      <c r="A19" s="512"/>
      <c r="B19" s="561"/>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12"/>
      <c r="AD19" s="512"/>
      <c r="AE19" s="283"/>
    </row>
    <row r="20" spans="1:31" ht="15" customHeight="1">
      <c r="A20" s="512"/>
      <c r="B20" s="561"/>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12"/>
      <c r="AD20" s="512"/>
      <c r="AE20" s="283"/>
    </row>
    <row r="21" spans="1:31" ht="15" customHeight="1">
      <c r="A21" s="512"/>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12"/>
      <c r="AD21" s="512"/>
      <c r="AE21" s="283"/>
    </row>
    <row r="22" spans="1:31" ht="15" customHeight="1">
      <c r="A22" s="512"/>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12"/>
      <c r="AD22" s="512"/>
      <c r="AE22" s="283"/>
    </row>
    <row r="23" spans="1:31" ht="15" customHeight="1">
      <c r="A23" s="512"/>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12"/>
      <c r="AD23" s="512"/>
      <c r="AE23" s="283"/>
    </row>
    <row r="24" spans="1:31" ht="15" customHeight="1">
      <c r="A24" s="512"/>
      <c r="B24" s="525"/>
      <c r="AC24" s="512"/>
      <c r="AD24" s="512"/>
      <c r="AE24" s="283"/>
    </row>
    <row r="25" spans="1:31" ht="15" customHeight="1">
      <c r="A25" s="283"/>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512"/>
      <c r="AD25" s="512"/>
      <c r="AE25" s="283"/>
    </row>
    <row r="26" spans="1:31" ht="15" customHeight="1">
      <c r="A26" s="512"/>
      <c r="B26" s="536"/>
      <c r="C26" s="536"/>
      <c r="D26" s="536"/>
      <c r="E26" s="536"/>
      <c r="F26" s="597"/>
      <c r="G26" s="597"/>
      <c r="H26" s="597"/>
      <c r="I26" s="597"/>
      <c r="J26" s="597"/>
      <c r="K26" s="597"/>
      <c r="L26" s="536"/>
      <c r="M26" s="536"/>
      <c r="N26" s="536"/>
      <c r="O26" s="536"/>
      <c r="P26" s="536"/>
      <c r="Q26" s="536"/>
      <c r="R26" s="536"/>
      <c r="S26" s="536"/>
      <c r="T26" s="536"/>
      <c r="U26" s="536"/>
      <c r="V26" s="536"/>
      <c r="W26" s="536"/>
      <c r="X26" s="536"/>
      <c r="Y26" s="536"/>
      <c r="Z26" s="536"/>
      <c r="AA26" s="536"/>
      <c r="AB26" s="536"/>
      <c r="AC26" s="596"/>
      <c r="AD26" s="512"/>
      <c r="AE26" s="283"/>
    </row>
    <row r="27" spans="1:31">
      <c r="A27" s="525"/>
      <c r="B27" s="525"/>
      <c r="C27" s="525"/>
      <c r="D27" s="525"/>
      <c r="E27" s="525"/>
      <c r="F27" s="525"/>
      <c r="G27" s="525"/>
      <c r="H27" s="525"/>
      <c r="I27" s="525"/>
      <c r="J27" s="525"/>
      <c r="K27" s="525"/>
      <c r="L27" s="525"/>
      <c r="M27" s="525"/>
      <c r="N27" s="525"/>
      <c r="O27" s="525"/>
      <c r="P27" s="525"/>
      <c r="Q27" s="525"/>
      <c r="R27" s="525"/>
      <c r="S27" s="525"/>
      <c r="T27" s="525"/>
      <c r="U27" s="525"/>
      <c r="V27" s="525"/>
      <c r="W27" s="525"/>
      <c r="X27" s="525"/>
      <c r="Y27" s="525"/>
      <c r="Z27" s="525"/>
      <c r="AA27" s="525"/>
      <c r="AB27" s="525"/>
      <c r="AC27" s="525"/>
      <c r="AD27" s="525"/>
    </row>
    <row r="28" spans="1:31">
      <c r="A28" s="525"/>
      <c r="B28" s="525"/>
      <c r="C28" s="525"/>
      <c r="D28" s="525"/>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25"/>
      <c r="AC28" s="525"/>
      <c r="AD28" s="525"/>
    </row>
    <row r="30" spans="1:31" ht="14.25" thickBot="1"/>
    <row r="31" spans="1:31" ht="15" customHeight="1">
      <c r="A31" s="283"/>
      <c r="B31" s="585"/>
      <c r="C31" s="2776" t="s">
        <v>5597</v>
      </c>
      <c r="D31" s="2776"/>
      <c r="E31" s="2776"/>
      <c r="F31" s="2776"/>
      <c r="G31" s="2776"/>
      <c r="H31" s="2776"/>
      <c r="I31" s="586"/>
      <c r="J31" s="589"/>
      <c r="K31" s="561"/>
      <c r="L31" s="561"/>
      <c r="M31" s="561"/>
      <c r="N31" s="561"/>
      <c r="O31" s="561"/>
      <c r="P31" s="561"/>
      <c r="Q31" s="561"/>
      <c r="R31" s="561"/>
      <c r="S31" s="561"/>
      <c r="T31" s="561"/>
      <c r="U31" s="561"/>
      <c r="V31" s="561"/>
      <c r="W31" s="561"/>
      <c r="X31" s="561"/>
      <c r="Y31" s="561"/>
      <c r="Z31" s="561"/>
      <c r="AA31" s="561"/>
      <c r="AB31" s="584"/>
      <c r="AC31" s="512"/>
      <c r="AD31" s="283"/>
      <c r="AE31" s="283"/>
    </row>
    <row r="32" spans="1:31" ht="15" customHeight="1" thickBot="1">
      <c r="A32" s="283"/>
      <c r="B32" s="587"/>
      <c r="C32" s="2777"/>
      <c r="D32" s="2777"/>
      <c r="E32" s="2777"/>
      <c r="F32" s="2777"/>
      <c r="G32" s="2777"/>
      <c r="H32" s="2777"/>
      <c r="I32" s="588"/>
      <c r="J32" s="589"/>
      <c r="K32" s="561"/>
      <c r="L32" s="561"/>
      <c r="M32" s="561"/>
      <c r="N32" s="561"/>
      <c r="O32" s="561"/>
      <c r="P32" s="561"/>
      <c r="Q32" s="561"/>
      <c r="R32" s="561"/>
      <c r="S32" s="561"/>
      <c r="T32" s="561"/>
      <c r="U32" s="561"/>
      <c r="V32" s="561"/>
      <c r="W32" s="561"/>
      <c r="X32" s="561"/>
      <c r="Y32" s="561"/>
      <c r="Z32" s="561"/>
      <c r="AA32" s="561"/>
      <c r="AB32" s="561"/>
      <c r="AC32" s="512"/>
      <c r="AD32" s="512"/>
      <c r="AE32" s="283"/>
    </row>
    <row r="33" spans="1:31" s="377" customFormat="1" ht="15" customHeight="1">
      <c r="A33" s="598"/>
      <c r="B33" s="561"/>
      <c r="C33" s="561"/>
      <c r="D33" s="691" t="s">
        <v>5598</v>
      </c>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95"/>
      <c r="AD33" s="595"/>
      <c r="AE33" s="351"/>
    </row>
    <row r="34" spans="1:31" s="377" customFormat="1" ht="15" customHeight="1">
      <c r="A34" s="595"/>
      <c r="B34" s="561"/>
      <c r="C34" s="561"/>
      <c r="D34" s="691" t="s">
        <v>5599</v>
      </c>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95"/>
      <c r="AD34" s="595"/>
      <c r="AE34" s="351"/>
    </row>
    <row r="35" spans="1:31" ht="15" customHeight="1">
      <c r="A35" s="512"/>
      <c r="B35" s="561"/>
      <c r="C35" s="561"/>
      <c r="D35" s="691" t="s">
        <v>5600</v>
      </c>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12"/>
      <c r="AD35" s="512"/>
      <c r="AE35" s="283"/>
    </row>
    <row r="36" spans="1:31" ht="15" customHeight="1">
      <c r="A36" s="512"/>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12"/>
      <c r="AD36" s="512"/>
      <c r="AE36" s="283"/>
    </row>
    <row r="37" spans="1:31" ht="15" customHeight="1">
      <c r="A37" s="512"/>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12"/>
      <c r="AD37" s="512"/>
      <c r="AE37" s="283"/>
    </row>
    <row r="38" spans="1:31" ht="15" customHeight="1">
      <c r="A38" s="512"/>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12"/>
      <c r="AD38" s="512"/>
      <c r="AE38" s="283"/>
    </row>
    <row r="39" spans="1:31" ht="15" customHeight="1">
      <c r="A39" s="512"/>
      <c r="B39" s="561"/>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12"/>
      <c r="AD39" s="512"/>
      <c r="AE39" s="283"/>
    </row>
    <row r="40" spans="1:31" ht="15" customHeight="1">
      <c r="A40" s="512"/>
      <c r="B40" s="561"/>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12"/>
      <c r="AD40" s="512"/>
      <c r="AE40" s="283"/>
    </row>
    <row r="41" spans="1:31" ht="15" customHeight="1">
      <c r="A41" s="512"/>
      <c r="B41" s="561"/>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12"/>
      <c r="AD41" s="512"/>
      <c r="AE41" s="283"/>
    </row>
    <row r="42" spans="1:31" ht="15" customHeight="1">
      <c r="A42" s="512"/>
      <c r="B42" s="561"/>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12"/>
      <c r="AD42" s="512"/>
      <c r="AE42" s="283"/>
    </row>
    <row r="43" spans="1:31" ht="15" customHeight="1">
      <c r="A43" s="512"/>
      <c r="B43" s="561"/>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12"/>
      <c r="AD43" s="512"/>
      <c r="AE43" s="283"/>
    </row>
    <row r="44" spans="1:31" ht="15" customHeight="1">
      <c r="A44" s="512"/>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12"/>
      <c r="AD44" s="512"/>
      <c r="AE44" s="283"/>
    </row>
    <row r="45" spans="1:31" ht="15" customHeight="1">
      <c r="A45" s="512"/>
      <c r="B45" s="561"/>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12"/>
      <c r="AD45" s="512"/>
      <c r="AE45" s="283"/>
    </row>
    <row r="46" spans="1:31" ht="15" customHeight="1">
      <c r="A46" s="512"/>
      <c r="B46" s="561"/>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12"/>
      <c r="AD46" s="512"/>
      <c r="AE46" s="283"/>
    </row>
    <row r="47" spans="1:31" ht="15" customHeight="1">
      <c r="A47" s="512"/>
      <c r="B47" s="561"/>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12"/>
      <c r="AD47" s="512"/>
      <c r="AE47" s="283"/>
    </row>
    <row r="48" spans="1:31" ht="15" customHeight="1">
      <c r="A48" s="512"/>
      <c r="B48" s="561"/>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12"/>
      <c r="AD48" s="512"/>
      <c r="AE48" s="283"/>
    </row>
    <row r="49" spans="1:31" ht="15" customHeight="1">
      <c r="A49" s="512"/>
      <c r="B49" s="561"/>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12"/>
      <c r="AD49" s="512"/>
      <c r="AE49" s="283"/>
    </row>
    <row r="50" spans="1:31" ht="15" customHeight="1">
      <c r="A50" s="512"/>
      <c r="B50" s="561"/>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12"/>
      <c r="AD50" s="512"/>
      <c r="AE50" s="283"/>
    </row>
    <row r="51" spans="1:31" ht="15" customHeight="1">
      <c r="A51" s="512"/>
      <c r="B51" s="561"/>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12"/>
      <c r="AD51" s="512"/>
      <c r="AE51" s="283"/>
    </row>
    <row r="52" spans="1:31" ht="15" customHeight="1">
      <c r="A52" s="512"/>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12"/>
      <c r="AD52" s="512"/>
      <c r="AE52" s="283"/>
    </row>
    <row r="53" spans="1:31" ht="15" customHeight="1">
      <c r="A53" s="512"/>
      <c r="B53" s="561"/>
      <c r="C53" s="561"/>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12"/>
      <c r="AD53" s="512"/>
      <c r="AE53" s="283"/>
    </row>
  </sheetData>
  <sheetProtection algorithmName="SHA-512" hashValue="QKh9euYeZHHPI2UsLVnsAtp+VnSmYJgi3r0EIkOGC6RwEtbTgSuFFLKPlLtENbZgzg0fVBDA0tk4yVuvZFanww==" saltValue="0UVsyqDZsnGYBUGiz9oq1w==" spinCount="100000" sheet="1" scenarios="1"/>
  <mergeCells count="6">
    <mergeCell ref="J3:T3"/>
    <mergeCell ref="N4:P4"/>
    <mergeCell ref="V7:AA7"/>
    <mergeCell ref="C31:H32"/>
    <mergeCell ref="E9:J10"/>
    <mergeCell ref="L9:AD10"/>
  </mergeCells>
  <phoneticPr fontId="116"/>
  <pageMargins left="0.59055118110236227" right="0.59055118110236227" top="0.59055118110236227" bottom="0.59055118110236227" header="0.51181102362204722" footer="0.51181102362204722"/>
  <pageSetup paperSize="9" orientation="portrait" blackAndWhite="1" horizontalDpi="300"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95827-7F3C-461C-82E3-200AC9620208}">
  <sheetPr codeName="Sheet35">
    <tabColor rgb="FF00B0F0"/>
    <pageSetUpPr fitToPage="1"/>
  </sheetPr>
  <dimension ref="A1:AE53"/>
  <sheetViews>
    <sheetView zoomScaleNormal="100" workbookViewId="0">
      <selection sqref="A1:BB1"/>
    </sheetView>
  </sheetViews>
  <sheetFormatPr defaultRowHeight="13.5"/>
  <cols>
    <col min="1" max="29" width="3" style="275" customWidth="1"/>
    <col min="30" max="30" width="3.125" style="275" customWidth="1"/>
    <col min="31" max="31" width="3.625" style="275" customWidth="1"/>
    <col min="32" max="256" width="9" style="275"/>
    <col min="257" max="285" width="3" style="275" customWidth="1"/>
    <col min="286" max="286" width="3.125" style="275" customWidth="1"/>
    <col min="287" max="287" width="3.625" style="275" customWidth="1"/>
    <col min="288" max="512" width="9" style="275"/>
    <col min="513" max="541" width="3" style="275" customWidth="1"/>
    <col min="542" max="542" width="3.125" style="275" customWidth="1"/>
    <col min="543" max="543" width="3.625" style="275" customWidth="1"/>
    <col min="544" max="768" width="9" style="275"/>
    <col min="769" max="797" width="3" style="275" customWidth="1"/>
    <col min="798" max="798" width="3.125" style="275" customWidth="1"/>
    <col min="799" max="799" width="3.625" style="275" customWidth="1"/>
    <col min="800" max="1024" width="9" style="275"/>
    <col min="1025" max="1053" width="3" style="275" customWidth="1"/>
    <col min="1054" max="1054" width="3.125" style="275" customWidth="1"/>
    <col min="1055" max="1055" width="3.625" style="275" customWidth="1"/>
    <col min="1056" max="1280" width="9" style="275"/>
    <col min="1281" max="1309" width="3" style="275" customWidth="1"/>
    <col min="1310" max="1310" width="3.125" style="275" customWidth="1"/>
    <col min="1311" max="1311" width="3.625" style="275" customWidth="1"/>
    <col min="1312" max="1536" width="9" style="275"/>
    <col min="1537" max="1565" width="3" style="275" customWidth="1"/>
    <col min="1566" max="1566" width="3.125" style="275" customWidth="1"/>
    <col min="1567" max="1567" width="3.625" style="275" customWidth="1"/>
    <col min="1568" max="1792" width="9" style="275"/>
    <col min="1793" max="1821" width="3" style="275" customWidth="1"/>
    <col min="1822" max="1822" width="3.125" style="275" customWidth="1"/>
    <col min="1823" max="1823" width="3.625" style="275" customWidth="1"/>
    <col min="1824" max="2048" width="9" style="275"/>
    <col min="2049" max="2077" width="3" style="275" customWidth="1"/>
    <col min="2078" max="2078" width="3.125" style="275" customWidth="1"/>
    <col min="2079" max="2079" width="3.625" style="275" customWidth="1"/>
    <col min="2080" max="2304" width="9" style="275"/>
    <col min="2305" max="2333" width="3" style="275" customWidth="1"/>
    <col min="2334" max="2334" width="3.125" style="275" customWidth="1"/>
    <col min="2335" max="2335" width="3.625" style="275" customWidth="1"/>
    <col min="2336" max="2560" width="9" style="275"/>
    <col min="2561" max="2589" width="3" style="275" customWidth="1"/>
    <col min="2590" max="2590" width="3.125" style="275" customWidth="1"/>
    <col min="2591" max="2591" width="3.625" style="275" customWidth="1"/>
    <col min="2592" max="2816" width="9" style="275"/>
    <col min="2817" max="2845" width="3" style="275" customWidth="1"/>
    <col min="2846" max="2846" width="3.125" style="275" customWidth="1"/>
    <col min="2847" max="2847" width="3.625" style="275" customWidth="1"/>
    <col min="2848" max="3072" width="9" style="275"/>
    <col min="3073" max="3101" width="3" style="275" customWidth="1"/>
    <col min="3102" max="3102" width="3.125" style="275" customWidth="1"/>
    <col min="3103" max="3103" width="3.625" style="275" customWidth="1"/>
    <col min="3104" max="3328" width="9" style="275"/>
    <col min="3329" max="3357" width="3" style="275" customWidth="1"/>
    <col min="3358" max="3358" width="3.125" style="275" customWidth="1"/>
    <col min="3359" max="3359" width="3.625" style="275" customWidth="1"/>
    <col min="3360" max="3584" width="9" style="275"/>
    <col min="3585" max="3613" width="3" style="275" customWidth="1"/>
    <col min="3614" max="3614" width="3.125" style="275" customWidth="1"/>
    <col min="3615" max="3615" width="3.625" style="275" customWidth="1"/>
    <col min="3616" max="3840" width="9" style="275"/>
    <col min="3841" max="3869" width="3" style="275" customWidth="1"/>
    <col min="3870" max="3870" width="3.125" style="275" customWidth="1"/>
    <col min="3871" max="3871" width="3.625" style="275" customWidth="1"/>
    <col min="3872" max="4096" width="9" style="275"/>
    <col min="4097" max="4125" width="3" style="275" customWidth="1"/>
    <col min="4126" max="4126" width="3.125" style="275" customWidth="1"/>
    <col min="4127" max="4127" width="3.625" style="275" customWidth="1"/>
    <col min="4128" max="4352" width="9" style="275"/>
    <col min="4353" max="4381" width="3" style="275" customWidth="1"/>
    <col min="4382" max="4382" width="3.125" style="275" customWidth="1"/>
    <col min="4383" max="4383" width="3.625" style="275" customWidth="1"/>
    <col min="4384" max="4608" width="9" style="275"/>
    <col min="4609" max="4637" width="3" style="275" customWidth="1"/>
    <col min="4638" max="4638" width="3.125" style="275" customWidth="1"/>
    <col min="4639" max="4639" width="3.625" style="275" customWidth="1"/>
    <col min="4640" max="4864" width="9" style="275"/>
    <col min="4865" max="4893" width="3" style="275" customWidth="1"/>
    <col min="4894" max="4894" width="3.125" style="275" customWidth="1"/>
    <col min="4895" max="4895" width="3.625" style="275" customWidth="1"/>
    <col min="4896" max="5120" width="9" style="275"/>
    <col min="5121" max="5149" width="3" style="275" customWidth="1"/>
    <col min="5150" max="5150" width="3.125" style="275" customWidth="1"/>
    <col min="5151" max="5151" width="3.625" style="275" customWidth="1"/>
    <col min="5152" max="5376" width="9" style="275"/>
    <col min="5377" max="5405" width="3" style="275" customWidth="1"/>
    <col min="5406" max="5406" width="3.125" style="275" customWidth="1"/>
    <col min="5407" max="5407" width="3.625" style="275" customWidth="1"/>
    <col min="5408" max="5632" width="9" style="275"/>
    <col min="5633" max="5661" width="3" style="275" customWidth="1"/>
    <col min="5662" max="5662" width="3.125" style="275" customWidth="1"/>
    <col min="5663" max="5663" width="3.625" style="275" customWidth="1"/>
    <col min="5664" max="5888" width="9" style="275"/>
    <col min="5889" max="5917" width="3" style="275" customWidth="1"/>
    <col min="5918" max="5918" width="3.125" style="275" customWidth="1"/>
    <col min="5919" max="5919" width="3.625" style="275" customWidth="1"/>
    <col min="5920" max="6144" width="9" style="275"/>
    <col min="6145" max="6173" width="3" style="275" customWidth="1"/>
    <col min="6174" max="6174" width="3.125" style="275" customWidth="1"/>
    <col min="6175" max="6175" width="3.625" style="275" customWidth="1"/>
    <col min="6176" max="6400" width="9" style="275"/>
    <col min="6401" max="6429" width="3" style="275" customWidth="1"/>
    <col min="6430" max="6430" width="3.125" style="275" customWidth="1"/>
    <col min="6431" max="6431" width="3.625" style="275" customWidth="1"/>
    <col min="6432" max="6656" width="9" style="275"/>
    <col min="6657" max="6685" width="3" style="275" customWidth="1"/>
    <col min="6686" max="6686" width="3.125" style="275" customWidth="1"/>
    <col min="6687" max="6687" width="3.625" style="275" customWidth="1"/>
    <col min="6688" max="6912" width="9" style="275"/>
    <col min="6913" max="6941" width="3" style="275" customWidth="1"/>
    <col min="6942" max="6942" width="3.125" style="275" customWidth="1"/>
    <col min="6943" max="6943" width="3.625" style="275" customWidth="1"/>
    <col min="6944" max="7168" width="9" style="275"/>
    <col min="7169" max="7197" width="3" style="275" customWidth="1"/>
    <col min="7198" max="7198" width="3.125" style="275" customWidth="1"/>
    <col min="7199" max="7199" width="3.625" style="275" customWidth="1"/>
    <col min="7200" max="7424" width="9" style="275"/>
    <col min="7425" max="7453" width="3" style="275" customWidth="1"/>
    <col min="7454" max="7454" width="3.125" style="275" customWidth="1"/>
    <col min="7455" max="7455" width="3.625" style="275" customWidth="1"/>
    <col min="7456" max="7680" width="9" style="275"/>
    <col min="7681" max="7709" width="3" style="275" customWidth="1"/>
    <col min="7710" max="7710" width="3.125" style="275" customWidth="1"/>
    <col min="7711" max="7711" width="3.625" style="275" customWidth="1"/>
    <col min="7712" max="7936" width="9" style="275"/>
    <col min="7937" max="7965" width="3" style="275" customWidth="1"/>
    <col min="7966" max="7966" width="3.125" style="275" customWidth="1"/>
    <col min="7967" max="7967" width="3.625" style="275" customWidth="1"/>
    <col min="7968" max="8192" width="9" style="275"/>
    <col min="8193" max="8221" width="3" style="275" customWidth="1"/>
    <col min="8222" max="8222" width="3.125" style="275" customWidth="1"/>
    <col min="8223" max="8223" width="3.625" style="275" customWidth="1"/>
    <col min="8224" max="8448" width="9" style="275"/>
    <col min="8449" max="8477" width="3" style="275" customWidth="1"/>
    <col min="8478" max="8478" width="3.125" style="275" customWidth="1"/>
    <col min="8479" max="8479" width="3.625" style="275" customWidth="1"/>
    <col min="8480" max="8704" width="9" style="275"/>
    <col min="8705" max="8733" width="3" style="275" customWidth="1"/>
    <col min="8734" max="8734" width="3.125" style="275" customWidth="1"/>
    <col min="8735" max="8735" width="3.625" style="275" customWidth="1"/>
    <col min="8736" max="8960" width="9" style="275"/>
    <col min="8961" max="8989" width="3" style="275" customWidth="1"/>
    <col min="8990" max="8990" width="3.125" style="275" customWidth="1"/>
    <col min="8991" max="8991" width="3.625" style="275" customWidth="1"/>
    <col min="8992" max="9216" width="9" style="275"/>
    <col min="9217" max="9245" width="3" style="275" customWidth="1"/>
    <col min="9246" max="9246" width="3.125" style="275" customWidth="1"/>
    <col min="9247" max="9247" width="3.625" style="275" customWidth="1"/>
    <col min="9248" max="9472" width="9" style="275"/>
    <col min="9473" max="9501" width="3" style="275" customWidth="1"/>
    <col min="9502" max="9502" width="3.125" style="275" customWidth="1"/>
    <col min="9503" max="9503" width="3.625" style="275" customWidth="1"/>
    <col min="9504" max="9728" width="9" style="275"/>
    <col min="9729" max="9757" width="3" style="275" customWidth="1"/>
    <col min="9758" max="9758" width="3.125" style="275" customWidth="1"/>
    <col min="9759" max="9759" width="3.625" style="275" customWidth="1"/>
    <col min="9760" max="9984" width="9" style="275"/>
    <col min="9985" max="10013" width="3" style="275" customWidth="1"/>
    <col min="10014" max="10014" width="3.125" style="275" customWidth="1"/>
    <col min="10015" max="10015" width="3.625" style="275" customWidth="1"/>
    <col min="10016" max="10240" width="9" style="275"/>
    <col min="10241" max="10269" width="3" style="275" customWidth="1"/>
    <col min="10270" max="10270" width="3.125" style="275" customWidth="1"/>
    <col min="10271" max="10271" width="3.625" style="275" customWidth="1"/>
    <col min="10272" max="10496" width="9" style="275"/>
    <col min="10497" max="10525" width="3" style="275" customWidth="1"/>
    <col min="10526" max="10526" width="3.125" style="275" customWidth="1"/>
    <col min="10527" max="10527" width="3.625" style="275" customWidth="1"/>
    <col min="10528" max="10752" width="9" style="275"/>
    <col min="10753" max="10781" width="3" style="275" customWidth="1"/>
    <col min="10782" max="10782" width="3.125" style="275" customWidth="1"/>
    <col min="10783" max="10783" width="3.625" style="275" customWidth="1"/>
    <col min="10784" max="11008" width="9" style="275"/>
    <col min="11009" max="11037" width="3" style="275" customWidth="1"/>
    <col min="11038" max="11038" width="3.125" style="275" customWidth="1"/>
    <col min="11039" max="11039" width="3.625" style="275" customWidth="1"/>
    <col min="11040" max="11264" width="9" style="275"/>
    <col min="11265" max="11293" width="3" style="275" customWidth="1"/>
    <col min="11294" max="11294" width="3.125" style="275" customWidth="1"/>
    <col min="11295" max="11295" width="3.625" style="275" customWidth="1"/>
    <col min="11296" max="11520" width="9" style="275"/>
    <col min="11521" max="11549" width="3" style="275" customWidth="1"/>
    <col min="11550" max="11550" width="3.125" style="275" customWidth="1"/>
    <col min="11551" max="11551" width="3.625" style="275" customWidth="1"/>
    <col min="11552" max="11776" width="9" style="275"/>
    <col min="11777" max="11805" width="3" style="275" customWidth="1"/>
    <col min="11806" max="11806" width="3.125" style="275" customWidth="1"/>
    <col min="11807" max="11807" width="3.625" style="275" customWidth="1"/>
    <col min="11808" max="12032" width="9" style="275"/>
    <col min="12033" max="12061" width="3" style="275" customWidth="1"/>
    <col min="12062" max="12062" width="3.125" style="275" customWidth="1"/>
    <col min="12063" max="12063" width="3.625" style="275" customWidth="1"/>
    <col min="12064" max="12288" width="9" style="275"/>
    <col min="12289" max="12317" width="3" style="275" customWidth="1"/>
    <col min="12318" max="12318" width="3.125" style="275" customWidth="1"/>
    <col min="12319" max="12319" width="3.625" style="275" customWidth="1"/>
    <col min="12320" max="12544" width="9" style="275"/>
    <col min="12545" max="12573" width="3" style="275" customWidth="1"/>
    <col min="12574" max="12574" width="3.125" style="275" customWidth="1"/>
    <col min="12575" max="12575" width="3.625" style="275" customWidth="1"/>
    <col min="12576" max="12800" width="9" style="275"/>
    <col min="12801" max="12829" width="3" style="275" customWidth="1"/>
    <col min="12830" max="12830" width="3.125" style="275" customWidth="1"/>
    <col min="12831" max="12831" width="3.625" style="275" customWidth="1"/>
    <col min="12832" max="13056" width="9" style="275"/>
    <col min="13057" max="13085" width="3" style="275" customWidth="1"/>
    <col min="13086" max="13086" width="3.125" style="275" customWidth="1"/>
    <col min="13087" max="13087" width="3.625" style="275" customWidth="1"/>
    <col min="13088" max="13312" width="9" style="275"/>
    <col min="13313" max="13341" width="3" style="275" customWidth="1"/>
    <col min="13342" max="13342" width="3.125" style="275" customWidth="1"/>
    <col min="13343" max="13343" width="3.625" style="275" customWidth="1"/>
    <col min="13344" max="13568" width="9" style="275"/>
    <col min="13569" max="13597" width="3" style="275" customWidth="1"/>
    <col min="13598" max="13598" width="3.125" style="275" customWidth="1"/>
    <col min="13599" max="13599" width="3.625" style="275" customWidth="1"/>
    <col min="13600" max="13824" width="9" style="275"/>
    <col min="13825" max="13853" width="3" style="275" customWidth="1"/>
    <col min="13854" max="13854" width="3.125" style="275" customWidth="1"/>
    <col min="13855" max="13855" width="3.625" style="275" customWidth="1"/>
    <col min="13856" max="14080" width="9" style="275"/>
    <col min="14081" max="14109" width="3" style="275" customWidth="1"/>
    <col min="14110" max="14110" width="3.125" style="275" customWidth="1"/>
    <col min="14111" max="14111" width="3.625" style="275" customWidth="1"/>
    <col min="14112" max="14336" width="9" style="275"/>
    <col min="14337" max="14365" width="3" style="275" customWidth="1"/>
    <col min="14366" max="14366" width="3.125" style="275" customWidth="1"/>
    <col min="14367" max="14367" width="3.625" style="275" customWidth="1"/>
    <col min="14368" max="14592" width="9" style="275"/>
    <col min="14593" max="14621" width="3" style="275" customWidth="1"/>
    <col min="14622" max="14622" width="3.125" style="275" customWidth="1"/>
    <col min="14623" max="14623" width="3.625" style="275" customWidth="1"/>
    <col min="14624" max="14848" width="9" style="275"/>
    <col min="14849" max="14877" width="3" style="275" customWidth="1"/>
    <col min="14878" max="14878" width="3.125" style="275" customWidth="1"/>
    <col min="14879" max="14879" width="3.625" style="275" customWidth="1"/>
    <col min="14880" max="15104" width="9" style="275"/>
    <col min="15105" max="15133" width="3" style="275" customWidth="1"/>
    <col min="15134" max="15134" width="3.125" style="275" customWidth="1"/>
    <col min="15135" max="15135" width="3.625" style="275" customWidth="1"/>
    <col min="15136" max="15360" width="9" style="275"/>
    <col min="15361" max="15389" width="3" style="275" customWidth="1"/>
    <col min="15390" max="15390" width="3.125" style="275" customWidth="1"/>
    <col min="15391" max="15391" width="3.625" style="275" customWidth="1"/>
    <col min="15392" max="15616" width="9" style="275"/>
    <col min="15617" max="15645" width="3" style="275" customWidth="1"/>
    <col min="15646" max="15646" width="3.125" style="275" customWidth="1"/>
    <col min="15647" max="15647" width="3.625" style="275" customWidth="1"/>
    <col min="15648" max="15872" width="9" style="275"/>
    <col min="15873" max="15901" width="3" style="275" customWidth="1"/>
    <col min="15902" max="15902" width="3.125" style="275" customWidth="1"/>
    <col min="15903" max="15903" width="3.625" style="275" customWidth="1"/>
    <col min="15904" max="16128" width="9" style="275"/>
    <col min="16129" max="16157" width="3" style="275" customWidth="1"/>
    <col min="16158" max="16158" width="3.125" style="275" customWidth="1"/>
    <col min="16159" max="16159" width="3.625" style="275" customWidth="1"/>
    <col min="16160" max="16384" width="9" style="275"/>
  </cols>
  <sheetData>
    <row r="1" spans="1:31" ht="16.5" customHeight="1">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t="s">
        <v>1098</v>
      </c>
      <c r="AB1" s="283"/>
      <c r="AC1" s="283"/>
      <c r="AD1" s="283"/>
      <c r="AE1" s="283"/>
    </row>
    <row r="2" spans="1:31" ht="18" customHeight="1">
      <c r="A2" s="283"/>
      <c r="B2" s="283"/>
      <c r="C2" s="283"/>
      <c r="D2" s="283"/>
      <c r="E2" s="283"/>
      <c r="F2" s="283"/>
      <c r="G2" s="283"/>
      <c r="H2" s="283"/>
      <c r="I2" s="283"/>
      <c r="J2" s="283"/>
      <c r="K2" s="283"/>
      <c r="L2" s="283"/>
      <c r="M2" s="283"/>
      <c r="N2" s="283"/>
      <c r="O2" s="283"/>
      <c r="P2" s="283"/>
      <c r="Q2" s="283"/>
      <c r="R2" s="283"/>
      <c r="S2" s="283"/>
      <c r="T2" s="283"/>
      <c r="U2" s="283"/>
      <c r="V2" s="283"/>
      <c r="W2" s="283"/>
      <c r="X2" s="283"/>
      <c r="Y2" s="534"/>
      <c r="Z2" s="534"/>
      <c r="AA2" s="534"/>
      <c r="AB2" s="534"/>
      <c r="AC2" s="283"/>
      <c r="AD2" s="283"/>
      <c r="AE2" s="283"/>
    </row>
    <row r="3" spans="1:31" s="351" customFormat="1" ht="23.25" customHeight="1">
      <c r="I3" s="578"/>
      <c r="J3" s="2773" t="s">
        <v>5585</v>
      </c>
      <c r="K3" s="2773"/>
      <c r="L3" s="2773"/>
      <c r="M3" s="2773"/>
      <c r="N3" s="2773"/>
      <c r="O3" s="2773"/>
      <c r="P3" s="2773"/>
      <c r="Q3" s="2773"/>
      <c r="R3" s="2773"/>
      <c r="S3" s="2773"/>
      <c r="T3" s="2773"/>
      <c r="U3" s="578"/>
      <c r="V3" s="578"/>
    </row>
    <row r="4" spans="1:31" ht="21" customHeight="1">
      <c r="A4" s="283"/>
      <c r="B4" s="367"/>
      <c r="C4" s="368"/>
      <c r="D4" s="368"/>
      <c r="E4" s="368"/>
      <c r="F4" s="368"/>
      <c r="G4" s="368"/>
      <c r="H4" s="368"/>
      <c r="I4" s="283"/>
      <c r="J4" s="283"/>
      <c r="K4" s="535"/>
      <c r="L4" s="535"/>
      <c r="M4" s="535"/>
      <c r="N4" s="2774" t="s">
        <v>5602</v>
      </c>
      <c r="O4" s="2774"/>
      <c r="P4" s="2774"/>
      <c r="Q4" s="535"/>
      <c r="R4" s="372"/>
      <c r="S4" s="283"/>
      <c r="T4" s="283"/>
      <c r="U4" s="283"/>
      <c r="V4" s="283"/>
      <c r="W4" s="283"/>
      <c r="X4" s="283"/>
      <c r="Y4" s="283"/>
      <c r="Z4" s="283"/>
      <c r="AA4" s="283"/>
      <c r="AB4" s="283"/>
      <c r="AC4" s="283"/>
      <c r="AD4" s="283"/>
      <c r="AE4" s="283"/>
    </row>
    <row r="5" spans="1:31" ht="15" customHeight="1">
      <c r="A5" s="512"/>
      <c r="B5" s="512"/>
      <c r="C5" s="512"/>
      <c r="D5" s="512"/>
      <c r="E5" s="512"/>
      <c r="F5" s="512"/>
      <c r="G5" s="512"/>
      <c r="H5" s="512"/>
      <c r="I5" s="512"/>
      <c r="J5" s="512"/>
      <c r="K5" s="512"/>
      <c r="L5" s="512"/>
      <c r="M5" s="512"/>
      <c r="N5" s="512"/>
      <c r="O5" s="512"/>
      <c r="P5" s="512"/>
      <c r="Q5" s="512"/>
      <c r="R5" s="692" t="s">
        <v>5588</v>
      </c>
      <c r="S5" s="512"/>
      <c r="T5" s="512"/>
      <c r="U5" s="512"/>
      <c r="V5" s="512"/>
      <c r="W5" s="512"/>
      <c r="X5" s="512"/>
      <c r="Y5" s="512"/>
      <c r="Z5" s="512"/>
      <c r="AA5" s="512"/>
      <c r="AB5" s="512"/>
      <c r="AC5" s="512"/>
      <c r="AD5" s="283"/>
      <c r="AE5" s="283"/>
    </row>
    <row r="6" spans="1:31" ht="15" customHeight="1">
      <c r="A6" s="512"/>
      <c r="B6" s="561"/>
      <c r="C6" s="561"/>
      <c r="D6" s="561"/>
      <c r="E6" s="561"/>
      <c r="F6" s="561"/>
      <c r="G6" s="561"/>
      <c r="H6" s="561"/>
      <c r="I6" s="561"/>
      <c r="J6" s="561"/>
      <c r="K6" s="561"/>
      <c r="L6" s="561"/>
      <c r="M6" s="561"/>
      <c r="N6" s="561"/>
      <c r="O6" s="561"/>
      <c r="P6" s="561"/>
      <c r="Q6" s="561"/>
      <c r="R6" s="693" t="s">
        <v>5589</v>
      </c>
      <c r="S6" s="561"/>
      <c r="T6" s="561"/>
      <c r="U6" s="561"/>
      <c r="V6" s="561"/>
      <c r="W6" s="561"/>
      <c r="X6" s="561"/>
      <c r="Y6" s="561"/>
      <c r="Z6" s="561"/>
      <c r="AA6" s="561"/>
      <c r="AB6" s="561"/>
      <c r="AC6" s="512"/>
      <c r="AD6" s="283"/>
      <c r="AE6" s="283"/>
    </row>
    <row r="7" spans="1:31" ht="15" customHeight="1">
      <c r="A7" s="512"/>
      <c r="B7" s="561"/>
      <c r="C7" s="561"/>
      <c r="D7" s="561"/>
      <c r="E7" s="561"/>
      <c r="F7" s="561"/>
      <c r="G7" s="561"/>
      <c r="H7" s="561"/>
      <c r="I7" s="561"/>
      <c r="J7" s="561"/>
      <c r="K7" s="561"/>
      <c r="L7" s="561"/>
      <c r="M7" s="561"/>
      <c r="N7" s="561"/>
      <c r="O7" s="561"/>
      <c r="P7" s="561"/>
      <c r="Q7" s="561"/>
      <c r="R7" s="694" t="s">
        <v>5587</v>
      </c>
      <c r="S7" s="581"/>
      <c r="T7" s="579"/>
      <c r="U7" s="579"/>
      <c r="V7" s="2775" t="str">
        <f>IF(★入力画面!L11="","",★入力画面!L11)</f>
        <v/>
      </c>
      <c r="W7" s="2775"/>
      <c r="X7" s="2775"/>
      <c r="Y7" s="2775"/>
      <c r="Z7" s="2775"/>
      <c r="AA7" s="2775"/>
      <c r="AB7" s="580" t="s">
        <v>5557</v>
      </c>
      <c r="AC7" s="512"/>
      <c r="AD7" s="283"/>
      <c r="AE7" s="283"/>
    </row>
    <row r="8" spans="1:31" ht="15" customHeight="1" thickBot="1">
      <c r="A8" s="512"/>
      <c r="B8" s="561"/>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12"/>
      <c r="AD8" s="512"/>
      <c r="AE8" s="283"/>
    </row>
    <row r="9" spans="1:31" ht="15" customHeight="1">
      <c r="A9" s="512"/>
      <c r="B9" s="585"/>
      <c r="C9" s="2776" t="s">
        <v>5603</v>
      </c>
      <c r="D9" s="2776"/>
      <c r="E9" s="2776"/>
      <c r="F9" s="2776"/>
      <c r="G9" s="2776"/>
      <c r="H9" s="2776"/>
      <c r="I9" s="586"/>
      <c r="J9" s="589"/>
      <c r="K9" s="561"/>
      <c r="L9" s="561"/>
      <c r="M9" s="561"/>
      <c r="N9" s="561"/>
      <c r="O9" s="561"/>
      <c r="P9" s="561"/>
      <c r="Q9" s="561"/>
      <c r="R9" s="561"/>
      <c r="S9" s="599"/>
      <c r="T9" s="599"/>
      <c r="U9" s="599"/>
      <c r="V9" s="599"/>
      <c r="W9" s="599"/>
      <c r="X9" s="599"/>
      <c r="Y9" s="599"/>
      <c r="Z9" s="599"/>
      <c r="AA9" s="599"/>
      <c r="AB9" s="599"/>
      <c r="AC9" s="512"/>
      <c r="AD9" s="512"/>
      <c r="AE9" s="283"/>
    </row>
    <row r="10" spans="1:31" ht="15" customHeight="1" thickBot="1">
      <c r="A10" s="512"/>
      <c r="B10" s="587"/>
      <c r="C10" s="2777"/>
      <c r="D10" s="2777"/>
      <c r="E10" s="2777"/>
      <c r="F10" s="2777"/>
      <c r="G10" s="2777"/>
      <c r="H10" s="2777"/>
      <c r="I10" s="588"/>
      <c r="J10" s="589"/>
      <c r="K10" s="561"/>
      <c r="L10" s="561"/>
      <c r="M10" s="561"/>
      <c r="N10" s="561"/>
      <c r="O10" s="561"/>
      <c r="P10" s="561"/>
      <c r="Q10" s="561"/>
      <c r="R10" s="561"/>
      <c r="S10" s="599"/>
      <c r="T10" s="599"/>
      <c r="U10" s="599"/>
      <c r="V10" s="599"/>
      <c r="W10" s="599"/>
      <c r="X10" s="599"/>
      <c r="Y10" s="599"/>
      <c r="Z10" s="599"/>
      <c r="AA10" s="599"/>
      <c r="AB10" s="599"/>
      <c r="AC10" s="512"/>
      <c r="AD10" s="512"/>
      <c r="AE10" s="283"/>
    </row>
    <row r="11" spans="1:31" ht="15" customHeight="1">
      <c r="A11" s="512"/>
      <c r="B11" s="561"/>
      <c r="C11" s="561"/>
      <c r="D11" s="691" t="s">
        <v>5604</v>
      </c>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12"/>
      <c r="AD11" s="512"/>
      <c r="AE11" s="283"/>
    </row>
    <row r="12" spans="1:31" ht="15" customHeight="1">
      <c r="A12" s="512"/>
      <c r="B12" s="561"/>
      <c r="C12" s="561"/>
      <c r="D12" s="691" t="s">
        <v>5605</v>
      </c>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12"/>
      <c r="AD12" s="512"/>
      <c r="AE12" s="283"/>
    </row>
    <row r="13" spans="1:31" ht="15" customHeight="1">
      <c r="A13" s="512"/>
      <c r="B13" s="561"/>
      <c r="C13" s="561"/>
      <c r="D13" s="691" t="s">
        <v>5606</v>
      </c>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12"/>
      <c r="AD13" s="512"/>
      <c r="AE13" s="283"/>
    </row>
    <row r="14" spans="1:31" ht="15" customHeight="1">
      <c r="A14" s="512"/>
      <c r="B14" s="561"/>
      <c r="C14" s="561"/>
      <c r="D14" s="691" t="s">
        <v>5601</v>
      </c>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12"/>
      <c r="AD14" s="512"/>
      <c r="AE14" s="283"/>
    </row>
    <row r="15" spans="1:31" ht="15" customHeight="1">
      <c r="A15" s="512"/>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12"/>
      <c r="AD15" s="512"/>
      <c r="AE15" s="283"/>
    </row>
    <row r="16" spans="1:31" ht="15" customHeight="1">
      <c r="A16" s="512"/>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12"/>
      <c r="AD16" s="512"/>
      <c r="AE16" s="283"/>
    </row>
    <row r="17" spans="1:31" ht="15" customHeight="1">
      <c r="A17" s="512"/>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12"/>
      <c r="AD17" s="512"/>
      <c r="AE17" s="283"/>
    </row>
    <row r="18" spans="1:31" ht="15" customHeight="1">
      <c r="A18" s="512"/>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12"/>
      <c r="AD18" s="512"/>
      <c r="AE18" s="283"/>
    </row>
    <row r="19" spans="1:31" ht="15" customHeight="1">
      <c r="A19" s="512"/>
      <c r="B19" s="561"/>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12"/>
      <c r="AD19" s="512"/>
      <c r="AE19" s="283"/>
    </row>
    <row r="20" spans="1:31" ht="15" customHeight="1">
      <c r="A20" s="512"/>
      <c r="B20" s="561"/>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12"/>
      <c r="AD20" s="512"/>
      <c r="AE20" s="283"/>
    </row>
    <row r="21" spans="1:31" ht="15" customHeight="1">
      <c r="A21" s="512"/>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12"/>
      <c r="AD21" s="512"/>
      <c r="AE21" s="283"/>
    </row>
    <row r="22" spans="1:31" ht="15" customHeight="1">
      <c r="A22" s="512"/>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12"/>
      <c r="AD22" s="512"/>
      <c r="AE22" s="283"/>
    </row>
    <row r="23" spans="1:31" ht="15" customHeight="1">
      <c r="A23" s="512"/>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12"/>
      <c r="AD23" s="512"/>
      <c r="AE23" s="283"/>
    </row>
    <row r="24" spans="1:31" ht="15" customHeight="1">
      <c r="A24" s="512"/>
      <c r="B24" s="525"/>
      <c r="AC24" s="512"/>
      <c r="AD24" s="512"/>
      <c r="AE24" s="283"/>
    </row>
    <row r="25" spans="1:31" ht="15" customHeight="1">
      <c r="A25" s="283"/>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512"/>
      <c r="AD25" s="512"/>
      <c r="AE25" s="283"/>
    </row>
    <row r="26" spans="1:31" ht="15" customHeight="1">
      <c r="A26" s="512"/>
      <c r="B26" s="536"/>
      <c r="C26" s="536"/>
      <c r="D26" s="536"/>
      <c r="E26" s="536"/>
      <c r="F26" s="597"/>
      <c r="G26" s="597"/>
      <c r="H26" s="597"/>
      <c r="I26" s="597"/>
      <c r="J26" s="597"/>
      <c r="K26" s="597"/>
      <c r="L26" s="536"/>
      <c r="M26" s="536"/>
      <c r="N26" s="536"/>
      <c r="O26" s="536"/>
      <c r="P26" s="536"/>
      <c r="Q26" s="536"/>
      <c r="R26" s="536"/>
      <c r="S26" s="536"/>
      <c r="T26" s="536"/>
      <c r="U26" s="536"/>
      <c r="V26" s="536"/>
      <c r="W26" s="536"/>
      <c r="X26" s="536"/>
      <c r="Y26" s="536"/>
      <c r="Z26" s="536"/>
      <c r="AA26" s="536"/>
      <c r="AB26" s="536"/>
      <c r="AC26" s="596"/>
      <c r="AD26" s="512"/>
      <c r="AE26" s="283"/>
    </row>
    <row r="27" spans="1:31">
      <c r="A27" s="525"/>
      <c r="B27" s="525"/>
      <c r="C27" s="525"/>
      <c r="D27" s="525"/>
      <c r="E27" s="525"/>
      <c r="F27" s="525"/>
      <c r="G27" s="525"/>
      <c r="H27" s="525"/>
      <c r="I27" s="525"/>
      <c r="J27" s="525"/>
      <c r="K27" s="525"/>
      <c r="L27" s="525"/>
      <c r="M27" s="525"/>
      <c r="N27" s="525"/>
      <c r="O27" s="525"/>
      <c r="P27" s="525"/>
      <c r="Q27" s="525"/>
      <c r="R27" s="525"/>
      <c r="S27" s="525"/>
      <c r="T27" s="525"/>
      <c r="U27" s="525"/>
      <c r="V27" s="525"/>
      <c r="W27" s="525"/>
      <c r="X27" s="525"/>
      <c r="Y27" s="525"/>
      <c r="Z27" s="525"/>
      <c r="AA27" s="525"/>
      <c r="AB27" s="525"/>
      <c r="AC27" s="525"/>
      <c r="AD27" s="525"/>
    </row>
    <row r="28" spans="1:31">
      <c r="A28" s="525"/>
      <c r="B28" s="525"/>
      <c r="C28" s="525"/>
      <c r="D28" s="525"/>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25"/>
      <c r="AC28" s="525"/>
      <c r="AD28" s="525"/>
    </row>
    <row r="30" spans="1:31">
      <c r="B30" s="602"/>
      <c r="C30" s="602"/>
      <c r="D30" s="602"/>
      <c r="E30" s="602"/>
    </row>
    <row r="31" spans="1:31" ht="15" customHeight="1">
      <c r="A31" s="512"/>
      <c r="B31" s="599"/>
      <c r="C31" s="601"/>
      <c r="D31" s="601"/>
      <c r="E31" s="601"/>
      <c r="F31" s="600"/>
      <c r="G31" s="600"/>
      <c r="H31" s="600"/>
      <c r="I31" s="589"/>
      <c r="J31" s="589"/>
      <c r="K31" s="561"/>
      <c r="L31" s="561"/>
      <c r="M31" s="561"/>
      <c r="N31" s="561"/>
      <c r="O31" s="561"/>
      <c r="P31" s="561"/>
      <c r="Q31" s="561"/>
      <c r="R31" s="561"/>
      <c r="S31" s="561"/>
      <c r="T31" s="561"/>
      <c r="U31" s="561"/>
      <c r="V31" s="561"/>
      <c r="W31" s="561"/>
      <c r="X31" s="561"/>
      <c r="Y31" s="561"/>
      <c r="Z31" s="561"/>
      <c r="AA31" s="561"/>
      <c r="AB31" s="584"/>
      <c r="AC31" s="512"/>
      <c r="AD31" s="283"/>
      <c r="AE31" s="283"/>
    </row>
    <row r="32" spans="1:31" ht="15" customHeight="1">
      <c r="A32" s="512"/>
      <c r="B32" s="599"/>
      <c r="C32" s="601"/>
      <c r="D32" s="601"/>
      <c r="E32" s="601"/>
      <c r="F32" s="600"/>
      <c r="G32" s="600"/>
      <c r="H32" s="600"/>
      <c r="I32" s="589"/>
      <c r="J32" s="589"/>
      <c r="K32" s="561"/>
      <c r="L32" s="561"/>
      <c r="M32" s="561"/>
      <c r="N32" s="561"/>
      <c r="O32" s="561"/>
      <c r="P32" s="561"/>
      <c r="Q32" s="561"/>
      <c r="R32" s="561"/>
      <c r="S32" s="561"/>
      <c r="T32" s="561"/>
      <c r="U32" s="561"/>
      <c r="V32" s="561"/>
      <c r="W32" s="561"/>
      <c r="X32" s="561"/>
      <c r="Y32" s="561"/>
      <c r="Z32" s="561"/>
      <c r="AA32" s="561"/>
      <c r="AB32" s="561"/>
      <c r="AC32" s="512"/>
      <c r="AD32" s="512"/>
      <c r="AE32" s="283"/>
    </row>
    <row r="33" spans="1:31" s="377" customFormat="1" ht="15" customHeight="1">
      <c r="A33" s="598"/>
      <c r="B33" s="561"/>
      <c r="C33" s="561"/>
      <c r="D33" s="590"/>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95"/>
      <c r="AD33" s="595"/>
      <c r="AE33" s="351"/>
    </row>
    <row r="34" spans="1:31" s="377" customFormat="1" ht="15" customHeight="1">
      <c r="A34" s="595"/>
      <c r="B34" s="561"/>
      <c r="C34" s="561"/>
      <c r="D34" s="590"/>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95"/>
      <c r="AD34" s="595"/>
      <c r="AE34" s="351"/>
    </row>
    <row r="35" spans="1:31" ht="15" customHeight="1">
      <c r="A35" s="512"/>
      <c r="B35" s="561"/>
      <c r="C35" s="561"/>
      <c r="D35" s="590"/>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12"/>
      <c r="AD35" s="512"/>
      <c r="AE35" s="283"/>
    </row>
    <row r="36" spans="1:31" ht="15" customHeight="1">
      <c r="A36" s="512"/>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12"/>
      <c r="AD36" s="512"/>
      <c r="AE36" s="283"/>
    </row>
    <row r="37" spans="1:31" ht="15" customHeight="1">
      <c r="A37" s="512"/>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12"/>
      <c r="AD37" s="512"/>
      <c r="AE37" s="283"/>
    </row>
    <row r="38" spans="1:31" ht="15" customHeight="1">
      <c r="A38" s="512"/>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12"/>
      <c r="AD38" s="512"/>
      <c r="AE38" s="283"/>
    </row>
    <row r="39" spans="1:31" ht="15" customHeight="1">
      <c r="A39" s="512"/>
      <c r="B39" s="561"/>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12"/>
      <c r="AD39" s="512"/>
      <c r="AE39" s="283"/>
    </row>
    <row r="40" spans="1:31" ht="15" customHeight="1">
      <c r="A40" s="512"/>
      <c r="B40" s="561"/>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12"/>
      <c r="AD40" s="512"/>
      <c r="AE40" s="283"/>
    </row>
    <row r="41" spans="1:31" ht="15" customHeight="1">
      <c r="A41" s="512"/>
      <c r="B41" s="561"/>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12"/>
      <c r="AD41" s="512"/>
      <c r="AE41" s="283"/>
    </row>
    <row r="42" spans="1:31" ht="15" customHeight="1">
      <c r="A42" s="512"/>
      <c r="B42" s="561"/>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12"/>
      <c r="AD42" s="512"/>
      <c r="AE42" s="283"/>
    </row>
    <row r="43" spans="1:31" ht="15" customHeight="1">
      <c r="A43" s="512"/>
      <c r="B43" s="561"/>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12"/>
      <c r="AD43" s="512"/>
      <c r="AE43" s="283"/>
    </row>
    <row r="44" spans="1:31" ht="15" customHeight="1">
      <c r="A44" s="512"/>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12"/>
      <c r="AD44" s="512"/>
      <c r="AE44" s="283"/>
    </row>
    <row r="45" spans="1:31" ht="15" customHeight="1">
      <c r="A45" s="512"/>
      <c r="B45" s="561"/>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12"/>
      <c r="AD45" s="512"/>
      <c r="AE45" s="283"/>
    </row>
    <row r="46" spans="1:31" ht="15" customHeight="1">
      <c r="A46" s="512"/>
      <c r="B46" s="561"/>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12"/>
      <c r="AD46" s="512"/>
      <c r="AE46" s="283"/>
    </row>
    <row r="47" spans="1:31" ht="15" customHeight="1">
      <c r="A47" s="512"/>
      <c r="B47" s="561"/>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12"/>
      <c r="AD47" s="512"/>
      <c r="AE47" s="283"/>
    </row>
    <row r="48" spans="1:31" ht="15" customHeight="1">
      <c r="A48" s="512"/>
      <c r="B48" s="561"/>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12"/>
      <c r="AD48" s="512"/>
      <c r="AE48" s="283"/>
    </row>
    <row r="49" spans="1:31" ht="15" customHeight="1">
      <c r="A49" s="512"/>
      <c r="B49" s="561"/>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12"/>
      <c r="AD49" s="512"/>
      <c r="AE49" s="283"/>
    </row>
    <row r="50" spans="1:31" ht="15" customHeight="1">
      <c r="A50" s="512"/>
      <c r="B50" s="561"/>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12"/>
      <c r="AD50" s="512"/>
      <c r="AE50" s="283"/>
    </row>
    <row r="51" spans="1:31" ht="15" customHeight="1">
      <c r="A51" s="512"/>
      <c r="B51" s="561"/>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12"/>
      <c r="AD51" s="512"/>
      <c r="AE51" s="283"/>
    </row>
    <row r="52" spans="1:31" ht="15" customHeight="1">
      <c r="A52" s="512"/>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12"/>
      <c r="AD52" s="512"/>
      <c r="AE52" s="283"/>
    </row>
    <row r="53" spans="1:31" ht="15" customHeight="1">
      <c r="A53" s="512"/>
      <c r="B53" s="561"/>
      <c r="C53" s="561"/>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12"/>
      <c r="AD53" s="512"/>
      <c r="AE53" s="283"/>
    </row>
  </sheetData>
  <sheetProtection algorithmName="SHA-512" hashValue="LQacqIiFgNKj6vZjj8LhTkJhC2NGB9BYoALSCFf4k9k3XKowAEhS0uDQzhVRvz0wA31dzk5LHVCC7zxczxN+2A==" saltValue="lLB39jBfSKme8r71HQO+ug==" spinCount="100000" sheet="1" scenarios="1"/>
  <mergeCells count="4">
    <mergeCell ref="J3:T3"/>
    <mergeCell ref="N4:P4"/>
    <mergeCell ref="V7:AA7"/>
    <mergeCell ref="C9:H10"/>
  </mergeCells>
  <phoneticPr fontId="116"/>
  <pageMargins left="0.59055118110236227" right="0.59055118110236227" top="0.59055118110236227" bottom="0.59055118110236227"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E87"/>
  <sheetViews>
    <sheetView showZeros="0" topLeftCell="A4" zoomScaleNormal="100" workbookViewId="0">
      <selection sqref="A1:BB12"/>
    </sheetView>
  </sheetViews>
  <sheetFormatPr defaultColWidth="1.875" defaultRowHeight="13.5"/>
  <cols>
    <col min="1" max="52" width="1.875" style="4"/>
    <col min="53" max="53" width="1.875" style="4" customWidth="1"/>
    <col min="54" max="54" width="2.5" style="4" hidden="1" customWidth="1"/>
    <col min="55" max="55" width="9.5" style="4" hidden="1" customWidth="1"/>
    <col min="56" max="56" width="34.875" style="4" hidden="1" customWidth="1"/>
    <col min="57" max="57" width="5.5" style="4" hidden="1" customWidth="1"/>
    <col min="58" max="59" width="0" style="4" hidden="1" customWidth="1"/>
    <col min="60" max="63" width="1.875" style="4"/>
    <col min="64" max="64" width="3.5" style="4" bestFit="1" customWidth="1"/>
    <col min="65" max="66" width="1.875" style="4"/>
    <col min="67" max="67" width="2.5" style="4" bestFit="1" customWidth="1"/>
    <col min="68" max="71" width="1.875" style="4"/>
    <col min="72" max="72" width="2.5" style="4" bestFit="1" customWidth="1"/>
    <col min="73" max="16384" width="1.875" style="4"/>
  </cols>
  <sheetData>
    <row r="1" spans="1:57" ht="3.75" customHeight="1">
      <c r="A1" s="1507" t="s">
        <v>0</v>
      </c>
      <c r="B1" s="1535" t="s">
        <v>1</v>
      </c>
      <c r="C1" s="1535"/>
      <c r="D1" s="1535"/>
      <c r="E1" s="1535"/>
      <c r="F1" s="1535" t="s">
        <v>0</v>
      </c>
      <c r="G1" s="1702" t="s">
        <v>2</v>
      </c>
      <c r="H1" s="1480"/>
      <c r="I1" s="1480"/>
      <c r="J1" s="1480"/>
      <c r="K1" s="1480"/>
      <c r="L1" s="1481"/>
      <c r="M1" s="1507" t="s">
        <v>0</v>
      </c>
      <c r="N1" s="1535" t="s">
        <v>3</v>
      </c>
      <c r="O1" s="1535"/>
      <c r="P1" s="1475"/>
      <c r="Q1" s="1535" t="s">
        <v>0</v>
      </c>
      <c r="R1" s="1702" t="s">
        <v>4</v>
      </c>
      <c r="S1" s="1702"/>
      <c r="T1" s="1702"/>
      <c r="U1" s="1702"/>
      <c r="V1" s="1702"/>
      <c r="W1" s="1702"/>
      <c r="X1" s="1702"/>
      <c r="Y1" s="1702"/>
      <c r="Z1" s="1749"/>
      <c r="AA1" s="1751" t="s">
        <v>5</v>
      </c>
      <c r="AB1" s="1752"/>
      <c r="AC1" s="1752"/>
      <c r="AD1" s="1752"/>
      <c r="AE1" s="1752"/>
      <c r="AF1" s="1752"/>
      <c r="AG1" s="1752"/>
      <c r="AH1" s="1752"/>
      <c r="AI1" s="1752"/>
      <c r="AJ1" s="1752"/>
      <c r="AK1" s="1752"/>
      <c r="AL1" s="1752"/>
      <c r="AM1" s="1752"/>
      <c r="AN1" s="1752"/>
      <c r="AO1" s="1752"/>
      <c r="AP1" s="1752"/>
      <c r="AQ1" s="1752"/>
      <c r="AR1" s="1752"/>
      <c r="AS1" s="1752"/>
      <c r="AT1" s="1752"/>
      <c r="AU1" s="1752"/>
      <c r="AV1" s="1752"/>
      <c r="AW1" s="1752"/>
      <c r="AX1" s="1752"/>
      <c r="AY1" s="1752"/>
      <c r="AZ1" s="1752"/>
      <c r="BA1" s="1753"/>
    </row>
    <row r="2" spans="1:57" ht="3.75" customHeight="1">
      <c r="A2" s="1563"/>
      <c r="B2" s="1510"/>
      <c r="C2" s="1510"/>
      <c r="D2" s="1510"/>
      <c r="E2" s="1510"/>
      <c r="F2" s="1510"/>
      <c r="G2" s="1483"/>
      <c r="H2" s="1483"/>
      <c r="I2" s="1483"/>
      <c r="J2" s="1483"/>
      <c r="K2" s="1483"/>
      <c r="L2" s="1484"/>
      <c r="M2" s="1563"/>
      <c r="N2" s="1510"/>
      <c r="O2" s="1510"/>
      <c r="P2" s="1504"/>
      <c r="Q2" s="1510"/>
      <c r="R2" s="1483"/>
      <c r="S2" s="1483"/>
      <c r="T2" s="1483"/>
      <c r="U2" s="1483"/>
      <c r="V2" s="1483"/>
      <c r="W2" s="1483"/>
      <c r="X2" s="1483"/>
      <c r="Y2" s="1483"/>
      <c r="Z2" s="1484"/>
      <c r="AA2" s="1754"/>
      <c r="AB2" s="1755"/>
      <c r="AC2" s="1755"/>
      <c r="AD2" s="1755"/>
      <c r="AE2" s="1755"/>
      <c r="AF2" s="1755"/>
      <c r="AG2" s="1755"/>
      <c r="AH2" s="1755"/>
      <c r="AI2" s="1755"/>
      <c r="AJ2" s="1755"/>
      <c r="AK2" s="1755"/>
      <c r="AL2" s="1755"/>
      <c r="AM2" s="1755"/>
      <c r="AN2" s="1755"/>
      <c r="AO2" s="1755"/>
      <c r="AP2" s="1755"/>
      <c r="AQ2" s="1755"/>
      <c r="AR2" s="1755"/>
      <c r="AS2" s="1755"/>
      <c r="AT2" s="1755"/>
      <c r="AU2" s="1755"/>
      <c r="AV2" s="1755"/>
      <c r="AW2" s="1755"/>
      <c r="AX2" s="1755"/>
      <c r="AY2" s="1755"/>
      <c r="AZ2" s="1755"/>
      <c r="BA2" s="1756"/>
      <c r="BC2" s="19" t="s">
        <v>197</v>
      </c>
      <c r="BD2" s="4" t="s">
        <v>180</v>
      </c>
    </row>
    <row r="3" spans="1:57" ht="3.75" customHeight="1">
      <c r="A3" s="1563"/>
      <c r="B3" s="1510"/>
      <c r="C3" s="1510"/>
      <c r="D3" s="1510"/>
      <c r="E3" s="1510"/>
      <c r="F3" s="1510"/>
      <c r="G3" s="1483"/>
      <c r="H3" s="1483"/>
      <c r="I3" s="1483"/>
      <c r="J3" s="1483"/>
      <c r="K3" s="1483"/>
      <c r="L3" s="1484"/>
      <c r="M3" s="1563"/>
      <c r="N3" s="1510"/>
      <c r="O3" s="1510"/>
      <c r="P3" s="1504"/>
      <c r="Q3" s="1510"/>
      <c r="R3" s="1483"/>
      <c r="S3" s="1483"/>
      <c r="T3" s="1483"/>
      <c r="U3" s="1483"/>
      <c r="V3" s="1483"/>
      <c r="W3" s="1483"/>
      <c r="X3" s="1483"/>
      <c r="Y3" s="1483"/>
      <c r="Z3" s="1484"/>
      <c r="AA3" s="1754"/>
      <c r="AB3" s="1755"/>
      <c r="AC3" s="1755"/>
      <c r="AD3" s="1755"/>
      <c r="AE3" s="1755"/>
      <c r="AF3" s="1755"/>
      <c r="AG3" s="1755"/>
      <c r="AH3" s="1755"/>
      <c r="AI3" s="1755"/>
      <c r="AJ3" s="1755"/>
      <c r="AK3" s="1755"/>
      <c r="AL3" s="1755"/>
      <c r="AM3" s="1755"/>
      <c r="AN3" s="1755"/>
      <c r="AO3" s="1755"/>
      <c r="AP3" s="1755"/>
      <c r="AQ3" s="1755"/>
      <c r="AR3" s="1755"/>
      <c r="AS3" s="1755"/>
      <c r="AT3" s="1755"/>
      <c r="AU3" s="1755"/>
      <c r="AV3" s="1755"/>
      <c r="AW3" s="1755"/>
      <c r="AX3" s="1755"/>
      <c r="AY3" s="1755"/>
      <c r="AZ3" s="1755"/>
      <c r="BA3" s="1756"/>
      <c r="BC3" s="4" t="s">
        <v>215</v>
      </c>
      <c r="BD3" s="4" t="s">
        <v>181</v>
      </c>
    </row>
    <row r="4" spans="1:57" ht="3.75" customHeight="1">
      <c r="A4" s="1563"/>
      <c r="B4" s="1510"/>
      <c r="C4" s="1510"/>
      <c r="D4" s="1510"/>
      <c r="E4" s="1510"/>
      <c r="F4" s="1510"/>
      <c r="G4" s="1483"/>
      <c r="H4" s="1483"/>
      <c r="I4" s="1483"/>
      <c r="J4" s="1483"/>
      <c r="K4" s="1483"/>
      <c r="L4" s="1484"/>
      <c r="M4" s="1563"/>
      <c r="N4" s="1510"/>
      <c r="O4" s="1510"/>
      <c r="P4" s="1504"/>
      <c r="Q4" s="1510" t="s">
        <v>7</v>
      </c>
      <c r="R4" s="1681" t="s">
        <v>8</v>
      </c>
      <c r="S4" s="1681"/>
      <c r="T4" s="1681"/>
      <c r="U4" s="1681"/>
      <c r="V4" s="1681"/>
      <c r="W4" s="1681"/>
      <c r="X4" s="1681"/>
      <c r="Y4" s="1681"/>
      <c r="Z4" s="1682"/>
      <c r="AA4" s="1757"/>
      <c r="AB4" s="1758"/>
      <c r="AC4" s="1758"/>
      <c r="AD4" s="1758"/>
      <c r="AE4" s="1758"/>
      <c r="AF4" s="1758"/>
      <c r="AG4" s="1758"/>
      <c r="AH4" s="1758"/>
      <c r="AI4" s="1758"/>
      <c r="AJ4" s="1758"/>
      <c r="AK4" s="1758"/>
      <c r="AL4" s="1758"/>
      <c r="AM4" s="1758"/>
      <c r="AN4" s="1758"/>
      <c r="AO4" s="1758"/>
      <c r="AP4" s="1758"/>
      <c r="AQ4" s="1758"/>
      <c r="AR4" s="1758"/>
      <c r="AS4" s="1758"/>
      <c r="AT4" s="1758"/>
      <c r="AU4" s="1758"/>
      <c r="AV4" s="1758"/>
      <c r="AW4" s="1758"/>
      <c r="AX4" s="1758"/>
      <c r="AY4" s="1758"/>
      <c r="AZ4" s="1758"/>
      <c r="BA4" s="1759"/>
      <c r="BC4" s="4" t="s">
        <v>216</v>
      </c>
      <c r="BD4" s="4" t="s">
        <v>182</v>
      </c>
    </row>
    <row r="5" spans="1:57" ht="3.75" customHeight="1">
      <c r="A5" s="1563"/>
      <c r="B5" s="1510"/>
      <c r="C5" s="1510"/>
      <c r="D5" s="1510"/>
      <c r="E5" s="1510"/>
      <c r="F5" s="1510" t="s">
        <v>0</v>
      </c>
      <c r="G5" s="1681" t="s">
        <v>9</v>
      </c>
      <c r="H5" s="1483"/>
      <c r="I5" s="1483"/>
      <c r="J5" s="1483"/>
      <c r="K5" s="1483"/>
      <c r="L5" s="1484"/>
      <c r="M5" s="1563"/>
      <c r="N5" s="1510"/>
      <c r="O5" s="1510"/>
      <c r="P5" s="1504"/>
      <c r="Q5" s="1510"/>
      <c r="R5" s="1483"/>
      <c r="S5" s="1483"/>
      <c r="T5" s="1483"/>
      <c r="U5" s="1483"/>
      <c r="V5" s="1483"/>
      <c r="W5" s="1483"/>
      <c r="X5" s="1483"/>
      <c r="Y5" s="1483"/>
      <c r="Z5" s="1484"/>
      <c r="AA5" s="1507"/>
      <c r="AB5" s="1535"/>
      <c r="AC5" s="1535"/>
      <c r="AD5" s="1535"/>
      <c r="AE5" s="1535"/>
      <c r="AF5" s="1535"/>
      <c r="AG5" s="1535"/>
      <c r="AH5" s="1535"/>
      <c r="AI5" s="1535"/>
      <c r="AJ5" s="1535"/>
      <c r="AK5" s="1535"/>
      <c r="AL5" s="1535"/>
      <c r="AM5" s="1535"/>
      <c r="AN5" s="1535"/>
      <c r="AO5" s="1535"/>
      <c r="AP5" s="1535"/>
      <c r="AQ5" s="1535"/>
      <c r="AR5" s="1535"/>
      <c r="AS5" s="1535"/>
      <c r="AT5" s="1535"/>
      <c r="AU5" s="1535"/>
      <c r="AV5" s="1535"/>
      <c r="AW5" s="1535"/>
      <c r="AX5" s="1535"/>
      <c r="AY5" s="1535"/>
      <c r="AZ5" s="1535"/>
      <c r="BA5" s="1536"/>
      <c r="BC5" s="4" t="s">
        <v>217</v>
      </c>
      <c r="BD5" s="4" t="s">
        <v>183</v>
      </c>
    </row>
    <row r="6" spans="1:57" ht="3.75" customHeight="1">
      <c r="A6" s="1563"/>
      <c r="B6" s="1510"/>
      <c r="C6" s="1510"/>
      <c r="D6" s="1510"/>
      <c r="E6" s="1510"/>
      <c r="F6" s="1510"/>
      <c r="G6" s="1483"/>
      <c r="H6" s="1483"/>
      <c r="I6" s="1483"/>
      <c r="J6" s="1483"/>
      <c r="K6" s="1483"/>
      <c r="L6" s="1484"/>
      <c r="M6" s="1563"/>
      <c r="N6" s="1510"/>
      <c r="O6" s="1510"/>
      <c r="P6" s="1504"/>
      <c r="Q6" s="1510"/>
      <c r="R6" s="1483"/>
      <c r="S6" s="1483"/>
      <c r="T6" s="1483"/>
      <c r="U6" s="1483"/>
      <c r="V6" s="1483"/>
      <c r="W6" s="1483"/>
      <c r="X6" s="1483"/>
      <c r="Y6" s="1483"/>
      <c r="Z6" s="1484"/>
      <c r="AA6" s="1563"/>
      <c r="AB6" s="1510"/>
      <c r="AC6" s="1510"/>
      <c r="AD6" s="1510"/>
      <c r="AE6" s="1510"/>
      <c r="AF6" s="1510"/>
      <c r="AG6" s="1510"/>
      <c r="AH6" s="1510"/>
      <c r="AI6" s="1510"/>
      <c r="AJ6" s="1510"/>
      <c r="AK6" s="1510"/>
      <c r="AL6" s="1510"/>
      <c r="AM6" s="1510"/>
      <c r="AN6" s="1510"/>
      <c r="AO6" s="1510"/>
      <c r="AP6" s="1510"/>
      <c r="AQ6" s="1510"/>
      <c r="AR6" s="1510"/>
      <c r="AS6" s="1510"/>
      <c r="AT6" s="1510"/>
      <c r="AU6" s="1510"/>
      <c r="AV6" s="1510"/>
      <c r="AW6" s="1510"/>
      <c r="AX6" s="1510"/>
      <c r="AY6" s="1510"/>
      <c r="AZ6" s="1510"/>
      <c r="BA6" s="1520"/>
      <c r="BC6" s="4" t="s">
        <v>218</v>
      </c>
      <c r="BD6" s="4" t="s">
        <v>184</v>
      </c>
    </row>
    <row r="7" spans="1:57" ht="3.75" customHeight="1">
      <c r="A7" s="1563"/>
      <c r="B7" s="1510"/>
      <c r="C7" s="1510"/>
      <c r="D7" s="1510"/>
      <c r="E7" s="1510"/>
      <c r="F7" s="1510"/>
      <c r="G7" s="1483"/>
      <c r="H7" s="1483"/>
      <c r="I7" s="1483"/>
      <c r="J7" s="1483"/>
      <c r="K7" s="1483"/>
      <c r="L7" s="1484"/>
      <c r="M7" s="1563"/>
      <c r="N7" s="1510"/>
      <c r="O7" s="1510"/>
      <c r="P7" s="1504"/>
      <c r="Q7" s="1510" t="s">
        <v>0</v>
      </c>
      <c r="R7" s="1681" t="s">
        <v>12</v>
      </c>
      <c r="S7" s="1681"/>
      <c r="T7" s="1681"/>
      <c r="U7" s="1681"/>
      <c r="V7" s="1681"/>
      <c r="W7" s="1681"/>
      <c r="X7" s="1681"/>
      <c r="Y7" s="1681"/>
      <c r="Z7" s="1682"/>
      <c r="AA7" s="1563"/>
      <c r="AB7" s="1510"/>
      <c r="AC7" s="1510"/>
      <c r="AD7" s="1510"/>
      <c r="AE7" s="1510"/>
      <c r="AF7" s="1510"/>
      <c r="AG7" s="1510"/>
      <c r="AH7" s="1510"/>
      <c r="AI7" s="1510"/>
      <c r="AJ7" s="1510"/>
      <c r="AK7" s="1510"/>
      <c r="AL7" s="1510"/>
      <c r="AM7" s="1510"/>
      <c r="AN7" s="1510"/>
      <c r="AO7" s="1510"/>
      <c r="AP7" s="1510"/>
      <c r="AQ7" s="1510"/>
      <c r="AR7" s="1510"/>
      <c r="AS7" s="1510"/>
      <c r="AT7" s="1510"/>
      <c r="AU7" s="1510"/>
      <c r="AV7" s="1510"/>
      <c r="AW7" s="1510"/>
      <c r="AX7" s="1510"/>
      <c r="AY7" s="1510"/>
      <c r="AZ7" s="1510"/>
      <c r="BA7" s="1520"/>
      <c r="BC7" s="4" t="s">
        <v>219</v>
      </c>
      <c r="BD7" s="4" t="s">
        <v>185</v>
      </c>
    </row>
    <row r="8" spans="1:57" ht="3.75" customHeight="1">
      <c r="A8" s="1563"/>
      <c r="B8" s="1510"/>
      <c r="C8" s="1510"/>
      <c r="D8" s="1510"/>
      <c r="E8" s="1510"/>
      <c r="F8" s="1510"/>
      <c r="G8" s="1483"/>
      <c r="H8" s="1483"/>
      <c r="I8" s="1483"/>
      <c r="J8" s="1483"/>
      <c r="K8" s="1483"/>
      <c r="L8" s="1484"/>
      <c r="M8" s="1563"/>
      <c r="N8" s="1510"/>
      <c r="O8" s="1510"/>
      <c r="P8" s="1504"/>
      <c r="Q8" s="1510"/>
      <c r="R8" s="1483"/>
      <c r="S8" s="1483"/>
      <c r="T8" s="1483"/>
      <c r="U8" s="1483"/>
      <c r="V8" s="1483"/>
      <c r="W8" s="1483"/>
      <c r="X8" s="1483"/>
      <c r="Y8" s="1483"/>
      <c r="Z8" s="1484"/>
      <c r="AA8" s="1563"/>
      <c r="AB8" s="1510"/>
      <c r="AC8" s="1510"/>
      <c r="AD8" s="1510"/>
      <c r="AE8" s="1510"/>
      <c r="AF8" s="1510"/>
      <c r="AG8" s="1510"/>
      <c r="AH8" s="1510"/>
      <c r="AI8" s="1510"/>
      <c r="AJ8" s="1510"/>
      <c r="AK8" s="1510"/>
      <c r="AL8" s="1510"/>
      <c r="AM8" s="1510"/>
      <c r="AN8" s="1510"/>
      <c r="AO8" s="1510"/>
      <c r="AP8" s="1510"/>
      <c r="AQ8" s="1510"/>
      <c r="AR8" s="1510"/>
      <c r="AS8" s="1510"/>
      <c r="AT8" s="1510"/>
      <c r="AU8" s="1510"/>
      <c r="AV8" s="1510"/>
      <c r="AW8" s="1510"/>
      <c r="AX8" s="1510"/>
      <c r="AY8" s="1510"/>
      <c r="AZ8" s="1510"/>
      <c r="BA8" s="1520"/>
      <c r="BC8" s="4" t="s">
        <v>220</v>
      </c>
      <c r="BD8" s="4" t="s">
        <v>186</v>
      </c>
      <c r="BE8" s="4" t="s">
        <v>15</v>
      </c>
    </row>
    <row r="9" spans="1:57" ht="3.75" customHeight="1">
      <c r="A9" s="1563"/>
      <c r="B9" s="1510"/>
      <c r="C9" s="1510"/>
      <c r="D9" s="1510"/>
      <c r="E9" s="1510"/>
      <c r="F9" s="1510" t="s">
        <v>0</v>
      </c>
      <c r="G9" s="1681" t="s">
        <v>16</v>
      </c>
      <c r="H9" s="1681"/>
      <c r="I9" s="1681"/>
      <c r="J9" s="1681"/>
      <c r="K9" s="1681"/>
      <c r="L9" s="1682"/>
      <c r="M9" s="1563"/>
      <c r="N9" s="1510"/>
      <c r="O9" s="1510"/>
      <c r="P9" s="1504"/>
      <c r="Q9" s="1510"/>
      <c r="R9" s="1483"/>
      <c r="S9" s="1483"/>
      <c r="T9" s="1483"/>
      <c r="U9" s="1483"/>
      <c r="V9" s="1483"/>
      <c r="W9" s="1483"/>
      <c r="X9" s="1483"/>
      <c r="Y9" s="1483"/>
      <c r="Z9" s="1484"/>
      <c r="AA9" s="1563"/>
      <c r="AB9" s="1510"/>
      <c r="AC9" s="1510"/>
      <c r="AD9" s="1510"/>
      <c r="AE9" s="1510"/>
      <c r="AF9" s="1510"/>
      <c r="AG9" s="1510"/>
      <c r="AH9" s="1510"/>
      <c r="AI9" s="1510"/>
      <c r="AJ9" s="1510"/>
      <c r="AK9" s="1510"/>
      <c r="AL9" s="1510"/>
      <c r="AM9" s="1510"/>
      <c r="AN9" s="1510"/>
      <c r="AO9" s="1510"/>
      <c r="AP9" s="1510"/>
      <c r="AQ9" s="1510"/>
      <c r="AR9" s="1510"/>
      <c r="AS9" s="1510"/>
      <c r="AT9" s="1510"/>
      <c r="AU9" s="1510"/>
      <c r="AV9" s="1510"/>
      <c r="AW9" s="1510"/>
      <c r="AX9" s="1510"/>
      <c r="AY9" s="1510"/>
      <c r="AZ9" s="1510"/>
      <c r="BA9" s="1520"/>
      <c r="BC9" s="4" t="s">
        <v>221</v>
      </c>
      <c r="BD9" s="4" t="s">
        <v>187</v>
      </c>
      <c r="BE9" s="4" t="s">
        <v>18</v>
      </c>
    </row>
    <row r="10" spans="1:57" ht="3.75" customHeight="1">
      <c r="A10" s="1563"/>
      <c r="B10" s="1510"/>
      <c r="C10" s="1510"/>
      <c r="D10" s="1510"/>
      <c r="E10" s="1510"/>
      <c r="F10" s="1510"/>
      <c r="G10" s="1483"/>
      <c r="H10" s="1483"/>
      <c r="I10" s="1483"/>
      <c r="J10" s="1483"/>
      <c r="K10" s="1483"/>
      <c r="L10" s="1484"/>
      <c r="M10" s="1563"/>
      <c r="N10" s="1510"/>
      <c r="O10" s="1510"/>
      <c r="P10" s="1504"/>
      <c r="Q10" s="1510" t="s">
        <v>0</v>
      </c>
      <c r="R10" s="1681" t="s">
        <v>19</v>
      </c>
      <c r="S10" s="1681"/>
      <c r="T10" s="1681"/>
      <c r="U10" s="1681"/>
      <c r="V10" s="1681"/>
      <c r="W10" s="1681"/>
      <c r="X10" s="1681"/>
      <c r="Y10" s="1681"/>
      <c r="Z10" s="1682"/>
      <c r="AA10" s="1563"/>
      <c r="AB10" s="1510"/>
      <c r="AC10" s="1510"/>
      <c r="AD10" s="1510"/>
      <c r="AE10" s="1510"/>
      <c r="AF10" s="1510"/>
      <c r="AG10" s="1510"/>
      <c r="AH10" s="1510"/>
      <c r="AI10" s="1510"/>
      <c r="AJ10" s="1510"/>
      <c r="AK10" s="1510"/>
      <c r="AL10" s="1510"/>
      <c r="AM10" s="1510"/>
      <c r="AN10" s="1510"/>
      <c r="AO10" s="1510"/>
      <c r="AP10" s="1510"/>
      <c r="AQ10" s="1510"/>
      <c r="AR10" s="1510"/>
      <c r="AS10" s="1510"/>
      <c r="AT10" s="1510"/>
      <c r="AU10" s="1510"/>
      <c r="AV10" s="1510"/>
      <c r="AW10" s="1510"/>
      <c r="AX10" s="1510"/>
      <c r="AY10" s="1510"/>
      <c r="AZ10" s="1510"/>
      <c r="BA10" s="1520"/>
      <c r="BC10" s="4" t="s">
        <v>222</v>
      </c>
      <c r="BD10" s="4" t="s">
        <v>188</v>
      </c>
      <c r="BE10" s="4" t="s">
        <v>21</v>
      </c>
    </row>
    <row r="11" spans="1:57" ht="3.75" customHeight="1">
      <c r="A11" s="1563"/>
      <c r="B11" s="1510"/>
      <c r="C11" s="1510"/>
      <c r="D11" s="1510"/>
      <c r="E11" s="1510"/>
      <c r="F11" s="1510"/>
      <c r="G11" s="1483"/>
      <c r="H11" s="1483"/>
      <c r="I11" s="1483"/>
      <c r="J11" s="1483"/>
      <c r="K11" s="1483"/>
      <c r="L11" s="1484"/>
      <c r="M11" s="1563"/>
      <c r="N11" s="1510"/>
      <c r="O11" s="1510"/>
      <c r="P11" s="1504"/>
      <c r="Q11" s="1510"/>
      <c r="R11" s="1483"/>
      <c r="S11" s="1483"/>
      <c r="T11" s="1483"/>
      <c r="U11" s="1483"/>
      <c r="V11" s="1483"/>
      <c r="W11" s="1483"/>
      <c r="X11" s="1483"/>
      <c r="Y11" s="1483"/>
      <c r="Z11" s="1484"/>
      <c r="AA11" s="1563"/>
      <c r="AB11" s="1510"/>
      <c r="AC11" s="1510"/>
      <c r="AD11" s="1510"/>
      <c r="AE11" s="1510"/>
      <c r="AF11" s="1510"/>
      <c r="AG11" s="1510"/>
      <c r="AH11" s="1510"/>
      <c r="AI11" s="1510"/>
      <c r="AJ11" s="1510"/>
      <c r="AK11" s="1510"/>
      <c r="AL11" s="1510"/>
      <c r="AM11" s="1510"/>
      <c r="AN11" s="1510"/>
      <c r="AO11" s="1510"/>
      <c r="AP11" s="1510"/>
      <c r="AQ11" s="1510"/>
      <c r="AR11" s="1510"/>
      <c r="AS11" s="1510"/>
      <c r="AT11" s="1510"/>
      <c r="AU11" s="1510"/>
      <c r="AV11" s="1510"/>
      <c r="AW11" s="1510"/>
      <c r="AX11" s="1510"/>
      <c r="AY11" s="1510"/>
      <c r="AZ11" s="1510"/>
      <c r="BA11" s="1520"/>
      <c r="BC11" s="4" t="s">
        <v>223</v>
      </c>
      <c r="BD11" s="4" t="s">
        <v>189</v>
      </c>
      <c r="BE11" s="4" t="s">
        <v>23</v>
      </c>
    </row>
    <row r="12" spans="1:57" ht="3.75" customHeight="1">
      <c r="A12" s="1537"/>
      <c r="B12" s="1511"/>
      <c r="C12" s="1511"/>
      <c r="D12" s="1511"/>
      <c r="E12" s="1511"/>
      <c r="F12" s="1511"/>
      <c r="G12" s="1486"/>
      <c r="H12" s="1486"/>
      <c r="I12" s="1486"/>
      <c r="J12" s="1486"/>
      <c r="K12" s="1486"/>
      <c r="L12" s="1487"/>
      <c r="M12" s="1537"/>
      <c r="N12" s="1511"/>
      <c r="O12" s="1511"/>
      <c r="P12" s="1505"/>
      <c r="Q12" s="1511"/>
      <c r="R12" s="1486"/>
      <c r="S12" s="1486"/>
      <c r="T12" s="1486"/>
      <c r="U12" s="1486"/>
      <c r="V12" s="1486"/>
      <c r="W12" s="1486"/>
      <c r="X12" s="1486"/>
      <c r="Y12" s="1486"/>
      <c r="Z12" s="1487"/>
      <c r="AA12" s="1537"/>
      <c r="AB12" s="1511"/>
      <c r="AC12" s="1511"/>
      <c r="AD12" s="1511"/>
      <c r="AE12" s="1511"/>
      <c r="AF12" s="1511"/>
      <c r="AG12" s="1511"/>
      <c r="AH12" s="1511"/>
      <c r="AI12" s="1511"/>
      <c r="AJ12" s="1511"/>
      <c r="AK12" s="1511"/>
      <c r="AL12" s="1511"/>
      <c r="AM12" s="1511"/>
      <c r="AN12" s="1511"/>
      <c r="AO12" s="1511"/>
      <c r="AP12" s="1511"/>
      <c r="AQ12" s="1511"/>
      <c r="AR12" s="1511"/>
      <c r="AS12" s="1511"/>
      <c r="AT12" s="1511"/>
      <c r="AU12" s="1511"/>
      <c r="AV12" s="1511"/>
      <c r="AW12" s="1511"/>
      <c r="AX12" s="1511"/>
      <c r="AY12" s="1511"/>
      <c r="AZ12" s="1511"/>
      <c r="BA12" s="1521"/>
      <c r="BC12" s="4" t="s">
        <v>224</v>
      </c>
      <c r="BD12" s="4" t="s">
        <v>190</v>
      </c>
    </row>
    <row r="13" spans="1:57" ht="11.25" customHeight="1">
      <c r="A13" s="1684" t="s">
        <v>25</v>
      </c>
      <c r="B13" s="1691"/>
      <c r="C13" s="1691"/>
      <c r="D13" s="1691"/>
      <c r="E13" s="1691"/>
      <c r="F13" s="1691"/>
      <c r="G13" s="1691"/>
      <c r="H13" s="1692"/>
      <c r="I13" s="1690" t="s">
        <v>26</v>
      </c>
      <c r="J13" s="1691"/>
      <c r="K13" s="1691"/>
      <c r="L13" s="1691"/>
      <c r="M13" s="1691"/>
      <c r="N13" s="1691"/>
      <c r="O13" s="1691"/>
      <c r="P13" s="1691"/>
      <c r="Q13" s="1691"/>
      <c r="R13" s="1691"/>
      <c r="S13" s="1691"/>
      <c r="T13" s="1692"/>
      <c r="U13" s="1690" t="s">
        <v>27</v>
      </c>
      <c r="V13" s="1691"/>
      <c r="W13" s="1691"/>
      <c r="X13" s="1691"/>
      <c r="Y13" s="1691"/>
      <c r="Z13" s="1691"/>
      <c r="AA13" s="1691"/>
      <c r="AB13" s="1691"/>
      <c r="AC13" s="1691"/>
      <c r="AD13" s="1691"/>
      <c r="AE13" s="1691"/>
      <c r="AF13" s="1692"/>
      <c r="AG13" s="1507"/>
      <c r="AH13" s="1535"/>
      <c r="AI13" s="1535"/>
      <c r="AJ13" s="1535"/>
      <c r="AK13" s="1687"/>
      <c r="AL13" s="1687"/>
      <c r="AM13" s="1687"/>
      <c r="AN13" s="1687"/>
      <c r="AO13" s="1687"/>
      <c r="AP13" s="1687"/>
      <c r="AQ13" s="1687"/>
      <c r="AR13" s="1687"/>
      <c r="AS13" s="1687"/>
      <c r="AT13" s="1535"/>
      <c r="AU13" s="1535"/>
      <c r="AV13" s="1536"/>
      <c r="AW13" s="1684" t="s">
        <v>28</v>
      </c>
      <c r="AX13" s="1685"/>
      <c r="AY13" s="1685"/>
      <c r="AZ13" s="1685"/>
      <c r="BA13" s="1686"/>
      <c r="BC13" s="4" t="s">
        <v>225</v>
      </c>
      <c r="BD13" s="4" t="s">
        <v>191</v>
      </c>
    </row>
    <row r="14" spans="1:57" ht="11.25" customHeight="1">
      <c r="A14" s="1742" t="s">
        <v>114</v>
      </c>
      <c r="B14" s="1687"/>
      <c r="C14" s="1687"/>
      <c r="D14" s="1687"/>
      <c r="E14" s="1687"/>
      <c r="F14" s="1687"/>
      <c r="G14" s="1687"/>
      <c r="H14" s="1743"/>
      <c r="I14" s="1507"/>
      <c r="J14" s="1535"/>
      <c r="K14" s="1535"/>
      <c r="L14" s="1535"/>
      <c r="M14" s="1535"/>
      <c r="N14" s="1510" t="s">
        <v>30</v>
      </c>
      <c r="O14" s="1510"/>
      <c r="P14" s="1510"/>
      <c r="Q14" s="1510" t="s">
        <v>31</v>
      </c>
      <c r="R14" s="1510"/>
      <c r="S14" s="1510"/>
      <c r="T14" s="1510" t="s">
        <v>32</v>
      </c>
      <c r="U14" s="1563"/>
      <c r="V14" s="1510"/>
      <c r="W14" s="1510"/>
      <c r="X14" s="1510"/>
      <c r="Y14" s="1510"/>
      <c r="Z14" s="1510" t="s">
        <v>30</v>
      </c>
      <c r="AA14" s="1510"/>
      <c r="AB14" s="1510"/>
      <c r="AC14" s="1510" t="s">
        <v>31</v>
      </c>
      <c r="AD14" s="1510"/>
      <c r="AE14" s="1510"/>
      <c r="AF14" s="1510" t="s">
        <v>32</v>
      </c>
      <c r="AG14" s="1563"/>
      <c r="AH14" s="1510"/>
      <c r="AI14" s="1510"/>
      <c r="AJ14" s="1510"/>
      <c r="AK14" s="1688"/>
      <c r="AL14" s="1688"/>
      <c r="AM14" s="1688"/>
      <c r="AN14" s="1688"/>
      <c r="AO14" s="1688"/>
      <c r="AP14" s="1688"/>
      <c r="AQ14" s="1688"/>
      <c r="AR14" s="1688"/>
      <c r="AS14" s="1688"/>
      <c r="AT14" s="1510"/>
      <c r="AU14" s="1683"/>
      <c r="AV14" s="1520"/>
      <c r="AW14" s="1507"/>
      <c r="AX14" s="1535"/>
      <c r="AY14" s="1535"/>
      <c r="AZ14" s="1535"/>
      <c r="BA14" s="1536"/>
      <c r="BC14" s="4" t="s">
        <v>226</v>
      </c>
      <c r="BD14" s="4" t="s">
        <v>192</v>
      </c>
    </row>
    <row r="15" spans="1:57" ht="11.25" customHeight="1">
      <c r="A15" s="1744"/>
      <c r="B15" s="1745"/>
      <c r="C15" s="1745"/>
      <c r="D15" s="1745"/>
      <c r="E15" s="1745"/>
      <c r="F15" s="1745"/>
      <c r="G15" s="1688"/>
      <c r="H15" s="1746"/>
      <c r="I15" s="1563"/>
      <c r="J15" s="1510"/>
      <c r="K15" s="1510"/>
      <c r="L15" s="1510"/>
      <c r="M15" s="1510"/>
      <c r="N15" s="1510"/>
      <c r="O15" s="1510"/>
      <c r="P15" s="1510"/>
      <c r="Q15" s="1510"/>
      <c r="R15" s="1510"/>
      <c r="S15" s="1510"/>
      <c r="T15" s="1510"/>
      <c r="U15" s="1563"/>
      <c r="V15" s="1510"/>
      <c r="W15" s="1510"/>
      <c r="X15" s="1510"/>
      <c r="Y15" s="1510"/>
      <c r="Z15" s="1510"/>
      <c r="AA15" s="1510"/>
      <c r="AB15" s="1510"/>
      <c r="AC15" s="1510"/>
      <c r="AD15" s="1510"/>
      <c r="AE15" s="1510"/>
      <c r="AF15" s="1510"/>
      <c r="AG15" s="1563"/>
      <c r="AH15" s="1510"/>
      <c r="AI15" s="1510"/>
      <c r="AJ15" s="1510"/>
      <c r="AK15" s="1688"/>
      <c r="AL15" s="1688"/>
      <c r="AM15" s="1688"/>
      <c r="AN15" s="1688"/>
      <c r="AO15" s="1688"/>
      <c r="AP15" s="1688"/>
      <c r="AQ15" s="1688"/>
      <c r="AR15" s="1688"/>
      <c r="AS15" s="1688"/>
      <c r="AT15" s="1510"/>
      <c r="AU15" s="1683"/>
      <c r="AV15" s="1520"/>
      <c r="AW15" s="1563"/>
      <c r="AX15" s="1683"/>
      <c r="AY15" s="1683"/>
      <c r="AZ15" s="1683"/>
      <c r="BA15" s="1520"/>
      <c r="BC15" s="4" t="s">
        <v>227</v>
      </c>
      <c r="BD15" s="4" t="s">
        <v>193</v>
      </c>
    </row>
    <row r="16" spans="1:57" ht="11.25" customHeight="1">
      <c r="A16" s="1747"/>
      <c r="B16" s="1689"/>
      <c r="C16" s="1689"/>
      <c r="D16" s="1689"/>
      <c r="E16" s="1689"/>
      <c r="F16" s="1689"/>
      <c r="G16" s="1689"/>
      <c r="H16" s="1748"/>
      <c r="I16" s="1537"/>
      <c r="J16" s="1511"/>
      <c r="K16" s="1511"/>
      <c r="L16" s="1511"/>
      <c r="M16" s="1511"/>
      <c r="N16" s="1511"/>
      <c r="O16" s="1511"/>
      <c r="P16" s="1511"/>
      <c r="Q16" s="1511"/>
      <c r="R16" s="1511"/>
      <c r="S16" s="1511"/>
      <c r="T16" s="1511"/>
      <c r="U16" s="1537"/>
      <c r="V16" s="1511"/>
      <c r="W16" s="1511"/>
      <c r="X16" s="1511"/>
      <c r="Y16" s="1511"/>
      <c r="Z16" s="1511"/>
      <c r="AA16" s="1511"/>
      <c r="AB16" s="1511"/>
      <c r="AC16" s="1511"/>
      <c r="AD16" s="1511"/>
      <c r="AE16" s="1511"/>
      <c r="AF16" s="1511"/>
      <c r="AG16" s="1537"/>
      <c r="AH16" s="1511"/>
      <c r="AI16" s="1511"/>
      <c r="AJ16" s="1511"/>
      <c r="AK16" s="1689"/>
      <c r="AL16" s="1689"/>
      <c r="AM16" s="1689"/>
      <c r="AN16" s="1689"/>
      <c r="AO16" s="1689"/>
      <c r="AP16" s="1689"/>
      <c r="AQ16" s="1689"/>
      <c r="AR16" s="1689"/>
      <c r="AS16" s="1689"/>
      <c r="AT16" s="1511"/>
      <c r="AU16" s="1511"/>
      <c r="AV16" s="1521"/>
      <c r="AW16" s="1537"/>
      <c r="AX16" s="1511"/>
      <c r="AY16" s="1511"/>
      <c r="AZ16" s="1511"/>
      <c r="BA16" s="1521"/>
      <c r="BC16" s="4" t="s">
        <v>228</v>
      </c>
      <c r="BD16" s="4" t="s">
        <v>194</v>
      </c>
    </row>
    <row r="17" spans="1:56" ht="11.25" customHeight="1">
      <c r="A17" s="1717" t="s">
        <v>36</v>
      </c>
      <c r="B17" s="1535"/>
      <c r="C17" s="1535"/>
      <c r="D17" s="1535"/>
      <c r="E17" s="1535"/>
      <c r="F17" s="1535"/>
      <c r="G17" s="1535"/>
      <c r="H17" s="1535"/>
      <c r="I17" s="1535"/>
      <c r="J17" s="1535"/>
      <c r="K17" s="1535"/>
      <c r="L17" s="1535"/>
      <c r="M17" s="1535"/>
      <c r="N17" s="1535"/>
      <c r="O17" s="1535"/>
      <c r="P17" s="1535"/>
      <c r="Q17" s="1535"/>
      <c r="R17" s="1535"/>
      <c r="S17" s="1535"/>
      <c r="T17" s="1535"/>
      <c r="U17" s="1535"/>
      <c r="V17" s="1535"/>
      <c r="W17" s="1535"/>
      <c r="X17" s="1535"/>
      <c r="Y17" s="1535"/>
      <c r="Z17" s="1535"/>
      <c r="AA17" s="1535"/>
      <c r="AB17" s="1535"/>
      <c r="AC17" s="1535"/>
      <c r="AD17" s="1535"/>
      <c r="AE17" s="1535"/>
      <c r="AF17" s="1535"/>
      <c r="AG17" s="1535"/>
      <c r="AH17" s="1535"/>
      <c r="AI17" s="1535"/>
      <c r="AJ17" s="1535"/>
      <c r="AK17" s="1535"/>
      <c r="AL17" s="1535"/>
      <c r="AM17" s="1535"/>
      <c r="AN17" s="1535"/>
      <c r="AO17" s="1535"/>
      <c r="AP17" s="1535"/>
      <c r="AQ17" s="1535"/>
      <c r="AR17" s="1535"/>
      <c r="AS17" s="1535"/>
      <c r="AT17" s="1535"/>
      <c r="AU17" s="1535"/>
      <c r="AV17" s="1535"/>
      <c r="AW17" s="1535"/>
      <c r="AX17" s="1535"/>
      <c r="AY17" s="1535"/>
      <c r="AZ17" s="1535"/>
      <c r="BA17" s="1535"/>
      <c r="BC17" s="4" t="s">
        <v>229</v>
      </c>
      <c r="BD17" s="4" t="s">
        <v>6</v>
      </c>
    </row>
    <row r="18" spans="1:56" ht="11.25" customHeight="1">
      <c r="A18" s="1683"/>
      <c r="B18" s="1683"/>
      <c r="C18" s="1683"/>
      <c r="D18" s="1683"/>
      <c r="E18" s="1683"/>
      <c r="F18" s="1683"/>
      <c r="G18" s="1683"/>
      <c r="H18" s="1683"/>
      <c r="I18" s="1683"/>
      <c r="J18" s="1683"/>
      <c r="K18" s="1683"/>
      <c r="L18" s="1683"/>
      <c r="M18" s="1683"/>
      <c r="N18" s="1683"/>
      <c r="O18" s="1683"/>
      <c r="P18" s="1683"/>
      <c r="Q18" s="1683"/>
      <c r="R18" s="1683"/>
      <c r="S18" s="1683"/>
      <c r="T18" s="1683"/>
      <c r="U18" s="1683"/>
      <c r="V18" s="1683"/>
      <c r="W18" s="1683"/>
      <c r="X18" s="1683"/>
      <c r="Y18" s="1683"/>
      <c r="Z18" s="1683"/>
      <c r="AA18" s="1683"/>
      <c r="AB18" s="1683"/>
      <c r="AC18" s="1683"/>
      <c r="AD18" s="1683"/>
      <c r="AE18" s="1683"/>
      <c r="AF18" s="1683"/>
      <c r="AG18" s="1683"/>
      <c r="AH18" s="1683"/>
      <c r="AI18" s="1683"/>
      <c r="AJ18" s="1683"/>
      <c r="AK18" s="1683"/>
      <c r="AL18" s="1683"/>
      <c r="AM18" s="1683"/>
      <c r="AN18" s="1683"/>
      <c r="AO18" s="1683"/>
      <c r="AP18" s="1683"/>
      <c r="AQ18" s="1683"/>
      <c r="AR18" s="1683"/>
      <c r="AS18" s="1683"/>
      <c r="AT18" s="1683"/>
      <c r="AU18" s="1683"/>
      <c r="AV18" s="1683"/>
      <c r="AW18" s="1683"/>
      <c r="AX18" s="1683"/>
      <c r="AY18" s="1683"/>
      <c r="AZ18" s="1683"/>
      <c r="BA18" s="1683"/>
      <c r="BC18" s="4" t="s">
        <v>230</v>
      </c>
      <c r="BD18" s="4" t="s">
        <v>262</v>
      </c>
    </row>
    <row r="19" spans="1:56" ht="11.25" customHeight="1">
      <c r="A19" s="1683"/>
      <c r="B19" s="1683"/>
      <c r="C19" s="1683"/>
      <c r="D19" s="1683"/>
      <c r="E19" s="1683"/>
      <c r="F19" s="1683"/>
      <c r="G19" s="1683"/>
      <c r="H19" s="1683"/>
      <c r="I19" s="1683"/>
      <c r="J19" s="1683"/>
      <c r="K19" s="1683"/>
      <c r="L19" s="1683"/>
      <c r="M19" s="1683"/>
      <c r="N19" s="1683"/>
      <c r="O19" s="1683"/>
      <c r="P19" s="1683"/>
      <c r="Q19" s="1683"/>
      <c r="R19" s="1683"/>
      <c r="S19" s="1683"/>
      <c r="T19" s="1683"/>
      <c r="U19" s="1683"/>
      <c r="V19" s="1683"/>
      <c r="W19" s="1683"/>
      <c r="X19" s="1683"/>
      <c r="Y19" s="1683"/>
      <c r="Z19" s="1683"/>
      <c r="AA19" s="1683"/>
      <c r="AB19" s="1683"/>
      <c r="AC19" s="1683"/>
      <c r="AD19" s="1683"/>
      <c r="AE19" s="1683"/>
      <c r="AF19" s="1683"/>
      <c r="AG19" s="1683"/>
      <c r="AH19" s="1683"/>
      <c r="AI19" s="1683"/>
      <c r="AJ19" s="1683"/>
      <c r="AK19" s="1683"/>
      <c r="AL19" s="1683"/>
      <c r="AM19" s="1683"/>
      <c r="AN19" s="1683"/>
      <c r="AO19" s="1683"/>
      <c r="AP19" s="1683"/>
      <c r="AQ19" s="1683"/>
      <c r="AR19" s="1683"/>
      <c r="AS19" s="1683"/>
      <c r="AT19" s="1683"/>
      <c r="AU19" s="1683"/>
      <c r="AV19" s="1683"/>
      <c r="AW19" s="1683"/>
      <c r="AX19" s="1683"/>
      <c r="AY19" s="1683"/>
      <c r="AZ19" s="1683"/>
      <c r="BA19" s="1683"/>
      <c r="BC19" s="4" t="s">
        <v>260</v>
      </c>
      <c r="BD19" s="4" t="s">
        <v>10</v>
      </c>
    </row>
    <row r="20" spans="1:56" ht="11.25" customHeight="1">
      <c r="A20" s="1718" t="s">
        <v>5615</v>
      </c>
      <c r="B20" s="1719"/>
      <c r="C20" s="1719"/>
      <c r="D20" s="1719"/>
      <c r="E20" s="1719"/>
      <c r="F20" s="1719"/>
      <c r="G20" s="1719"/>
      <c r="H20" s="1719"/>
      <c r="I20" s="1719"/>
      <c r="J20" s="1719"/>
      <c r="K20" s="1719"/>
      <c r="L20" s="1719"/>
      <c r="M20" s="1719"/>
      <c r="N20" s="1719"/>
      <c r="O20" s="1719"/>
      <c r="P20" s="1719"/>
      <c r="Q20" s="1719"/>
      <c r="R20" s="1719"/>
      <c r="S20" s="1719"/>
      <c r="T20" s="1720"/>
      <c r="U20" s="1720"/>
      <c r="V20" s="1720"/>
      <c r="W20" s="1720"/>
      <c r="X20" s="1720"/>
      <c r="Y20" s="1720"/>
      <c r="Z20" s="1720"/>
      <c r="AA20" s="1720"/>
      <c r="AB20" s="1720"/>
      <c r="AC20" s="1720"/>
      <c r="AD20" s="1720"/>
      <c r="AE20" s="1720"/>
      <c r="AF20" s="1720"/>
      <c r="AG20" s="1720"/>
      <c r="AH20" s="1720"/>
      <c r="AI20" s="1720"/>
      <c r="AJ20" s="1720"/>
      <c r="AK20" s="1720"/>
      <c r="AL20" s="1720"/>
      <c r="AM20" s="1720"/>
      <c r="AN20" s="1720"/>
      <c r="AO20" s="1720"/>
      <c r="AP20" s="1720"/>
      <c r="AQ20" s="1720"/>
      <c r="AR20" s="1720"/>
      <c r="AS20" s="1720"/>
      <c r="AT20" s="1720"/>
      <c r="AU20" s="1720"/>
      <c r="AV20" s="1720"/>
      <c r="AW20" s="1720"/>
      <c r="AX20" s="1720"/>
      <c r="AY20" s="1720"/>
      <c r="AZ20" s="1720"/>
      <c r="BA20" s="1720"/>
      <c r="BC20" s="4" t="s">
        <v>231</v>
      </c>
      <c r="BD20" s="4" t="s">
        <v>11</v>
      </c>
    </row>
    <row r="21" spans="1:56" ht="11.25" customHeight="1">
      <c r="A21" s="1719"/>
      <c r="B21" s="1719"/>
      <c r="C21" s="1719"/>
      <c r="D21" s="1719"/>
      <c r="E21" s="1719"/>
      <c r="F21" s="1719"/>
      <c r="G21" s="1719"/>
      <c r="H21" s="1719"/>
      <c r="I21" s="1719"/>
      <c r="J21" s="1719"/>
      <c r="K21" s="1719"/>
      <c r="L21" s="1719"/>
      <c r="M21" s="1719"/>
      <c r="N21" s="1719"/>
      <c r="O21" s="1719"/>
      <c r="P21" s="1719"/>
      <c r="Q21" s="1719"/>
      <c r="R21" s="1719"/>
      <c r="S21" s="1719"/>
      <c r="T21" s="1720"/>
      <c r="U21" s="1720"/>
      <c r="V21" s="1720"/>
      <c r="W21" s="1720"/>
      <c r="X21" s="1720"/>
      <c r="Y21" s="1720"/>
      <c r="Z21" s="1720"/>
      <c r="AA21" s="1720"/>
      <c r="AB21" s="1720"/>
      <c r="AC21" s="1720"/>
      <c r="AD21" s="1720"/>
      <c r="AE21" s="1720"/>
      <c r="AF21" s="1720"/>
      <c r="AG21" s="1720"/>
      <c r="AH21" s="1720"/>
      <c r="AI21" s="1720"/>
      <c r="AJ21" s="1720"/>
      <c r="AK21" s="1720"/>
      <c r="AL21" s="1720"/>
      <c r="AM21" s="1720"/>
      <c r="AN21" s="1720"/>
      <c r="AO21" s="1720"/>
      <c r="AP21" s="1720"/>
      <c r="AQ21" s="1720"/>
      <c r="AR21" s="1720"/>
      <c r="AS21" s="1720"/>
      <c r="AT21" s="1720"/>
      <c r="AU21" s="1720"/>
      <c r="AV21" s="1720"/>
      <c r="AW21" s="1720"/>
      <c r="AX21" s="1720"/>
      <c r="AY21" s="1720"/>
      <c r="AZ21" s="1720"/>
      <c r="BA21" s="1720"/>
      <c r="BC21" s="4" t="s">
        <v>232</v>
      </c>
      <c r="BD21" s="4" t="s">
        <v>13</v>
      </c>
    </row>
    <row r="22" spans="1:56" ht="11.25" customHeight="1">
      <c r="A22" s="1721"/>
      <c r="B22" s="1721"/>
      <c r="C22" s="1721"/>
      <c r="D22" s="1721"/>
      <c r="E22" s="1721"/>
      <c r="F22" s="1721"/>
      <c r="G22" s="1721"/>
      <c r="H22" s="1721"/>
      <c r="I22" s="1721"/>
      <c r="J22" s="1721"/>
      <c r="K22" s="1721"/>
      <c r="L22" s="1721"/>
      <c r="M22" s="1721"/>
      <c r="N22" s="1721"/>
      <c r="O22" s="1721"/>
      <c r="P22" s="1721"/>
      <c r="Q22" s="1721"/>
      <c r="R22" s="1721"/>
      <c r="S22" s="1721"/>
      <c r="T22" s="1720"/>
      <c r="U22" s="1720"/>
      <c r="V22" s="1720"/>
      <c r="W22" s="1720"/>
      <c r="X22" s="1720"/>
      <c r="Y22" s="1720"/>
      <c r="Z22" s="1720"/>
      <c r="AA22" s="1720"/>
      <c r="AB22" s="1720"/>
      <c r="AC22" s="1720"/>
      <c r="AD22" s="1720"/>
      <c r="AE22" s="1720"/>
      <c r="AF22" s="1720"/>
      <c r="AG22" s="1720"/>
      <c r="AH22" s="1720"/>
      <c r="AI22" s="1720"/>
      <c r="AJ22" s="1720"/>
      <c r="AK22" s="1720"/>
      <c r="AL22" s="1720"/>
      <c r="AM22" s="1720"/>
      <c r="AN22" s="1720"/>
      <c r="AO22" s="1720"/>
      <c r="AP22" s="1720"/>
      <c r="AQ22" s="1720"/>
      <c r="AR22" s="1720"/>
      <c r="AS22" s="1720"/>
      <c r="AT22" s="1720"/>
      <c r="AU22" s="1720"/>
      <c r="AV22" s="1720"/>
      <c r="AW22" s="1720"/>
      <c r="AX22" s="1720"/>
      <c r="AY22" s="1720"/>
      <c r="AZ22" s="1720"/>
      <c r="BA22" s="1720"/>
      <c r="BC22" s="4" t="s">
        <v>233</v>
      </c>
      <c r="BD22" s="4" t="s">
        <v>14</v>
      </c>
    </row>
    <row r="23" spans="1:56" ht="11.25" customHeight="1" thickBot="1">
      <c r="A23" s="1721"/>
      <c r="B23" s="1721"/>
      <c r="C23" s="1721"/>
      <c r="D23" s="1721"/>
      <c r="E23" s="1721"/>
      <c r="F23" s="1721"/>
      <c r="G23" s="1721"/>
      <c r="H23" s="1721"/>
      <c r="I23" s="1721"/>
      <c r="J23" s="1721"/>
      <c r="K23" s="1721"/>
      <c r="L23" s="1721"/>
      <c r="M23" s="1721"/>
      <c r="N23" s="1721"/>
      <c r="O23" s="1721"/>
      <c r="P23" s="1721"/>
      <c r="Q23" s="1721"/>
      <c r="R23" s="1721"/>
      <c r="S23" s="1721"/>
      <c r="T23" s="1720"/>
      <c r="U23" s="1720"/>
      <c r="V23" s="1720"/>
      <c r="W23" s="1720"/>
      <c r="X23" s="1720"/>
      <c r="Y23" s="1720"/>
      <c r="Z23" s="1720"/>
      <c r="AA23" s="1720"/>
      <c r="AB23" s="1720"/>
      <c r="AC23" s="1720"/>
      <c r="AD23" s="1720"/>
      <c r="AE23" s="1720"/>
      <c r="AF23" s="1720"/>
      <c r="AG23" s="1720"/>
      <c r="AH23" s="1720"/>
      <c r="AI23" s="1720"/>
      <c r="AJ23" s="1720"/>
      <c r="AK23" s="1720"/>
      <c r="AL23" s="1720"/>
      <c r="AM23" s="1720"/>
      <c r="AN23" s="1720"/>
      <c r="AO23" s="1720"/>
      <c r="AP23" s="1720"/>
      <c r="AQ23" s="1720"/>
      <c r="AR23" s="1720"/>
      <c r="AS23" s="1720"/>
      <c r="AT23" s="1720"/>
      <c r="AU23" s="1720"/>
      <c r="AV23" s="1720"/>
      <c r="AW23" s="1720"/>
      <c r="AX23" s="1720"/>
      <c r="AY23" s="1720"/>
      <c r="AZ23" s="1720"/>
      <c r="BA23" s="1720"/>
      <c r="BC23" s="4" t="s">
        <v>234</v>
      </c>
      <c r="BD23" s="4" t="s">
        <v>17</v>
      </c>
    </row>
    <row r="24" spans="1:56" ht="11.25" customHeight="1">
      <c r="A24" s="1704" t="s">
        <v>44</v>
      </c>
      <c r="B24" s="1704"/>
      <c r="C24" s="1704"/>
      <c r="D24" s="1704"/>
      <c r="E24" s="1704"/>
      <c r="F24" s="1704"/>
      <c r="G24" s="1704"/>
      <c r="H24" s="1704"/>
      <c r="I24" s="1704"/>
      <c r="J24" s="1704"/>
      <c r="K24" s="1704"/>
      <c r="L24" s="1704"/>
      <c r="M24" s="1704"/>
      <c r="N24" s="1704"/>
      <c r="O24" s="1704"/>
      <c r="P24" s="1704"/>
      <c r="Q24" s="1704"/>
      <c r="R24" s="1704"/>
      <c r="S24" s="1704"/>
      <c r="T24" s="1704"/>
      <c r="U24" s="1704"/>
      <c r="V24" s="1704"/>
      <c r="W24" s="1704"/>
      <c r="X24" s="1704"/>
      <c r="Y24" s="1704"/>
      <c r="Z24" s="1704"/>
      <c r="AA24" s="1704"/>
      <c r="AB24" s="1704"/>
      <c r="AC24" s="1704"/>
      <c r="AD24" s="1704"/>
      <c r="AE24" s="1704"/>
      <c r="AF24" s="1704"/>
      <c r="AG24" s="1704"/>
      <c r="AH24" s="1704"/>
      <c r="AI24" s="1704"/>
      <c r="AJ24" s="1705"/>
      <c r="AK24" s="1730" t="s">
        <v>45</v>
      </c>
      <c r="AL24" s="1731"/>
      <c r="AM24" s="1750"/>
      <c r="AN24" s="1726">
        <f>★入力画面!$N$3</f>
        <v>0</v>
      </c>
      <c r="AO24" s="1724"/>
      <c r="AP24" s="1724"/>
      <c r="AQ24" s="1724"/>
      <c r="AR24" s="1722" t="s">
        <v>599</v>
      </c>
      <c r="AS24" s="1722"/>
      <c r="AT24" s="1724">
        <f>★入力画面!$Q$3</f>
        <v>0</v>
      </c>
      <c r="AU24" s="1724"/>
      <c r="AV24" s="1722" t="s">
        <v>274</v>
      </c>
      <c r="AW24" s="1722"/>
      <c r="AX24" s="1724">
        <f>★入力画面!$T$3</f>
        <v>0</v>
      </c>
      <c r="AY24" s="1724"/>
      <c r="AZ24" s="1722" t="s">
        <v>269</v>
      </c>
      <c r="BA24" s="1728"/>
      <c r="BC24" s="4" t="s">
        <v>235</v>
      </c>
      <c r="BD24" s="4" t="s">
        <v>20</v>
      </c>
    </row>
    <row r="25" spans="1:56" ht="11.25" customHeight="1" thickBot="1">
      <c r="A25" s="1706"/>
      <c r="B25" s="1706"/>
      <c r="C25" s="1706"/>
      <c r="D25" s="1706"/>
      <c r="E25" s="1706"/>
      <c r="F25" s="1706"/>
      <c r="G25" s="1706"/>
      <c r="H25" s="1706"/>
      <c r="I25" s="1706"/>
      <c r="J25" s="1706"/>
      <c r="K25" s="1706"/>
      <c r="L25" s="1706"/>
      <c r="M25" s="1706"/>
      <c r="N25" s="1706"/>
      <c r="O25" s="1706"/>
      <c r="P25" s="1706"/>
      <c r="Q25" s="1706"/>
      <c r="R25" s="1706"/>
      <c r="S25" s="1706"/>
      <c r="T25" s="1706"/>
      <c r="U25" s="1706"/>
      <c r="V25" s="1706"/>
      <c r="W25" s="1706"/>
      <c r="X25" s="1706"/>
      <c r="Y25" s="1706"/>
      <c r="Z25" s="1706"/>
      <c r="AA25" s="1706"/>
      <c r="AB25" s="1706"/>
      <c r="AC25" s="1706"/>
      <c r="AD25" s="1706"/>
      <c r="AE25" s="1706"/>
      <c r="AF25" s="1706"/>
      <c r="AG25" s="1706"/>
      <c r="AH25" s="1706"/>
      <c r="AI25" s="1706"/>
      <c r="AJ25" s="1707"/>
      <c r="AK25" s="1549"/>
      <c r="AL25" s="1550"/>
      <c r="AM25" s="1575"/>
      <c r="AN25" s="1727"/>
      <c r="AO25" s="1725"/>
      <c r="AP25" s="1725"/>
      <c r="AQ25" s="1725"/>
      <c r="AR25" s="1723"/>
      <c r="AS25" s="1723"/>
      <c r="AT25" s="1725"/>
      <c r="AU25" s="1725"/>
      <c r="AV25" s="1723"/>
      <c r="AW25" s="1723"/>
      <c r="AX25" s="1725"/>
      <c r="AY25" s="1725"/>
      <c r="AZ25" s="1723"/>
      <c r="BA25" s="1729"/>
      <c r="BC25" s="4" t="s">
        <v>236</v>
      </c>
      <c r="BD25" s="4" t="s">
        <v>22</v>
      </c>
    </row>
    <row r="26" spans="1:56" ht="11.25" customHeight="1">
      <c r="A26" s="1730" t="s">
        <v>48</v>
      </c>
      <c r="B26" s="1731"/>
      <c r="C26" s="1731"/>
      <c r="D26" s="1731"/>
      <c r="E26" s="1731"/>
      <c r="F26" s="1731"/>
      <c r="G26" s="1732" t="s">
        <v>49</v>
      </c>
      <c r="H26" s="1733"/>
      <c r="I26" s="1733"/>
      <c r="J26" s="1733"/>
      <c r="K26" s="1733"/>
      <c r="L26" s="1734"/>
      <c r="M26" s="1735" t="str">
        <f>IF(★入力画面!$L$130="▼選択","",★入力画面!$L$130)</f>
        <v/>
      </c>
      <c r="N26" s="1736"/>
      <c r="O26" s="1736"/>
      <c r="P26" s="1736"/>
      <c r="Q26" s="1736"/>
      <c r="R26" s="1736"/>
      <c r="S26" s="1736"/>
      <c r="T26" s="1736"/>
      <c r="U26" s="1736"/>
      <c r="V26" s="1736"/>
      <c r="W26" s="1736"/>
      <c r="X26" s="1736"/>
      <c r="Y26" s="1736"/>
      <c r="Z26" s="1736"/>
      <c r="AA26" s="1736"/>
      <c r="AB26" s="1736"/>
      <c r="AC26" s="1736"/>
      <c r="AD26" s="1736"/>
      <c r="AE26" s="1736"/>
      <c r="AF26" s="1736"/>
      <c r="AG26" s="1737"/>
      <c r="AH26" s="1731"/>
      <c r="AI26" s="1740" t="str">
        <f>★入力画面!$R$130</f>
        <v>(   )</v>
      </c>
      <c r="AJ26" s="1741"/>
      <c r="AK26" s="1633"/>
      <c r="AL26" s="1633"/>
      <c r="AM26" s="1510"/>
      <c r="AN26" s="1492" t="s">
        <v>52</v>
      </c>
      <c r="AO26" s="1492"/>
      <c r="AP26" s="1643">
        <f>★入力画面!$V$130</f>
        <v>0</v>
      </c>
      <c r="AQ26" s="1613"/>
      <c r="AR26" s="1613"/>
      <c r="AS26" s="1613"/>
      <c r="AT26" s="1613"/>
      <c r="AU26" s="1613"/>
      <c r="AV26" s="1613"/>
      <c r="AW26" s="1613"/>
      <c r="AX26" s="1613"/>
      <c r="AY26" s="1613"/>
      <c r="AZ26" s="1510" t="s">
        <v>53</v>
      </c>
      <c r="BA26" s="1542"/>
      <c r="BC26" s="4" t="s">
        <v>237</v>
      </c>
      <c r="BD26" s="4" t="s">
        <v>24</v>
      </c>
    </row>
    <row r="27" spans="1:56" ht="11.25" customHeight="1">
      <c r="A27" s="1548"/>
      <c r="B27" s="1510"/>
      <c r="C27" s="1510"/>
      <c r="D27" s="1510"/>
      <c r="E27" s="1510"/>
      <c r="F27" s="1510"/>
      <c r="G27" s="1529"/>
      <c r="H27" s="1530"/>
      <c r="I27" s="1530"/>
      <c r="J27" s="1530"/>
      <c r="K27" s="1530"/>
      <c r="L27" s="1531"/>
      <c r="M27" s="1738"/>
      <c r="N27" s="1625"/>
      <c r="O27" s="1625"/>
      <c r="P27" s="1625"/>
      <c r="Q27" s="1625"/>
      <c r="R27" s="1625"/>
      <c r="S27" s="1625"/>
      <c r="T27" s="1625"/>
      <c r="U27" s="1625"/>
      <c r="V27" s="1625"/>
      <c r="W27" s="1625"/>
      <c r="X27" s="1625"/>
      <c r="Y27" s="1625"/>
      <c r="Z27" s="1625"/>
      <c r="AA27" s="1625"/>
      <c r="AB27" s="1625"/>
      <c r="AC27" s="1625"/>
      <c r="AD27" s="1625"/>
      <c r="AE27" s="1625"/>
      <c r="AF27" s="1625"/>
      <c r="AG27" s="1631"/>
      <c r="AH27" s="1510"/>
      <c r="AI27" s="1633"/>
      <c r="AJ27" s="1633"/>
      <c r="AK27" s="1633"/>
      <c r="AL27" s="1633"/>
      <c r="AM27" s="1510"/>
      <c r="AN27" s="1510"/>
      <c r="AO27" s="1510"/>
      <c r="AP27" s="1633"/>
      <c r="AQ27" s="1633"/>
      <c r="AR27" s="1633"/>
      <c r="AS27" s="1633"/>
      <c r="AT27" s="1633"/>
      <c r="AU27" s="1633"/>
      <c r="AV27" s="1633"/>
      <c r="AW27" s="1633"/>
      <c r="AX27" s="1633"/>
      <c r="AY27" s="1633"/>
      <c r="AZ27" s="1510"/>
      <c r="BA27" s="1542"/>
      <c r="BC27" s="4" t="s">
        <v>238</v>
      </c>
      <c r="BD27" s="4" t="s">
        <v>29</v>
      </c>
    </row>
    <row r="28" spans="1:56" ht="11.25" customHeight="1">
      <c r="A28" s="1548"/>
      <c r="B28" s="1510"/>
      <c r="C28" s="1510"/>
      <c r="D28" s="1510"/>
      <c r="E28" s="1510"/>
      <c r="F28" s="1510"/>
      <c r="G28" s="1529"/>
      <c r="H28" s="1530"/>
      <c r="I28" s="1530"/>
      <c r="J28" s="1530"/>
      <c r="K28" s="1530"/>
      <c r="L28" s="1531"/>
      <c r="M28" s="1739"/>
      <c r="N28" s="1628"/>
      <c r="O28" s="1628"/>
      <c r="P28" s="1628"/>
      <c r="Q28" s="1628"/>
      <c r="R28" s="1628"/>
      <c r="S28" s="1628"/>
      <c r="T28" s="1628"/>
      <c r="U28" s="1628"/>
      <c r="V28" s="1628"/>
      <c r="W28" s="1628"/>
      <c r="X28" s="1628"/>
      <c r="Y28" s="1628"/>
      <c r="Z28" s="1628"/>
      <c r="AA28" s="1628"/>
      <c r="AB28" s="1628"/>
      <c r="AC28" s="1628"/>
      <c r="AD28" s="1628"/>
      <c r="AE28" s="1628"/>
      <c r="AF28" s="1628"/>
      <c r="AG28" s="1632"/>
      <c r="AH28" s="1511"/>
      <c r="AI28" s="1615"/>
      <c r="AJ28" s="1615"/>
      <c r="AK28" s="1615"/>
      <c r="AL28" s="1615"/>
      <c r="AM28" s="1511"/>
      <c r="AN28" s="1511"/>
      <c r="AO28" s="1511"/>
      <c r="AP28" s="1615"/>
      <c r="AQ28" s="1615"/>
      <c r="AR28" s="1615"/>
      <c r="AS28" s="1615"/>
      <c r="AT28" s="1615"/>
      <c r="AU28" s="1615"/>
      <c r="AV28" s="1615"/>
      <c r="AW28" s="1615"/>
      <c r="AX28" s="1615"/>
      <c r="AY28" s="1615"/>
      <c r="AZ28" s="1511"/>
      <c r="BA28" s="1543"/>
      <c r="BC28" s="4" t="s">
        <v>239</v>
      </c>
      <c r="BD28" s="4" t="s">
        <v>33</v>
      </c>
    </row>
    <row r="29" spans="1:56" ht="11.25" customHeight="1">
      <c r="A29" s="1548"/>
      <c r="B29" s="1510"/>
      <c r="C29" s="1510"/>
      <c r="D29" s="1510"/>
      <c r="E29" s="1510"/>
      <c r="F29" s="1510"/>
      <c r="G29" s="1529" t="s">
        <v>57</v>
      </c>
      <c r="H29" s="1530"/>
      <c r="I29" s="1530"/>
      <c r="J29" s="1530"/>
      <c r="K29" s="1530"/>
      <c r="L29" s="1531"/>
      <c r="M29" s="1676" t="s">
        <v>580</v>
      </c>
      <c r="N29" s="1535"/>
      <c r="O29" s="1535"/>
      <c r="P29" s="1535"/>
      <c r="Q29" s="1535"/>
      <c r="R29" s="1637">
        <f>★入力画面!$N$131</f>
        <v>0</v>
      </c>
      <c r="S29" s="1634"/>
      <c r="T29" s="1634"/>
      <c r="U29" s="1635" t="s">
        <v>30</v>
      </c>
      <c r="V29" s="1635"/>
      <c r="W29" s="1637">
        <f>★入力画面!$Q$131</f>
        <v>0</v>
      </c>
      <c r="X29" s="1634"/>
      <c r="Y29" s="1634"/>
      <c r="Z29" s="1535" t="s">
        <v>31</v>
      </c>
      <c r="AA29" s="1535"/>
      <c r="AB29" s="1637">
        <f>★入力画面!$T$131</f>
        <v>0</v>
      </c>
      <c r="AC29" s="1652"/>
      <c r="AD29" s="1652"/>
      <c r="AE29" s="1535" t="s">
        <v>32</v>
      </c>
      <c r="AF29" s="1536"/>
      <c r="AG29" s="1507" t="s">
        <v>58</v>
      </c>
      <c r="AH29" s="1535"/>
      <c r="AI29" s="1535"/>
      <c r="AJ29" s="1535"/>
      <c r="AK29" s="1536"/>
      <c r="AL29" s="1507" t="s">
        <v>59</v>
      </c>
      <c r="AM29" s="1535"/>
      <c r="AN29" s="1535" t="s">
        <v>580</v>
      </c>
      <c r="AO29" s="1535"/>
      <c r="AP29" s="1637">
        <f>★入力画面!$N$132</f>
        <v>0</v>
      </c>
      <c r="AQ29" s="1634"/>
      <c r="AR29" s="1535" t="s">
        <v>30</v>
      </c>
      <c r="AS29" s="1535"/>
      <c r="AT29" s="1637">
        <f>★入力画面!$Q$132</f>
        <v>0</v>
      </c>
      <c r="AU29" s="1634"/>
      <c r="AV29" s="1535" t="s">
        <v>31</v>
      </c>
      <c r="AW29" s="1535"/>
      <c r="AX29" s="1637">
        <f>★入力画面!$T$132</f>
        <v>0</v>
      </c>
      <c r="AY29" s="1634"/>
      <c r="AZ29" s="1535" t="s">
        <v>32</v>
      </c>
      <c r="BA29" s="1606"/>
      <c r="BC29" s="4" t="s">
        <v>240</v>
      </c>
      <c r="BD29" s="4" t="s">
        <v>34</v>
      </c>
    </row>
    <row r="30" spans="1:56" ht="11.25" customHeight="1">
      <c r="A30" s="1548"/>
      <c r="B30" s="1510"/>
      <c r="C30" s="1510"/>
      <c r="D30" s="1510"/>
      <c r="E30" s="1510"/>
      <c r="F30" s="1510"/>
      <c r="G30" s="1529"/>
      <c r="H30" s="1530"/>
      <c r="I30" s="1530"/>
      <c r="J30" s="1530"/>
      <c r="K30" s="1530"/>
      <c r="L30" s="1531"/>
      <c r="M30" s="1677"/>
      <c r="N30" s="1510"/>
      <c r="O30" s="1510"/>
      <c r="P30" s="1510"/>
      <c r="Q30" s="1510"/>
      <c r="R30" s="1619"/>
      <c r="S30" s="1619"/>
      <c r="T30" s="1619"/>
      <c r="U30" s="1679"/>
      <c r="V30" s="1679"/>
      <c r="W30" s="1633"/>
      <c r="X30" s="1633"/>
      <c r="Y30" s="1633"/>
      <c r="Z30" s="1510"/>
      <c r="AA30" s="1510"/>
      <c r="AB30" s="1625"/>
      <c r="AC30" s="1625"/>
      <c r="AD30" s="1625"/>
      <c r="AE30" s="1510"/>
      <c r="AF30" s="1520"/>
      <c r="AG30" s="1563"/>
      <c r="AH30" s="1510"/>
      <c r="AI30" s="1510"/>
      <c r="AJ30" s="1510"/>
      <c r="AK30" s="1520"/>
      <c r="AL30" s="1537"/>
      <c r="AM30" s="1511"/>
      <c r="AN30" s="1511"/>
      <c r="AO30" s="1511"/>
      <c r="AP30" s="1615"/>
      <c r="AQ30" s="1615"/>
      <c r="AR30" s="1511"/>
      <c r="AS30" s="1511"/>
      <c r="AT30" s="1615"/>
      <c r="AU30" s="1615"/>
      <c r="AV30" s="1511"/>
      <c r="AW30" s="1511"/>
      <c r="AX30" s="1615"/>
      <c r="AY30" s="1615"/>
      <c r="AZ30" s="1511"/>
      <c r="BA30" s="1543"/>
      <c r="BC30" s="4" t="s">
        <v>241</v>
      </c>
      <c r="BD30" s="4" t="s">
        <v>35</v>
      </c>
    </row>
    <row r="31" spans="1:56" ht="11.25" customHeight="1">
      <c r="A31" s="1548"/>
      <c r="B31" s="1510"/>
      <c r="C31" s="1510"/>
      <c r="D31" s="1510"/>
      <c r="E31" s="1510"/>
      <c r="F31" s="1510"/>
      <c r="G31" s="1529"/>
      <c r="H31" s="1530"/>
      <c r="I31" s="1530"/>
      <c r="J31" s="1530"/>
      <c r="K31" s="1530"/>
      <c r="L31" s="1531"/>
      <c r="M31" s="1677"/>
      <c r="N31" s="1510"/>
      <c r="O31" s="1510"/>
      <c r="P31" s="1510"/>
      <c r="Q31" s="1510"/>
      <c r="R31" s="1619"/>
      <c r="S31" s="1619"/>
      <c r="T31" s="1619"/>
      <c r="U31" s="1679"/>
      <c r="V31" s="1679"/>
      <c r="W31" s="1633"/>
      <c r="X31" s="1633"/>
      <c r="Y31" s="1633"/>
      <c r="Z31" s="1510"/>
      <c r="AA31" s="1510"/>
      <c r="AB31" s="1625"/>
      <c r="AC31" s="1625"/>
      <c r="AD31" s="1625"/>
      <c r="AE31" s="1510"/>
      <c r="AF31" s="1520"/>
      <c r="AG31" s="1563"/>
      <c r="AH31" s="1510"/>
      <c r="AI31" s="1510"/>
      <c r="AJ31" s="1510"/>
      <c r="AK31" s="1520"/>
      <c r="AL31" s="1510" t="s">
        <v>61</v>
      </c>
      <c r="AM31" s="1510"/>
      <c r="AN31" s="1535" t="s">
        <v>580</v>
      </c>
      <c r="AO31" s="1535"/>
      <c r="AP31" s="1637">
        <f>★入力画面!$AA$132</f>
        <v>0</v>
      </c>
      <c r="AQ31" s="1652"/>
      <c r="AR31" s="1510" t="s">
        <v>30</v>
      </c>
      <c r="AS31" s="1510"/>
      <c r="AT31" s="1630">
        <f>★入力画面!$AD$132</f>
        <v>0</v>
      </c>
      <c r="AU31" s="1625"/>
      <c r="AV31" s="1510" t="s">
        <v>31</v>
      </c>
      <c r="AW31" s="1510"/>
      <c r="AX31" s="1630">
        <f>★入力画面!$AG$132</f>
        <v>0</v>
      </c>
      <c r="AY31" s="1625"/>
      <c r="AZ31" s="1510" t="s">
        <v>32</v>
      </c>
      <c r="BA31" s="1542"/>
      <c r="BC31" s="4" t="s">
        <v>242</v>
      </c>
      <c r="BD31" s="4" t="s">
        <v>37</v>
      </c>
    </row>
    <row r="32" spans="1:56" ht="11.25" customHeight="1">
      <c r="A32" s="1549"/>
      <c r="B32" s="1550"/>
      <c r="C32" s="1550"/>
      <c r="D32" s="1550"/>
      <c r="E32" s="1550"/>
      <c r="F32" s="1550"/>
      <c r="G32" s="1578"/>
      <c r="H32" s="1579"/>
      <c r="I32" s="1579"/>
      <c r="J32" s="1579"/>
      <c r="K32" s="1579"/>
      <c r="L32" s="1580"/>
      <c r="M32" s="1678"/>
      <c r="N32" s="1550"/>
      <c r="O32" s="1550"/>
      <c r="P32" s="1550"/>
      <c r="Q32" s="1550"/>
      <c r="R32" s="1642"/>
      <c r="S32" s="1642"/>
      <c r="T32" s="1642"/>
      <c r="U32" s="1680"/>
      <c r="V32" s="1680"/>
      <c r="W32" s="1642"/>
      <c r="X32" s="1642"/>
      <c r="Y32" s="1642"/>
      <c r="Z32" s="1550"/>
      <c r="AA32" s="1550"/>
      <c r="AB32" s="1653"/>
      <c r="AC32" s="1653"/>
      <c r="AD32" s="1653"/>
      <c r="AE32" s="1550"/>
      <c r="AF32" s="1575"/>
      <c r="AG32" s="1568"/>
      <c r="AH32" s="1550"/>
      <c r="AI32" s="1550"/>
      <c r="AJ32" s="1550"/>
      <c r="AK32" s="1575"/>
      <c r="AL32" s="1550"/>
      <c r="AM32" s="1550"/>
      <c r="AN32" s="1550"/>
      <c r="AO32" s="1550"/>
      <c r="AP32" s="1653"/>
      <c r="AQ32" s="1653"/>
      <c r="AR32" s="1550"/>
      <c r="AS32" s="1550"/>
      <c r="AT32" s="1653"/>
      <c r="AU32" s="1653"/>
      <c r="AV32" s="1550"/>
      <c r="AW32" s="1550"/>
      <c r="AX32" s="1653"/>
      <c r="AY32" s="1653"/>
      <c r="AZ32" s="1550"/>
      <c r="BA32" s="1670"/>
      <c r="BC32" s="4" t="s">
        <v>243</v>
      </c>
      <c r="BD32" s="4" t="s">
        <v>195</v>
      </c>
    </row>
    <row r="33" spans="1:56" ht="11.25" customHeight="1">
      <c r="A33" s="1693" t="s">
        <v>64</v>
      </c>
      <c r="B33" s="1694"/>
      <c r="C33" s="1694"/>
      <c r="D33" s="1694"/>
      <c r="E33" s="1695"/>
      <c r="F33" s="1695"/>
      <c r="G33" s="1671" t="s">
        <v>428</v>
      </c>
      <c r="H33" s="1672"/>
      <c r="I33" s="1672"/>
      <c r="J33" s="1672"/>
      <c r="K33" s="1672"/>
      <c r="L33" s="1672"/>
      <c r="M33" s="1708">
        <f>★入力画面!$L$8</f>
        <v>0</v>
      </c>
      <c r="N33" s="1709"/>
      <c r="O33" s="1709"/>
      <c r="P33" s="1709"/>
      <c r="Q33" s="1709"/>
      <c r="R33" s="1709"/>
      <c r="S33" s="1709"/>
      <c r="T33" s="1709"/>
      <c r="U33" s="1709"/>
      <c r="V33" s="1709"/>
      <c r="W33" s="1709"/>
      <c r="X33" s="1709"/>
      <c r="Y33" s="1709"/>
      <c r="Z33" s="1709"/>
      <c r="AA33" s="1709"/>
      <c r="AB33" s="1709"/>
      <c r="AC33" s="1709"/>
      <c r="AD33" s="1709"/>
      <c r="AE33" s="1709"/>
      <c r="AF33" s="1709"/>
      <c r="AG33" s="1709"/>
      <c r="AH33" s="1709"/>
      <c r="AI33" s="1709"/>
      <c r="AJ33" s="1709"/>
      <c r="AK33" s="1709"/>
      <c r="AL33" s="1709"/>
      <c r="AM33" s="1709"/>
      <c r="AN33" s="1709"/>
      <c r="AO33" s="1709"/>
      <c r="AP33" s="1709"/>
      <c r="AQ33" s="1709"/>
      <c r="AR33" s="1709"/>
      <c r="AS33" s="1709"/>
      <c r="AT33" s="1709"/>
      <c r="AU33" s="1709"/>
      <c r="AV33" s="1709"/>
      <c r="AW33" s="1709"/>
      <c r="AX33" s="1709"/>
      <c r="AY33" s="1709"/>
      <c r="AZ33" s="1709"/>
      <c r="BA33" s="1710"/>
      <c r="BC33" s="4" t="s">
        <v>244</v>
      </c>
      <c r="BD33" s="4" t="s">
        <v>38</v>
      </c>
    </row>
    <row r="34" spans="1:56" ht="11.25" customHeight="1">
      <c r="A34" s="1696"/>
      <c r="B34" s="1697"/>
      <c r="C34" s="1697"/>
      <c r="D34" s="1697"/>
      <c r="E34" s="1698"/>
      <c r="F34" s="1698"/>
      <c r="G34" s="1673"/>
      <c r="H34" s="1674"/>
      <c r="I34" s="1674"/>
      <c r="J34" s="1674"/>
      <c r="K34" s="1674"/>
      <c r="L34" s="1674"/>
      <c r="M34" s="1711"/>
      <c r="N34" s="1625"/>
      <c r="O34" s="1625"/>
      <c r="P34" s="1625"/>
      <c r="Q34" s="1625"/>
      <c r="R34" s="1625"/>
      <c r="S34" s="1625"/>
      <c r="T34" s="1625"/>
      <c r="U34" s="1625"/>
      <c r="V34" s="1625"/>
      <c r="W34" s="1625"/>
      <c r="X34" s="1625"/>
      <c r="Y34" s="1625"/>
      <c r="Z34" s="1625"/>
      <c r="AA34" s="1625"/>
      <c r="AB34" s="1625"/>
      <c r="AC34" s="1625"/>
      <c r="AD34" s="1625"/>
      <c r="AE34" s="1625"/>
      <c r="AF34" s="1625"/>
      <c r="AG34" s="1625"/>
      <c r="AH34" s="1625"/>
      <c r="AI34" s="1625"/>
      <c r="AJ34" s="1625"/>
      <c r="AK34" s="1625"/>
      <c r="AL34" s="1625"/>
      <c r="AM34" s="1625"/>
      <c r="AN34" s="1625"/>
      <c r="AO34" s="1625"/>
      <c r="AP34" s="1625"/>
      <c r="AQ34" s="1625"/>
      <c r="AR34" s="1625"/>
      <c r="AS34" s="1625"/>
      <c r="AT34" s="1625"/>
      <c r="AU34" s="1625"/>
      <c r="AV34" s="1625"/>
      <c r="AW34" s="1625"/>
      <c r="AX34" s="1625"/>
      <c r="AY34" s="1625"/>
      <c r="AZ34" s="1625"/>
      <c r="BA34" s="1626"/>
      <c r="BC34" s="4" t="s">
        <v>245</v>
      </c>
      <c r="BD34" s="4" t="s">
        <v>39</v>
      </c>
    </row>
    <row r="35" spans="1:56" ht="11.25" customHeight="1">
      <c r="A35" s="1696"/>
      <c r="B35" s="1697"/>
      <c r="C35" s="1697"/>
      <c r="D35" s="1697"/>
      <c r="E35" s="1698"/>
      <c r="F35" s="1698"/>
      <c r="G35" s="1507" t="s">
        <v>124</v>
      </c>
      <c r="H35" s="1535"/>
      <c r="I35" s="1535"/>
      <c r="J35" s="1535"/>
      <c r="K35" s="1535"/>
      <c r="L35" s="1567"/>
      <c r="M35" s="1712">
        <f>★入力画面!$L$11</f>
        <v>0</v>
      </c>
      <c r="N35" s="1630"/>
      <c r="O35" s="1630"/>
      <c r="P35" s="1630"/>
      <c r="Q35" s="1630"/>
      <c r="R35" s="1630"/>
      <c r="S35" s="1630"/>
      <c r="T35" s="1630"/>
      <c r="U35" s="1630"/>
      <c r="V35" s="1630"/>
      <c r="W35" s="1630"/>
      <c r="X35" s="1630"/>
      <c r="Y35" s="1630"/>
      <c r="Z35" s="1630"/>
      <c r="AA35" s="1630"/>
      <c r="AB35" s="1630"/>
      <c r="AC35" s="1630"/>
      <c r="AD35" s="1630"/>
      <c r="AE35" s="1630"/>
      <c r="AF35" s="1630"/>
      <c r="AG35" s="1630"/>
      <c r="AH35" s="1630"/>
      <c r="AI35" s="1630"/>
      <c r="AJ35" s="1630"/>
      <c r="AK35" s="1630"/>
      <c r="AL35" s="1630"/>
      <c r="AM35" s="1630"/>
      <c r="AN35" s="1630"/>
      <c r="AO35" s="1630"/>
      <c r="AP35" s="1630"/>
      <c r="AQ35" s="1630"/>
      <c r="AR35" s="1630"/>
      <c r="AS35" s="1630"/>
      <c r="AT35" s="1630"/>
      <c r="AU35" s="1630"/>
      <c r="AV35" s="1630"/>
      <c r="AW35" s="1630"/>
      <c r="AX35" s="1630"/>
      <c r="AY35" s="1630"/>
      <c r="AZ35" s="1630"/>
      <c r="BA35" s="1713"/>
      <c r="BC35" s="4" t="s">
        <v>246</v>
      </c>
      <c r="BD35" s="4" t="s">
        <v>40</v>
      </c>
    </row>
    <row r="36" spans="1:56" ht="11.25" customHeight="1">
      <c r="A36" s="1696"/>
      <c r="B36" s="1697"/>
      <c r="C36" s="1697"/>
      <c r="D36" s="1697"/>
      <c r="E36" s="1698"/>
      <c r="F36" s="1698"/>
      <c r="G36" s="1563"/>
      <c r="H36" s="1510"/>
      <c r="I36" s="1510"/>
      <c r="J36" s="1510"/>
      <c r="K36" s="1510"/>
      <c r="L36" s="1675"/>
      <c r="M36" s="1712"/>
      <c r="N36" s="1630"/>
      <c r="O36" s="1630"/>
      <c r="P36" s="1630"/>
      <c r="Q36" s="1630"/>
      <c r="R36" s="1630"/>
      <c r="S36" s="1630"/>
      <c r="T36" s="1630"/>
      <c r="U36" s="1630"/>
      <c r="V36" s="1630"/>
      <c r="W36" s="1630"/>
      <c r="X36" s="1630"/>
      <c r="Y36" s="1630"/>
      <c r="Z36" s="1630"/>
      <c r="AA36" s="1630"/>
      <c r="AB36" s="1630"/>
      <c r="AC36" s="1630"/>
      <c r="AD36" s="1630"/>
      <c r="AE36" s="1630"/>
      <c r="AF36" s="1630"/>
      <c r="AG36" s="1630"/>
      <c r="AH36" s="1630"/>
      <c r="AI36" s="1630"/>
      <c r="AJ36" s="1630"/>
      <c r="AK36" s="1630"/>
      <c r="AL36" s="1630"/>
      <c r="AM36" s="1630"/>
      <c r="AN36" s="1630"/>
      <c r="AO36" s="1630"/>
      <c r="AP36" s="1630"/>
      <c r="AQ36" s="1630"/>
      <c r="AR36" s="1630"/>
      <c r="AS36" s="1630"/>
      <c r="AT36" s="1630"/>
      <c r="AU36" s="1630"/>
      <c r="AV36" s="1630"/>
      <c r="AW36" s="1630"/>
      <c r="AX36" s="1630"/>
      <c r="AY36" s="1630"/>
      <c r="AZ36" s="1630"/>
      <c r="BA36" s="1713"/>
      <c r="BC36" s="4" t="s">
        <v>247</v>
      </c>
      <c r="BD36" s="4" t="s">
        <v>41</v>
      </c>
    </row>
    <row r="37" spans="1:56" ht="11.25" customHeight="1">
      <c r="A37" s="1696"/>
      <c r="B37" s="1697"/>
      <c r="C37" s="1697"/>
      <c r="D37" s="1697"/>
      <c r="E37" s="1698"/>
      <c r="F37" s="1698"/>
      <c r="G37" s="1537"/>
      <c r="H37" s="1511"/>
      <c r="I37" s="1511"/>
      <c r="J37" s="1511"/>
      <c r="K37" s="1511"/>
      <c r="L37" s="1540"/>
      <c r="M37" s="1714"/>
      <c r="N37" s="1715"/>
      <c r="O37" s="1715"/>
      <c r="P37" s="1715"/>
      <c r="Q37" s="1715"/>
      <c r="R37" s="1715"/>
      <c r="S37" s="1715"/>
      <c r="T37" s="1715"/>
      <c r="U37" s="1715"/>
      <c r="V37" s="1715"/>
      <c r="W37" s="1715"/>
      <c r="X37" s="1715"/>
      <c r="Y37" s="1715"/>
      <c r="Z37" s="1715"/>
      <c r="AA37" s="1715"/>
      <c r="AB37" s="1715"/>
      <c r="AC37" s="1715"/>
      <c r="AD37" s="1715"/>
      <c r="AE37" s="1715"/>
      <c r="AF37" s="1715"/>
      <c r="AG37" s="1715"/>
      <c r="AH37" s="1715"/>
      <c r="AI37" s="1715"/>
      <c r="AJ37" s="1715"/>
      <c r="AK37" s="1715"/>
      <c r="AL37" s="1715"/>
      <c r="AM37" s="1715"/>
      <c r="AN37" s="1715"/>
      <c r="AO37" s="1715"/>
      <c r="AP37" s="1715"/>
      <c r="AQ37" s="1715"/>
      <c r="AR37" s="1715"/>
      <c r="AS37" s="1715"/>
      <c r="AT37" s="1715"/>
      <c r="AU37" s="1715"/>
      <c r="AV37" s="1715"/>
      <c r="AW37" s="1715"/>
      <c r="AX37" s="1715"/>
      <c r="AY37" s="1715"/>
      <c r="AZ37" s="1715"/>
      <c r="BA37" s="1716"/>
      <c r="BC37" s="4" t="s">
        <v>248</v>
      </c>
      <c r="BD37" s="4" t="s">
        <v>42</v>
      </c>
    </row>
    <row r="38" spans="1:56" ht="11.25" customHeight="1">
      <c r="A38" s="1696"/>
      <c r="B38" s="1697"/>
      <c r="C38" s="1697"/>
      <c r="D38" s="1697"/>
      <c r="E38" s="1698"/>
      <c r="F38" s="1698"/>
      <c r="G38" s="1703" t="s">
        <v>429</v>
      </c>
      <c r="H38" s="1644"/>
      <c r="I38" s="1644"/>
      <c r="J38" s="1644"/>
      <c r="K38" s="1644"/>
      <c r="L38" s="1644"/>
      <c r="M38" s="1599" t="s">
        <v>430</v>
      </c>
      <c r="N38" s="1600"/>
      <c r="O38" s="1639">
        <f>★入力画面!$L$17</f>
        <v>0</v>
      </c>
      <c r="P38" s="1640"/>
      <c r="Q38" s="1640"/>
      <c r="R38" s="1" t="s">
        <v>431</v>
      </c>
      <c r="S38" s="1639">
        <f>★入力画面!$O$17</f>
        <v>0</v>
      </c>
      <c r="T38" s="1641"/>
      <c r="U38" s="1641"/>
      <c r="V38" s="1641"/>
      <c r="W38" s="1641"/>
      <c r="X38" s="1475"/>
      <c r="Y38" s="1475"/>
      <c r="Z38" s="1475"/>
      <c r="AA38" s="1475"/>
      <c r="AB38" s="1475"/>
      <c r="AC38" s="1475"/>
      <c r="AD38" s="1475"/>
      <c r="AE38" s="1475"/>
      <c r="AF38" s="1475"/>
      <c r="AG38" s="1475"/>
      <c r="AH38" s="1475"/>
      <c r="AI38" s="1475"/>
      <c r="AJ38" s="1475"/>
      <c r="AK38" s="1475"/>
      <c r="AL38" s="1475"/>
      <c r="AM38" s="1475"/>
      <c r="AN38" s="1475"/>
      <c r="AO38" s="1475"/>
      <c r="AP38" s="1475"/>
      <c r="AQ38" s="1475"/>
      <c r="AR38" s="1475"/>
      <c r="AS38" s="1475"/>
      <c r="AT38" s="1475"/>
      <c r="AU38" s="1475"/>
      <c r="AV38" s="1475"/>
      <c r="AW38" s="1475"/>
      <c r="AX38" s="1475"/>
      <c r="AY38" s="1475"/>
      <c r="AZ38" s="1475"/>
      <c r="BA38" s="1541"/>
      <c r="BC38" s="4" t="s">
        <v>249</v>
      </c>
      <c r="BD38" s="4" t="s">
        <v>43</v>
      </c>
    </row>
    <row r="39" spans="1:56" ht="11.25" customHeight="1">
      <c r="A39" s="1696"/>
      <c r="B39" s="1697"/>
      <c r="C39" s="1697"/>
      <c r="D39" s="1697"/>
      <c r="E39" s="1698"/>
      <c r="F39" s="1698"/>
      <c r="G39" s="1553"/>
      <c r="H39" s="1644"/>
      <c r="I39" s="1644"/>
      <c r="J39" s="1644"/>
      <c r="K39" s="1644"/>
      <c r="L39" s="1644"/>
      <c r="M39" s="1663" t="str">
        <f>★入力画面!$L$22&amp;★入力画面!$L$23</f>
        <v>東京都</v>
      </c>
      <c r="N39" s="1655"/>
      <c r="O39" s="1655"/>
      <c r="P39" s="1655"/>
      <c r="Q39" s="1655"/>
      <c r="R39" s="1655"/>
      <c r="S39" s="1655"/>
      <c r="T39" s="1655"/>
      <c r="U39" s="1655"/>
      <c r="V39" s="1655"/>
      <c r="W39" s="1655"/>
      <c r="X39" s="1655"/>
      <c r="Y39" s="1655"/>
      <c r="Z39" s="1655"/>
      <c r="AA39" s="1655"/>
      <c r="AB39" s="1655"/>
      <c r="AC39" s="1655"/>
      <c r="AD39" s="1655"/>
      <c r="AE39" s="1655"/>
      <c r="AF39" s="1655"/>
      <c r="AG39" s="1666">
        <f>★入力画面!$L$27</f>
        <v>0</v>
      </c>
      <c r="AH39" s="1666"/>
      <c r="AI39" s="1666"/>
      <c r="AJ39" s="1666"/>
      <c r="AK39" s="1666"/>
      <c r="AL39" s="1666"/>
      <c r="AM39" s="1666"/>
      <c r="AN39" s="1666"/>
      <c r="AO39" s="1666"/>
      <c r="AP39" s="1666"/>
      <c r="AQ39" s="1666"/>
      <c r="AR39" s="1666"/>
      <c r="AS39" s="1666"/>
      <c r="AT39" s="1666"/>
      <c r="AU39" s="1666"/>
      <c r="AV39" s="1666"/>
      <c r="AW39" s="1666"/>
      <c r="AX39" s="1666"/>
      <c r="AY39" s="1666"/>
      <c r="AZ39" s="1666"/>
      <c r="BA39" s="1667"/>
      <c r="BC39" s="4" t="s">
        <v>250</v>
      </c>
      <c r="BD39" s="4" t="s">
        <v>46</v>
      </c>
    </row>
    <row r="40" spans="1:56" ht="11.25" customHeight="1">
      <c r="A40" s="1696"/>
      <c r="B40" s="1697"/>
      <c r="C40" s="1697"/>
      <c r="D40" s="1697"/>
      <c r="E40" s="1698"/>
      <c r="F40" s="1698"/>
      <c r="G40" s="1553"/>
      <c r="H40" s="1644"/>
      <c r="I40" s="1644"/>
      <c r="J40" s="1644"/>
      <c r="K40" s="1644"/>
      <c r="L40" s="1644"/>
      <c r="M40" s="1664"/>
      <c r="N40" s="1665"/>
      <c r="O40" s="1665"/>
      <c r="P40" s="1665"/>
      <c r="Q40" s="1665"/>
      <c r="R40" s="1665"/>
      <c r="S40" s="1665"/>
      <c r="T40" s="1665"/>
      <c r="U40" s="1665"/>
      <c r="V40" s="1665"/>
      <c r="W40" s="1665"/>
      <c r="X40" s="1665"/>
      <c r="Y40" s="1665"/>
      <c r="Z40" s="1665"/>
      <c r="AA40" s="1665"/>
      <c r="AB40" s="1665"/>
      <c r="AC40" s="1665"/>
      <c r="AD40" s="1665"/>
      <c r="AE40" s="1665"/>
      <c r="AF40" s="1665"/>
      <c r="AG40" s="1668"/>
      <c r="AH40" s="1668"/>
      <c r="AI40" s="1668"/>
      <c r="AJ40" s="1668"/>
      <c r="AK40" s="1668"/>
      <c r="AL40" s="1668"/>
      <c r="AM40" s="1668"/>
      <c r="AN40" s="1668"/>
      <c r="AO40" s="1668"/>
      <c r="AP40" s="1668"/>
      <c r="AQ40" s="1668"/>
      <c r="AR40" s="1668"/>
      <c r="AS40" s="1668"/>
      <c r="AT40" s="1668"/>
      <c r="AU40" s="1668"/>
      <c r="AV40" s="1668"/>
      <c r="AW40" s="1668"/>
      <c r="AX40" s="1668"/>
      <c r="AY40" s="1668"/>
      <c r="AZ40" s="1668"/>
      <c r="BA40" s="1669"/>
      <c r="BC40" s="4" t="s">
        <v>251</v>
      </c>
      <c r="BD40" s="4" t="s">
        <v>47</v>
      </c>
    </row>
    <row r="41" spans="1:56" ht="11.25" customHeight="1">
      <c r="A41" s="1696"/>
      <c r="B41" s="1697"/>
      <c r="C41" s="1697"/>
      <c r="D41" s="1697"/>
      <c r="E41" s="1698"/>
      <c r="F41" s="1698"/>
      <c r="G41" s="1553" t="s">
        <v>432</v>
      </c>
      <c r="H41" s="1644"/>
      <c r="I41" s="1644"/>
      <c r="J41" s="1644"/>
      <c r="K41" s="1644"/>
      <c r="L41" s="1644"/>
      <c r="M41" s="1630">
        <f>★入力画面!$L$28</f>
        <v>0</v>
      </c>
      <c r="N41" s="1633"/>
      <c r="O41" s="1633"/>
      <c r="P41" s="1633"/>
      <c r="Q41" s="1633"/>
      <c r="R41" s="1480" t="s">
        <v>433</v>
      </c>
      <c r="S41" s="1630">
        <f>★入力画面!$O$28</f>
        <v>0</v>
      </c>
      <c r="T41" s="1633"/>
      <c r="U41" s="1633"/>
      <c r="V41" s="1633"/>
      <c r="W41" s="1633"/>
      <c r="X41" s="1480" t="s">
        <v>434</v>
      </c>
      <c r="Y41" s="1630">
        <f>★入力画面!$S$28</f>
        <v>0</v>
      </c>
      <c r="Z41" s="1633"/>
      <c r="AA41" s="1633"/>
      <c r="AB41" s="1633"/>
      <c r="AC41" s="1633"/>
      <c r="AD41" s="1633"/>
      <c r="AE41" s="1507" t="s">
        <v>435</v>
      </c>
      <c r="AF41" s="1535"/>
      <c r="AG41" s="1535"/>
      <c r="AH41" s="1535"/>
      <c r="AI41" s="1535"/>
      <c r="AJ41" s="1536"/>
      <c r="AK41" s="1630">
        <f>★入力画面!$L$30</f>
        <v>0</v>
      </c>
      <c r="AL41" s="1633"/>
      <c r="AM41" s="1633"/>
      <c r="AN41" s="1633"/>
      <c r="AO41" s="1633"/>
      <c r="AP41" s="1480" t="s">
        <v>433</v>
      </c>
      <c r="AQ41" s="1630">
        <f>★入力画面!$O$30</f>
        <v>0</v>
      </c>
      <c r="AR41" s="1633"/>
      <c r="AS41" s="1633"/>
      <c r="AT41" s="1633"/>
      <c r="AU41" s="1633"/>
      <c r="AV41" s="1480" t="s">
        <v>434</v>
      </c>
      <c r="AW41" s="1630">
        <f>★入力画面!$S$30</f>
        <v>0</v>
      </c>
      <c r="AX41" s="1633"/>
      <c r="AY41" s="1633"/>
      <c r="AZ41" s="1633"/>
      <c r="BA41" s="1661"/>
      <c r="BC41" s="4" t="s">
        <v>252</v>
      </c>
      <c r="BD41" s="4" t="s">
        <v>54</v>
      </c>
    </row>
    <row r="42" spans="1:56" ht="11.25" customHeight="1">
      <c r="A42" s="1699"/>
      <c r="B42" s="1700"/>
      <c r="C42" s="1700"/>
      <c r="D42" s="1700"/>
      <c r="E42" s="1701"/>
      <c r="F42" s="1701"/>
      <c r="G42" s="1645"/>
      <c r="H42" s="1646"/>
      <c r="I42" s="1646"/>
      <c r="J42" s="1646"/>
      <c r="K42" s="1646"/>
      <c r="L42" s="1646"/>
      <c r="M42" s="1642"/>
      <c r="N42" s="1642"/>
      <c r="O42" s="1642"/>
      <c r="P42" s="1642"/>
      <c r="Q42" s="1642"/>
      <c r="R42" s="1607"/>
      <c r="S42" s="1642"/>
      <c r="T42" s="1642"/>
      <c r="U42" s="1642"/>
      <c r="V42" s="1642"/>
      <c r="W42" s="1642"/>
      <c r="X42" s="1607"/>
      <c r="Y42" s="1642"/>
      <c r="Z42" s="1642"/>
      <c r="AA42" s="1642"/>
      <c r="AB42" s="1642"/>
      <c r="AC42" s="1642"/>
      <c r="AD42" s="1642"/>
      <c r="AE42" s="1568"/>
      <c r="AF42" s="1550"/>
      <c r="AG42" s="1550"/>
      <c r="AH42" s="1550"/>
      <c r="AI42" s="1550"/>
      <c r="AJ42" s="1575"/>
      <c r="AK42" s="1642"/>
      <c r="AL42" s="1642"/>
      <c r="AM42" s="1642"/>
      <c r="AN42" s="1642"/>
      <c r="AO42" s="1642"/>
      <c r="AP42" s="1607"/>
      <c r="AQ42" s="1642"/>
      <c r="AR42" s="1642"/>
      <c r="AS42" s="1642"/>
      <c r="AT42" s="1642"/>
      <c r="AU42" s="1642"/>
      <c r="AV42" s="1607"/>
      <c r="AW42" s="1642"/>
      <c r="AX42" s="1642"/>
      <c r="AY42" s="1642"/>
      <c r="AZ42" s="1642"/>
      <c r="BA42" s="1662"/>
      <c r="BC42" s="4" t="s">
        <v>253</v>
      </c>
      <c r="BD42" s="4" t="s">
        <v>55</v>
      </c>
    </row>
    <row r="43" spans="1:56" ht="11.25" customHeight="1">
      <c r="A43" s="1548" t="s">
        <v>79</v>
      </c>
      <c r="B43" s="1510"/>
      <c r="C43" s="1510"/>
      <c r="D43" s="1510"/>
      <c r="E43" s="1510"/>
      <c r="F43" s="1510"/>
      <c r="G43" s="1588" t="s">
        <v>428</v>
      </c>
      <c r="H43" s="1610"/>
      <c r="I43" s="1610"/>
      <c r="J43" s="1610"/>
      <c r="K43" s="1610"/>
      <c r="L43" s="1611"/>
      <c r="M43" s="1613">
        <f>★入力画面!$L$45</f>
        <v>0</v>
      </c>
      <c r="N43" s="1613"/>
      <c r="O43" s="1613"/>
      <c r="P43" s="1613"/>
      <c r="Q43" s="1613"/>
      <c r="R43" s="1613"/>
      <c r="S43" s="1613"/>
      <c r="T43" s="1613"/>
      <c r="U43" s="1613"/>
      <c r="V43" s="1613"/>
      <c r="W43" s="1613"/>
      <c r="X43" s="1613"/>
      <c r="Y43" s="1613"/>
      <c r="Z43" s="1613"/>
      <c r="AA43" s="1613"/>
      <c r="AB43" s="1613"/>
      <c r="AC43" s="1614"/>
      <c r="AD43" s="1592" t="s">
        <v>80</v>
      </c>
      <c r="AE43" s="1593"/>
      <c r="AF43" s="1617" t="str">
        <f>IF(★入力画面!$L$49="▼選択","",★入力画面!$L$49)</f>
        <v/>
      </c>
      <c r="AG43" s="1613"/>
      <c r="AH43" s="1613"/>
      <c r="AI43" s="1613"/>
      <c r="AJ43" s="1643">
        <f>★入力画面!$O$49</f>
        <v>0</v>
      </c>
      <c r="AK43" s="1622"/>
      <c r="AL43" s="1622"/>
      <c r="AM43" s="1622"/>
      <c r="AN43" s="1510" t="s">
        <v>30</v>
      </c>
      <c r="AO43" s="1510"/>
      <c r="AP43" s="1643">
        <f>★入力画面!$R$49</f>
        <v>0</v>
      </c>
      <c r="AQ43" s="1622"/>
      <c r="AR43" s="1492" t="s">
        <v>31</v>
      </c>
      <c r="AS43" s="1492"/>
      <c r="AT43" s="1643">
        <f>★入力画面!$U$49</f>
        <v>0</v>
      </c>
      <c r="AU43" s="1622"/>
      <c r="AV43" s="1492" t="s">
        <v>32</v>
      </c>
      <c r="AW43" s="1519"/>
      <c r="AX43" s="1585" t="s">
        <v>81</v>
      </c>
      <c r="AY43" s="1621" t="str">
        <f>IF(★入力画面!$L$56="▼選択","",★入力画面!$L$56)</f>
        <v/>
      </c>
      <c r="AZ43" s="1622"/>
      <c r="BA43" s="1623"/>
      <c r="BC43" s="4" t="s">
        <v>254</v>
      </c>
      <c r="BD43" s="4" t="s">
        <v>56</v>
      </c>
    </row>
    <row r="44" spans="1:56" ht="11.25" customHeight="1">
      <c r="A44" s="1548"/>
      <c r="B44" s="1510"/>
      <c r="C44" s="1510"/>
      <c r="D44" s="1510"/>
      <c r="E44" s="1510"/>
      <c r="F44" s="1510"/>
      <c r="G44" s="1508"/>
      <c r="H44" s="1505"/>
      <c r="I44" s="1505"/>
      <c r="J44" s="1505"/>
      <c r="K44" s="1505"/>
      <c r="L44" s="1612"/>
      <c r="M44" s="1615"/>
      <c r="N44" s="1615"/>
      <c r="O44" s="1615"/>
      <c r="P44" s="1615"/>
      <c r="Q44" s="1615"/>
      <c r="R44" s="1615"/>
      <c r="S44" s="1615"/>
      <c r="T44" s="1615"/>
      <c r="U44" s="1615"/>
      <c r="V44" s="1615"/>
      <c r="W44" s="1615"/>
      <c r="X44" s="1615"/>
      <c r="Y44" s="1615"/>
      <c r="Z44" s="1615"/>
      <c r="AA44" s="1615"/>
      <c r="AB44" s="1615"/>
      <c r="AC44" s="1616"/>
      <c r="AD44" s="1594"/>
      <c r="AE44" s="1595"/>
      <c r="AF44" s="1618"/>
      <c r="AG44" s="1619"/>
      <c r="AH44" s="1619"/>
      <c r="AI44" s="1619"/>
      <c r="AJ44" s="1625"/>
      <c r="AK44" s="1625"/>
      <c r="AL44" s="1625"/>
      <c r="AM44" s="1625"/>
      <c r="AN44" s="1510"/>
      <c r="AO44" s="1510"/>
      <c r="AP44" s="1625"/>
      <c r="AQ44" s="1625"/>
      <c r="AR44" s="1510"/>
      <c r="AS44" s="1510"/>
      <c r="AT44" s="1625"/>
      <c r="AU44" s="1625"/>
      <c r="AV44" s="1510"/>
      <c r="AW44" s="1520"/>
      <c r="AX44" s="1586"/>
      <c r="AY44" s="1624"/>
      <c r="AZ44" s="1625"/>
      <c r="BA44" s="1626"/>
      <c r="BC44" s="4" t="s">
        <v>255</v>
      </c>
      <c r="BD44" s="4" t="s">
        <v>60</v>
      </c>
    </row>
    <row r="45" spans="1:56" ht="11.25" customHeight="1">
      <c r="A45" s="1548"/>
      <c r="B45" s="1510"/>
      <c r="C45" s="1510"/>
      <c r="D45" s="1510"/>
      <c r="E45" s="1510"/>
      <c r="F45" s="1510"/>
      <c r="G45" s="1529" t="s">
        <v>84</v>
      </c>
      <c r="H45" s="1530"/>
      <c r="I45" s="1530"/>
      <c r="J45" s="1530"/>
      <c r="K45" s="1530"/>
      <c r="L45" s="1531"/>
      <c r="M45" s="1630">
        <f>★入力画面!$L$47</f>
        <v>0</v>
      </c>
      <c r="N45" s="1625"/>
      <c r="O45" s="1625"/>
      <c r="P45" s="1625"/>
      <c r="Q45" s="1625"/>
      <c r="R45" s="1625"/>
      <c r="S45" s="1625"/>
      <c r="T45" s="1625"/>
      <c r="U45" s="1625"/>
      <c r="V45" s="1625"/>
      <c r="W45" s="1625"/>
      <c r="X45" s="1625"/>
      <c r="Y45" s="1625"/>
      <c r="Z45" s="1625"/>
      <c r="AA45" s="1625"/>
      <c r="AB45" s="1625"/>
      <c r="AC45" s="1631"/>
      <c r="AD45" s="1596"/>
      <c r="AE45" s="1597"/>
      <c r="AF45" s="1620"/>
      <c r="AG45" s="1615"/>
      <c r="AH45" s="1615"/>
      <c r="AI45" s="1615"/>
      <c r="AJ45" s="1628"/>
      <c r="AK45" s="1628"/>
      <c r="AL45" s="1628"/>
      <c r="AM45" s="1628"/>
      <c r="AN45" s="1510"/>
      <c r="AO45" s="1510"/>
      <c r="AP45" s="1625"/>
      <c r="AQ45" s="1625"/>
      <c r="AR45" s="1511"/>
      <c r="AS45" s="1511"/>
      <c r="AT45" s="1625"/>
      <c r="AU45" s="1625"/>
      <c r="AV45" s="1511"/>
      <c r="AW45" s="1521"/>
      <c r="AX45" s="1586"/>
      <c r="AY45" s="1624"/>
      <c r="AZ45" s="1625"/>
      <c r="BA45" s="1626"/>
      <c r="BC45" s="4" t="s">
        <v>256</v>
      </c>
      <c r="BD45" s="4" t="s">
        <v>263</v>
      </c>
    </row>
    <row r="46" spans="1:56" ht="11.25" customHeight="1">
      <c r="A46" s="1548"/>
      <c r="B46" s="1510"/>
      <c r="C46" s="1510"/>
      <c r="D46" s="1510"/>
      <c r="E46" s="1510"/>
      <c r="F46" s="1510"/>
      <c r="G46" s="1529"/>
      <c r="H46" s="1530"/>
      <c r="I46" s="1530"/>
      <c r="J46" s="1530"/>
      <c r="K46" s="1530"/>
      <c r="L46" s="1531"/>
      <c r="M46" s="1625"/>
      <c r="N46" s="1625"/>
      <c r="O46" s="1625"/>
      <c r="P46" s="1625"/>
      <c r="Q46" s="1625"/>
      <c r="R46" s="1625"/>
      <c r="S46" s="1625"/>
      <c r="T46" s="1625"/>
      <c r="U46" s="1625"/>
      <c r="V46" s="1625"/>
      <c r="W46" s="1625"/>
      <c r="X46" s="1625"/>
      <c r="Y46" s="1625"/>
      <c r="Z46" s="1625"/>
      <c r="AA46" s="1625"/>
      <c r="AB46" s="1625"/>
      <c r="AC46" s="1631"/>
      <c r="AD46" s="1507" t="s">
        <v>432</v>
      </c>
      <c r="AE46" s="1535"/>
      <c r="AF46" s="1536"/>
      <c r="AG46" s="1630">
        <f>★入力画面!$L$54</f>
        <v>0</v>
      </c>
      <c r="AH46" s="1633"/>
      <c r="AI46" s="1633"/>
      <c r="AJ46" s="1634"/>
      <c r="AK46" s="1634"/>
      <c r="AL46" s="1635" t="s">
        <v>433</v>
      </c>
      <c r="AM46" s="1637">
        <f>★入力画面!$O$54</f>
        <v>0</v>
      </c>
      <c r="AN46" s="1634"/>
      <c r="AO46" s="1634"/>
      <c r="AP46" s="1634"/>
      <c r="AQ46" s="1634"/>
      <c r="AR46" s="1535" t="s">
        <v>434</v>
      </c>
      <c r="AS46" s="1637">
        <f>★入力画面!$S$54</f>
        <v>0</v>
      </c>
      <c r="AT46" s="1634"/>
      <c r="AU46" s="1634"/>
      <c r="AV46" s="1634"/>
      <c r="AW46" s="1638"/>
      <c r="AX46" s="1586"/>
      <c r="AY46" s="1624"/>
      <c r="AZ46" s="1625"/>
      <c r="BA46" s="1626"/>
      <c r="BC46" s="4" t="s">
        <v>257</v>
      </c>
      <c r="BD46" s="4" t="s">
        <v>62</v>
      </c>
    </row>
    <row r="47" spans="1:56" ht="11.25" customHeight="1">
      <c r="A47" s="1548"/>
      <c r="B47" s="1510"/>
      <c r="C47" s="1510"/>
      <c r="D47" s="1510"/>
      <c r="E47" s="1510"/>
      <c r="F47" s="1510"/>
      <c r="G47" s="1529"/>
      <c r="H47" s="1530"/>
      <c r="I47" s="1530"/>
      <c r="J47" s="1530"/>
      <c r="K47" s="1530"/>
      <c r="L47" s="1531"/>
      <c r="M47" s="1628"/>
      <c r="N47" s="1628"/>
      <c r="O47" s="1628"/>
      <c r="P47" s="1628"/>
      <c r="Q47" s="1628"/>
      <c r="R47" s="1628"/>
      <c r="S47" s="1628"/>
      <c r="T47" s="1628"/>
      <c r="U47" s="1628"/>
      <c r="V47" s="1628"/>
      <c r="W47" s="1628"/>
      <c r="X47" s="1628"/>
      <c r="Y47" s="1628"/>
      <c r="Z47" s="1628"/>
      <c r="AA47" s="1628"/>
      <c r="AB47" s="1628"/>
      <c r="AC47" s="1632"/>
      <c r="AD47" s="1537"/>
      <c r="AE47" s="1511"/>
      <c r="AF47" s="1521"/>
      <c r="AG47" s="1615"/>
      <c r="AH47" s="1615"/>
      <c r="AI47" s="1615"/>
      <c r="AJ47" s="1615"/>
      <c r="AK47" s="1615"/>
      <c r="AL47" s="1636"/>
      <c r="AM47" s="1615"/>
      <c r="AN47" s="1615"/>
      <c r="AO47" s="1615"/>
      <c r="AP47" s="1615"/>
      <c r="AQ47" s="1615"/>
      <c r="AR47" s="1511"/>
      <c r="AS47" s="1615"/>
      <c r="AT47" s="1615"/>
      <c r="AU47" s="1615"/>
      <c r="AV47" s="1615"/>
      <c r="AW47" s="1616"/>
      <c r="AX47" s="1587"/>
      <c r="AY47" s="1627"/>
      <c r="AZ47" s="1628"/>
      <c r="BA47" s="1629"/>
      <c r="BC47" s="4" t="s">
        <v>261</v>
      </c>
      <c r="BD47" s="4" t="s">
        <v>63</v>
      </c>
    </row>
    <row r="48" spans="1:56" ht="11.25" customHeight="1">
      <c r="A48" s="1548"/>
      <c r="B48" s="1510"/>
      <c r="C48" s="1510"/>
      <c r="D48" s="1510"/>
      <c r="E48" s="1510"/>
      <c r="F48" s="1510"/>
      <c r="G48" s="1647" t="s">
        <v>87</v>
      </c>
      <c r="H48" s="1600"/>
      <c r="I48" s="1600"/>
      <c r="J48" s="1600"/>
      <c r="K48" s="1600"/>
      <c r="L48" s="1648"/>
      <c r="M48" s="1649" t="str">
        <f>IF(★入力画面!$L$57="▼選択","",★入力画面!$L$57)</f>
        <v/>
      </c>
      <c r="N48" s="1650"/>
      <c r="O48" s="1650"/>
      <c r="P48" s="1650"/>
      <c r="Q48" s="1650"/>
      <c r="R48" s="1650"/>
      <c r="S48" s="1650"/>
      <c r="T48" s="1650"/>
      <c r="U48" s="1650"/>
      <c r="V48" s="1650"/>
      <c r="W48" s="1650"/>
      <c r="X48" s="1650"/>
      <c r="Y48" s="1650"/>
      <c r="Z48" s="1650"/>
      <c r="AA48" s="1650"/>
      <c r="AB48" s="1650"/>
      <c r="AC48" s="1650"/>
      <c r="AD48" s="1650"/>
      <c r="AE48" s="1650"/>
      <c r="AF48" s="1650"/>
      <c r="AG48" s="1650"/>
      <c r="AH48" s="1650"/>
      <c r="AI48" s="409" t="s">
        <v>436</v>
      </c>
      <c r="AJ48" s="1651"/>
      <c r="AK48" s="1651"/>
      <c r="AL48" s="1651"/>
      <c r="AM48" s="1651"/>
      <c r="AN48" s="1651"/>
      <c r="AO48" s="1651"/>
      <c r="AP48" s="1651"/>
      <c r="AQ48" s="1651"/>
      <c r="AR48" s="1651"/>
      <c r="AS48" s="1651"/>
      <c r="AT48" s="1651"/>
      <c r="AU48" s="1651"/>
      <c r="AV48" s="1651"/>
      <c r="AW48" s="1651"/>
      <c r="AX48" s="1651"/>
      <c r="AY48" s="1651"/>
      <c r="AZ48" s="1651"/>
      <c r="BA48" s="2" t="s">
        <v>437</v>
      </c>
      <c r="BC48" s="4" t="s">
        <v>258</v>
      </c>
      <c r="BD48" s="4" t="s">
        <v>66</v>
      </c>
    </row>
    <row r="49" spans="1:56" ht="11.25" customHeight="1">
      <c r="A49" s="1548"/>
      <c r="B49" s="1510"/>
      <c r="C49" s="1510"/>
      <c r="D49" s="1510"/>
      <c r="E49" s="1510"/>
      <c r="F49" s="1510"/>
      <c r="G49" s="1577" t="s">
        <v>88</v>
      </c>
      <c r="H49" s="1530"/>
      <c r="I49" s="1530"/>
      <c r="J49" s="1530"/>
      <c r="K49" s="1530"/>
      <c r="L49" s="1531"/>
      <c r="M49" s="1600" t="s">
        <v>430</v>
      </c>
      <c r="N49" s="1600"/>
      <c r="O49" s="1639">
        <f>★入力画面!$L$51</f>
        <v>0</v>
      </c>
      <c r="P49" s="1640"/>
      <c r="Q49" s="1640"/>
      <c r="R49" s="1" t="s">
        <v>431</v>
      </c>
      <c r="S49" s="1639">
        <f>★入力画面!$O$51</f>
        <v>0</v>
      </c>
      <c r="T49" s="1641"/>
      <c r="U49" s="1641"/>
      <c r="V49" s="1641"/>
      <c r="W49" s="1641"/>
      <c r="X49" s="1475"/>
      <c r="Y49" s="1475"/>
      <c r="Z49" s="1475"/>
      <c r="AA49" s="1475"/>
      <c r="AB49" s="1475"/>
      <c r="AC49" s="1475"/>
      <c r="AD49" s="1475"/>
      <c r="AE49" s="1475"/>
      <c r="AF49" s="1475"/>
      <c r="AG49" s="1475"/>
      <c r="AH49" s="1475"/>
      <c r="AI49" s="1475"/>
      <c r="AJ49" s="1475"/>
      <c r="AK49" s="1475"/>
      <c r="AL49" s="1475"/>
      <c r="AM49" s="1475"/>
      <c r="AN49" s="1475"/>
      <c r="AO49" s="1475"/>
      <c r="AP49" s="1475"/>
      <c r="AQ49" s="1475"/>
      <c r="AR49" s="1475"/>
      <c r="AS49" s="1475"/>
      <c r="AT49" s="1475"/>
      <c r="AU49" s="1475"/>
      <c r="AV49" s="1475"/>
      <c r="AW49" s="1475"/>
      <c r="AX49" s="1475"/>
      <c r="AY49" s="1475"/>
      <c r="AZ49" s="1475"/>
      <c r="BA49" s="1541"/>
      <c r="BC49" s="4" t="s">
        <v>259</v>
      </c>
      <c r="BD49" s="4" t="s">
        <v>67</v>
      </c>
    </row>
    <row r="50" spans="1:56" ht="11.25" customHeight="1">
      <c r="A50" s="1548"/>
      <c r="B50" s="1510"/>
      <c r="C50" s="1510"/>
      <c r="D50" s="1510"/>
      <c r="E50" s="1510"/>
      <c r="F50" s="1510"/>
      <c r="G50" s="1577"/>
      <c r="H50" s="1530"/>
      <c r="I50" s="1530"/>
      <c r="J50" s="1530"/>
      <c r="K50" s="1530"/>
      <c r="L50" s="1531"/>
      <c r="M50" s="1654">
        <f>★入力画面!$L$53</f>
        <v>0</v>
      </c>
      <c r="N50" s="1655"/>
      <c r="O50" s="1655"/>
      <c r="P50" s="1655"/>
      <c r="Q50" s="1655"/>
      <c r="R50" s="1655"/>
      <c r="S50" s="1655"/>
      <c r="T50" s="1655"/>
      <c r="U50" s="1655"/>
      <c r="V50" s="1655"/>
      <c r="W50" s="1655"/>
      <c r="X50" s="1655"/>
      <c r="Y50" s="1655"/>
      <c r="Z50" s="1655"/>
      <c r="AA50" s="1655"/>
      <c r="AB50" s="1655"/>
      <c r="AC50" s="1655"/>
      <c r="AD50" s="1655"/>
      <c r="AE50" s="1655"/>
      <c r="AF50" s="1655"/>
      <c r="AG50" s="1655"/>
      <c r="AH50" s="1655"/>
      <c r="AI50" s="1655"/>
      <c r="AJ50" s="1655"/>
      <c r="AK50" s="1655"/>
      <c r="AL50" s="1655"/>
      <c r="AM50" s="1655"/>
      <c r="AN50" s="1655"/>
      <c r="AO50" s="1655"/>
      <c r="AP50" s="1655"/>
      <c r="AQ50" s="1655"/>
      <c r="AR50" s="1655"/>
      <c r="AS50" s="1655"/>
      <c r="AT50" s="1655"/>
      <c r="AU50" s="1655"/>
      <c r="AV50" s="1655"/>
      <c r="AW50" s="1655"/>
      <c r="AX50" s="1655"/>
      <c r="AY50" s="1655"/>
      <c r="AZ50" s="1655"/>
      <c r="BA50" s="1656"/>
      <c r="BD50" s="4" t="s">
        <v>68</v>
      </c>
    </row>
    <row r="51" spans="1:56" ht="11.25" customHeight="1">
      <c r="A51" s="1548"/>
      <c r="B51" s="1510"/>
      <c r="C51" s="1510"/>
      <c r="D51" s="1510"/>
      <c r="E51" s="1510"/>
      <c r="F51" s="1510"/>
      <c r="G51" s="1529"/>
      <c r="H51" s="1530"/>
      <c r="I51" s="1530"/>
      <c r="J51" s="1530"/>
      <c r="K51" s="1530"/>
      <c r="L51" s="1531"/>
      <c r="M51" s="1657"/>
      <c r="N51" s="1655"/>
      <c r="O51" s="1655"/>
      <c r="P51" s="1655"/>
      <c r="Q51" s="1655"/>
      <c r="R51" s="1655"/>
      <c r="S51" s="1655"/>
      <c r="T51" s="1655"/>
      <c r="U51" s="1655"/>
      <c r="V51" s="1655"/>
      <c r="W51" s="1655"/>
      <c r="X51" s="1655"/>
      <c r="Y51" s="1655"/>
      <c r="Z51" s="1655"/>
      <c r="AA51" s="1655"/>
      <c r="AB51" s="1655"/>
      <c r="AC51" s="1655"/>
      <c r="AD51" s="1655"/>
      <c r="AE51" s="1655"/>
      <c r="AF51" s="1655"/>
      <c r="AG51" s="1655"/>
      <c r="AH51" s="1655"/>
      <c r="AI51" s="1655"/>
      <c r="AJ51" s="1655"/>
      <c r="AK51" s="1655"/>
      <c r="AL51" s="1655"/>
      <c r="AM51" s="1655"/>
      <c r="AN51" s="1655"/>
      <c r="AO51" s="1655"/>
      <c r="AP51" s="1655"/>
      <c r="AQ51" s="1655"/>
      <c r="AR51" s="1655"/>
      <c r="AS51" s="1655"/>
      <c r="AT51" s="1655"/>
      <c r="AU51" s="1655"/>
      <c r="AV51" s="1655"/>
      <c r="AW51" s="1655"/>
      <c r="AX51" s="1655"/>
      <c r="AY51" s="1655"/>
      <c r="AZ51" s="1655"/>
      <c r="BA51" s="1656"/>
      <c r="BD51" s="4" t="s">
        <v>69</v>
      </c>
    </row>
    <row r="52" spans="1:56" ht="11.25" customHeight="1">
      <c r="A52" s="1548"/>
      <c r="B52" s="1510"/>
      <c r="C52" s="1510"/>
      <c r="D52" s="1510"/>
      <c r="E52" s="1510"/>
      <c r="F52" s="1510"/>
      <c r="G52" s="1578"/>
      <c r="H52" s="1579"/>
      <c r="I52" s="1579"/>
      <c r="J52" s="1579"/>
      <c r="K52" s="1579"/>
      <c r="L52" s="1580"/>
      <c r="M52" s="1658"/>
      <c r="N52" s="1659"/>
      <c r="O52" s="1659"/>
      <c r="P52" s="1659"/>
      <c r="Q52" s="1659"/>
      <c r="R52" s="1659"/>
      <c r="S52" s="1659"/>
      <c r="T52" s="1659"/>
      <c r="U52" s="1659"/>
      <c r="V52" s="1659"/>
      <c r="W52" s="1659"/>
      <c r="X52" s="1659"/>
      <c r="Y52" s="1659"/>
      <c r="Z52" s="1659"/>
      <c r="AA52" s="1659"/>
      <c r="AB52" s="1659"/>
      <c r="AC52" s="1659"/>
      <c r="AD52" s="1659"/>
      <c r="AE52" s="1659"/>
      <c r="AF52" s="1659"/>
      <c r="AG52" s="1659"/>
      <c r="AH52" s="1659"/>
      <c r="AI52" s="1659"/>
      <c r="AJ52" s="1659"/>
      <c r="AK52" s="1659"/>
      <c r="AL52" s="1659"/>
      <c r="AM52" s="1659"/>
      <c r="AN52" s="1659"/>
      <c r="AO52" s="1659"/>
      <c r="AP52" s="1659"/>
      <c r="AQ52" s="1659"/>
      <c r="AR52" s="1659"/>
      <c r="AS52" s="1659"/>
      <c r="AT52" s="1659"/>
      <c r="AU52" s="1659"/>
      <c r="AV52" s="1659"/>
      <c r="AW52" s="1659"/>
      <c r="AX52" s="1659"/>
      <c r="AY52" s="1659"/>
      <c r="AZ52" s="1659"/>
      <c r="BA52" s="1660"/>
      <c r="BD52" s="4" t="s">
        <v>70</v>
      </c>
    </row>
    <row r="53" spans="1:56" ht="11.25" customHeight="1">
      <c r="A53" s="1491" t="s">
        <v>89</v>
      </c>
      <c r="B53" s="1492"/>
      <c r="C53" s="1492"/>
      <c r="D53" s="1492"/>
      <c r="E53" s="1492"/>
      <c r="F53" s="1492"/>
      <c r="G53" s="1551" t="s">
        <v>90</v>
      </c>
      <c r="H53" s="1551"/>
      <c r="I53" s="1551"/>
      <c r="J53" s="1551"/>
      <c r="K53" s="1551"/>
      <c r="L53" s="1552"/>
      <c r="M53" s="1554" t="str">
        <f>★入力画面!$L$99</f>
        <v>☑</v>
      </c>
      <c r="N53" s="1555"/>
      <c r="O53" s="1558" t="s">
        <v>92</v>
      </c>
      <c r="P53" s="1559"/>
      <c r="Q53" s="1559"/>
      <c r="R53" s="1559"/>
      <c r="S53" s="1559"/>
      <c r="T53" s="1559"/>
      <c r="U53" s="1562" t="s">
        <v>93</v>
      </c>
      <c r="V53" s="1492"/>
      <c r="W53" s="1492"/>
      <c r="X53" s="1492"/>
      <c r="Y53" s="1492"/>
      <c r="Z53" s="1492"/>
      <c r="AA53" s="1492"/>
      <c r="AB53" s="1492"/>
      <c r="AC53" s="1492"/>
      <c r="AD53" s="1519"/>
      <c r="AE53" s="1564" t="str">
        <f>IF(★入力画面!$U$99="▼選択","",★入力画面!$U$99)</f>
        <v/>
      </c>
      <c r="AF53" s="1555"/>
      <c r="AG53" s="1555"/>
      <c r="AH53" s="1555"/>
      <c r="AI53" s="1516">
        <f>★入力画面!$X$99</f>
        <v>0</v>
      </c>
      <c r="AJ53" s="1498"/>
      <c r="AK53" s="1498"/>
      <c r="AL53" s="1492" t="s">
        <v>30</v>
      </c>
      <c r="AM53" s="1492"/>
      <c r="AN53" s="1516">
        <f>★入力画面!$AA$99</f>
        <v>0</v>
      </c>
      <c r="AO53" s="1517"/>
      <c r="AP53" s="1517"/>
      <c r="AQ53" s="1517"/>
      <c r="AR53" s="1517"/>
      <c r="AS53" s="1492" t="s">
        <v>31</v>
      </c>
      <c r="AT53" s="1492"/>
      <c r="AU53" s="1516">
        <f>★入力画面!$AD$99</f>
        <v>0</v>
      </c>
      <c r="AV53" s="1517"/>
      <c r="AW53" s="1517"/>
      <c r="AX53" s="1517"/>
      <c r="AY53" s="1517"/>
      <c r="AZ53" s="1492" t="s">
        <v>32</v>
      </c>
      <c r="BA53" s="1501"/>
      <c r="BD53" s="4" t="s">
        <v>73</v>
      </c>
    </row>
    <row r="54" spans="1:56" ht="11.25" customHeight="1">
      <c r="A54" s="1548"/>
      <c r="B54" s="1510"/>
      <c r="C54" s="1510"/>
      <c r="D54" s="1510"/>
      <c r="E54" s="1510"/>
      <c r="F54" s="1510"/>
      <c r="G54" s="1515"/>
      <c r="H54" s="1515"/>
      <c r="I54" s="1515"/>
      <c r="J54" s="1515"/>
      <c r="K54" s="1515"/>
      <c r="L54" s="1553"/>
      <c r="M54" s="1556"/>
      <c r="N54" s="1557"/>
      <c r="O54" s="1560"/>
      <c r="P54" s="1561"/>
      <c r="Q54" s="1561"/>
      <c r="R54" s="1561"/>
      <c r="S54" s="1561"/>
      <c r="T54" s="1561"/>
      <c r="U54" s="1563"/>
      <c r="V54" s="1510"/>
      <c r="W54" s="1510"/>
      <c r="X54" s="1510"/>
      <c r="Y54" s="1510"/>
      <c r="Z54" s="1510"/>
      <c r="AA54" s="1510"/>
      <c r="AB54" s="1510"/>
      <c r="AC54" s="1510"/>
      <c r="AD54" s="1520"/>
      <c r="AE54" s="1565"/>
      <c r="AF54" s="1557"/>
      <c r="AG54" s="1557"/>
      <c r="AH54" s="1557"/>
      <c r="AI54" s="1514"/>
      <c r="AJ54" s="1514"/>
      <c r="AK54" s="1514"/>
      <c r="AL54" s="1510"/>
      <c r="AM54" s="1510"/>
      <c r="AN54" s="1518"/>
      <c r="AO54" s="1518"/>
      <c r="AP54" s="1518"/>
      <c r="AQ54" s="1518"/>
      <c r="AR54" s="1518"/>
      <c r="AS54" s="1510"/>
      <c r="AT54" s="1510"/>
      <c r="AU54" s="1518"/>
      <c r="AV54" s="1518"/>
      <c r="AW54" s="1518"/>
      <c r="AX54" s="1518"/>
      <c r="AY54" s="1518"/>
      <c r="AZ54" s="1511"/>
      <c r="BA54" s="1543"/>
      <c r="BD54" s="4" t="s">
        <v>74</v>
      </c>
    </row>
    <row r="55" spans="1:56" ht="11.25" customHeight="1">
      <c r="A55" s="1548"/>
      <c r="B55" s="1510"/>
      <c r="C55" s="1510"/>
      <c r="D55" s="1510"/>
      <c r="E55" s="1510"/>
      <c r="F55" s="1510"/>
      <c r="G55" s="1515"/>
      <c r="H55" s="1515"/>
      <c r="I55" s="1515"/>
      <c r="J55" s="1515"/>
      <c r="K55" s="1515"/>
      <c r="L55" s="1553"/>
      <c r="M55" s="1566" t="str">
        <f>★入力画面!$L$100</f>
        <v>□</v>
      </c>
      <c r="N55" s="1557"/>
      <c r="O55" s="1560" t="s">
        <v>94</v>
      </c>
      <c r="P55" s="1561"/>
      <c r="Q55" s="1561"/>
      <c r="R55" s="1561"/>
      <c r="S55" s="1561"/>
      <c r="T55" s="1561"/>
      <c r="U55" s="1507" t="s">
        <v>95</v>
      </c>
      <c r="V55" s="1535"/>
      <c r="W55" s="1535"/>
      <c r="X55" s="1535"/>
      <c r="Y55" s="1535"/>
      <c r="Z55" s="1535"/>
      <c r="AA55" s="1535"/>
      <c r="AB55" s="1535"/>
      <c r="AC55" s="1535"/>
      <c r="AD55" s="1536"/>
      <c r="AE55" s="1565" t="str">
        <f>IF(★入力画面!$U$100="▼選択","",★入力画面!$U$100)</f>
        <v/>
      </c>
      <c r="AF55" s="1557"/>
      <c r="AG55" s="1557"/>
      <c r="AH55" s="1557"/>
      <c r="AI55" s="1539">
        <f>★入力画面!$X$100</f>
        <v>0</v>
      </c>
      <c r="AJ55" s="1605"/>
      <c r="AK55" s="1605"/>
      <c r="AL55" s="1535" t="s">
        <v>30</v>
      </c>
      <c r="AM55" s="1535"/>
      <c r="AN55" s="1539">
        <f>★入力画面!$AA$100</f>
        <v>0</v>
      </c>
      <c r="AO55" s="1605"/>
      <c r="AP55" s="1605"/>
      <c r="AQ55" s="1605"/>
      <c r="AR55" s="1605"/>
      <c r="AS55" s="1535" t="s">
        <v>31</v>
      </c>
      <c r="AT55" s="1535"/>
      <c r="AU55" s="1539">
        <f>★入力画面!$AD$100</f>
        <v>0</v>
      </c>
      <c r="AV55" s="1605"/>
      <c r="AW55" s="1605"/>
      <c r="AX55" s="1605"/>
      <c r="AY55" s="1605"/>
      <c r="AZ55" s="1535" t="s">
        <v>32</v>
      </c>
      <c r="BA55" s="1606"/>
      <c r="BD55" s="4" t="s">
        <v>75</v>
      </c>
    </row>
    <row r="56" spans="1:56" ht="11.25" customHeight="1">
      <c r="A56" s="1548"/>
      <c r="B56" s="1510"/>
      <c r="C56" s="1510"/>
      <c r="D56" s="1510"/>
      <c r="E56" s="1510"/>
      <c r="F56" s="1510"/>
      <c r="G56" s="1515"/>
      <c r="H56" s="1515"/>
      <c r="I56" s="1515"/>
      <c r="J56" s="1515"/>
      <c r="K56" s="1515"/>
      <c r="L56" s="1553"/>
      <c r="M56" s="1556"/>
      <c r="N56" s="1557"/>
      <c r="O56" s="1560"/>
      <c r="P56" s="1561"/>
      <c r="Q56" s="1561"/>
      <c r="R56" s="1561"/>
      <c r="S56" s="1561"/>
      <c r="T56" s="1561"/>
      <c r="U56" s="1537"/>
      <c r="V56" s="1511"/>
      <c r="W56" s="1511"/>
      <c r="X56" s="1511"/>
      <c r="Y56" s="1511"/>
      <c r="Z56" s="1511"/>
      <c r="AA56" s="1511"/>
      <c r="AB56" s="1511"/>
      <c r="AC56" s="1511"/>
      <c r="AD56" s="1521"/>
      <c r="AE56" s="1565"/>
      <c r="AF56" s="1557"/>
      <c r="AG56" s="1557"/>
      <c r="AH56" s="1557"/>
      <c r="AI56" s="1533"/>
      <c r="AJ56" s="1533"/>
      <c r="AK56" s="1533"/>
      <c r="AL56" s="1511"/>
      <c r="AM56" s="1511"/>
      <c r="AN56" s="1533"/>
      <c r="AO56" s="1533"/>
      <c r="AP56" s="1533"/>
      <c r="AQ56" s="1533"/>
      <c r="AR56" s="1533"/>
      <c r="AS56" s="1511"/>
      <c r="AT56" s="1511"/>
      <c r="AU56" s="1533"/>
      <c r="AV56" s="1533"/>
      <c r="AW56" s="1533"/>
      <c r="AX56" s="1533"/>
      <c r="AY56" s="1533"/>
      <c r="AZ56" s="1511"/>
      <c r="BA56" s="1543"/>
      <c r="BD56" s="4" t="s">
        <v>77</v>
      </c>
    </row>
    <row r="57" spans="1:56" ht="11.25" customHeight="1">
      <c r="A57" s="1548"/>
      <c r="B57" s="1510"/>
      <c r="C57" s="1510"/>
      <c r="D57" s="1510"/>
      <c r="E57" s="1510"/>
      <c r="F57" s="1510"/>
      <c r="G57" s="1507" t="s">
        <v>96</v>
      </c>
      <c r="H57" s="1535"/>
      <c r="I57" s="1535"/>
      <c r="J57" s="1535"/>
      <c r="K57" s="1535"/>
      <c r="L57" s="1567"/>
      <c r="M57" s="1570" t="str">
        <f>IF(★入力画面!$L$102="","",VALUE(LEFT(★入力画面!$L$102,LEN(★入力画面!$L$102)-1)))</f>
        <v/>
      </c>
      <c r="N57" s="1571"/>
      <c r="O57" s="1571"/>
      <c r="P57" s="1571"/>
      <c r="Q57" s="1571"/>
      <c r="R57" s="1571"/>
      <c r="S57" s="1571"/>
      <c r="T57" s="1574" t="s">
        <v>97</v>
      </c>
      <c r="U57" s="1535"/>
      <c r="V57" s="1536"/>
      <c r="W57" s="1507" t="s">
        <v>98</v>
      </c>
      <c r="X57" s="1535"/>
      <c r="Y57" s="1535"/>
      <c r="Z57" s="1535"/>
      <c r="AA57" s="1535"/>
      <c r="AB57" s="1535"/>
      <c r="AC57" s="1539">
        <f>★入力画面!$L$31</f>
        <v>0</v>
      </c>
      <c r="AD57" s="1538"/>
      <c r="AE57" s="1538"/>
      <c r="AF57" s="1538"/>
      <c r="AG57" s="1510" t="s">
        <v>99</v>
      </c>
      <c r="AH57" s="1510"/>
      <c r="AI57" s="1483" t="s">
        <v>433</v>
      </c>
      <c r="AJ57" s="1535" t="s">
        <v>413</v>
      </c>
      <c r="AK57" s="1535"/>
      <c r="AL57" s="1535"/>
      <c r="AM57" s="1535"/>
      <c r="AN57" s="1535"/>
      <c r="AO57" s="1535"/>
      <c r="AP57" s="1535"/>
      <c r="AQ57" s="1535"/>
      <c r="AR57" s="1535"/>
      <c r="AS57" s="1535"/>
      <c r="AT57" s="1535"/>
      <c r="AU57" s="1535"/>
      <c r="AV57" s="1539">
        <f>★入力画面!$AE$31</f>
        <v>0</v>
      </c>
      <c r="AW57" s="1538"/>
      <c r="AX57" s="1538"/>
      <c r="AY57" s="1535" t="s">
        <v>99</v>
      </c>
      <c r="AZ57" s="1535"/>
      <c r="BA57" s="1608" t="s">
        <v>434</v>
      </c>
      <c r="BD57" s="4" t="s">
        <v>78</v>
      </c>
    </row>
    <row r="58" spans="1:56" ht="11.25" customHeight="1">
      <c r="A58" s="1549"/>
      <c r="B58" s="1550"/>
      <c r="C58" s="1550"/>
      <c r="D58" s="1550"/>
      <c r="E58" s="1550"/>
      <c r="F58" s="1550"/>
      <c r="G58" s="1568"/>
      <c r="H58" s="1550"/>
      <c r="I58" s="1550"/>
      <c r="J58" s="1550"/>
      <c r="K58" s="1550"/>
      <c r="L58" s="1569"/>
      <c r="M58" s="1572"/>
      <c r="N58" s="1573"/>
      <c r="O58" s="1573"/>
      <c r="P58" s="1573"/>
      <c r="Q58" s="1573"/>
      <c r="R58" s="1573"/>
      <c r="S58" s="1573"/>
      <c r="T58" s="1550"/>
      <c r="U58" s="1550"/>
      <c r="V58" s="1575"/>
      <c r="W58" s="1568"/>
      <c r="X58" s="1550"/>
      <c r="Y58" s="1550"/>
      <c r="Z58" s="1550"/>
      <c r="AA58" s="1550"/>
      <c r="AB58" s="1550"/>
      <c r="AC58" s="1576"/>
      <c r="AD58" s="1576"/>
      <c r="AE58" s="1576"/>
      <c r="AF58" s="1576"/>
      <c r="AG58" s="1550"/>
      <c r="AH58" s="1550"/>
      <c r="AI58" s="1607"/>
      <c r="AJ58" s="1550"/>
      <c r="AK58" s="1550"/>
      <c r="AL58" s="1550"/>
      <c r="AM58" s="1550"/>
      <c r="AN58" s="1550"/>
      <c r="AO58" s="1550"/>
      <c r="AP58" s="1550"/>
      <c r="AQ58" s="1550"/>
      <c r="AR58" s="1550"/>
      <c r="AS58" s="1550"/>
      <c r="AT58" s="1550"/>
      <c r="AU58" s="1550"/>
      <c r="AV58" s="1576"/>
      <c r="AW58" s="1576"/>
      <c r="AX58" s="1576"/>
      <c r="AY58" s="1550"/>
      <c r="AZ58" s="1550"/>
      <c r="BA58" s="1609"/>
      <c r="BD58" s="4" t="s">
        <v>82</v>
      </c>
    </row>
    <row r="59" spans="1:56" ht="11.25" customHeight="1">
      <c r="A59" s="1491" t="s">
        <v>100</v>
      </c>
      <c r="B59" s="1492"/>
      <c r="C59" s="1492"/>
      <c r="D59" s="1492"/>
      <c r="E59" s="1492"/>
      <c r="F59" s="1492"/>
      <c r="G59" s="1588" t="s">
        <v>428</v>
      </c>
      <c r="H59" s="1589"/>
      <c r="I59" s="1589"/>
      <c r="J59" s="1589"/>
      <c r="K59" s="1589"/>
      <c r="L59" s="1590"/>
      <c r="M59" s="1517">
        <f>★入力画面!$L$136</f>
        <v>0</v>
      </c>
      <c r="N59" s="1517"/>
      <c r="O59" s="1517"/>
      <c r="P59" s="1517"/>
      <c r="Q59" s="1517"/>
      <c r="R59" s="1517"/>
      <c r="S59" s="1517"/>
      <c r="T59" s="1517"/>
      <c r="U59" s="1517"/>
      <c r="V59" s="1517"/>
      <c r="W59" s="1517"/>
      <c r="X59" s="1517"/>
      <c r="Y59" s="1517"/>
      <c r="Z59" s="1517"/>
      <c r="AA59" s="1517"/>
      <c r="AB59" s="1517"/>
      <c r="AC59" s="1591"/>
      <c r="AD59" s="1592" t="s">
        <v>80</v>
      </c>
      <c r="AE59" s="1593"/>
      <c r="AF59" s="1523" t="str">
        <f>IF(★入力画面!$L$140="▼選択","",★入力画面!$L$140)</f>
        <v/>
      </c>
      <c r="AG59" s="1498"/>
      <c r="AH59" s="1498"/>
      <c r="AI59" s="1498"/>
      <c r="AJ59" s="1516">
        <f>★入力画面!$O$140</f>
        <v>0</v>
      </c>
      <c r="AK59" s="1517"/>
      <c r="AL59" s="1517"/>
      <c r="AM59" s="1517"/>
      <c r="AN59" s="1510" t="s">
        <v>30</v>
      </c>
      <c r="AO59" s="1510"/>
      <c r="AP59" s="1516">
        <f>★入力画面!$R$140</f>
        <v>0</v>
      </c>
      <c r="AQ59" s="1517"/>
      <c r="AR59" s="1492" t="s">
        <v>31</v>
      </c>
      <c r="AS59" s="1492"/>
      <c r="AT59" s="1516">
        <f>★入力画面!$U$140</f>
        <v>0</v>
      </c>
      <c r="AU59" s="1517"/>
      <c r="AV59" s="1492" t="s">
        <v>32</v>
      </c>
      <c r="AW59" s="1519"/>
      <c r="AX59" s="1585" t="s">
        <v>81</v>
      </c>
      <c r="AY59" s="1523" t="str">
        <f>IF(★入力画面!$L$142="▼選択","",★入力画面!$L$142)</f>
        <v/>
      </c>
      <c r="AZ59" s="1498"/>
      <c r="BA59" s="1524"/>
      <c r="BB59" s="5"/>
      <c r="BD59" s="4" t="s">
        <v>83</v>
      </c>
    </row>
    <row r="60" spans="1:56" ht="11.25" customHeight="1">
      <c r="A60" s="1548"/>
      <c r="B60" s="1510"/>
      <c r="C60" s="1510"/>
      <c r="D60" s="1510"/>
      <c r="E60" s="1510"/>
      <c r="F60" s="1510"/>
      <c r="G60" s="1537"/>
      <c r="H60" s="1511"/>
      <c r="I60" s="1511"/>
      <c r="J60" s="1511"/>
      <c r="K60" s="1511"/>
      <c r="L60" s="1540"/>
      <c r="M60" s="1533"/>
      <c r="N60" s="1533"/>
      <c r="O60" s="1533"/>
      <c r="P60" s="1533"/>
      <c r="Q60" s="1533"/>
      <c r="R60" s="1533"/>
      <c r="S60" s="1533"/>
      <c r="T60" s="1533"/>
      <c r="U60" s="1533"/>
      <c r="V60" s="1533"/>
      <c r="W60" s="1533"/>
      <c r="X60" s="1533"/>
      <c r="Y60" s="1533"/>
      <c r="Z60" s="1533"/>
      <c r="AA60" s="1533"/>
      <c r="AB60" s="1533"/>
      <c r="AC60" s="1534"/>
      <c r="AD60" s="1594"/>
      <c r="AE60" s="1595"/>
      <c r="AF60" s="1525"/>
      <c r="AG60" s="1598"/>
      <c r="AH60" s="1598"/>
      <c r="AI60" s="1598"/>
      <c r="AJ60" s="1518"/>
      <c r="AK60" s="1518"/>
      <c r="AL60" s="1518"/>
      <c r="AM60" s="1518"/>
      <c r="AN60" s="1510"/>
      <c r="AO60" s="1510"/>
      <c r="AP60" s="1518"/>
      <c r="AQ60" s="1518"/>
      <c r="AR60" s="1510"/>
      <c r="AS60" s="1510"/>
      <c r="AT60" s="1518"/>
      <c r="AU60" s="1518"/>
      <c r="AV60" s="1510"/>
      <c r="AW60" s="1520"/>
      <c r="AX60" s="1586"/>
      <c r="AY60" s="1525"/>
      <c r="AZ60" s="1513"/>
      <c r="BA60" s="1526"/>
      <c r="BB60" s="5"/>
      <c r="BD60" s="4" t="s">
        <v>196</v>
      </c>
    </row>
    <row r="61" spans="1:56" ht="11.25" customHeight="1">
      <c r="A61" s="1548"/>
      <c r="B61" s="1510"/>
      <c r="C61" s="1510"/>
      <c r="D61" s="1510"/>
      <c r="E61" s="1510"/>
      <c r="F61" s="1510"/>
      <c r="G61" s="1529" t="s">
        <v>84</v>
      </c>
      <c r="H61" s="1530"/>
      <c r="I61" s="1530"/>
      <c r="J61" s="1530"/>
      <c r="K61" s="1530"/>
      <c r="L61" s="1531"/>
      <c r="M61" s="1512">
        <f>★入力画面!$L$138</f>
        <v>0</v>
      </c>
      <c r="N61" s="1518"/>
      <c r="O61" s="1518"/>
      <c r="P61" s="1518"/>
      <c r="Q61" s="1518"/>
      <c r="R61" s="1518"/>
      <c r="S61" s="1518"/>
      <c r="T61" s="1518"/>
      <c r="U61" s="1518"/>
      <c r="V61" s="1518"/>
      <c r="W61" s="1518"/>
      <c r="X61" s="1518"/>
      <c r="Y61" s="1518"/>
      <c r="Z61" s="1518"/>
      <c r="AA61" s="1518"/>
      <c r="AB61" s="1518"/>
      <c r="AC61" s="1532"/>
      <c r="AD61" s="1596"/>
      <c r="AE61" s="1597"/>
      <c r="AF61" s="1527"/>
      <c r="AG61" s="1514"/>
      <c r="AH61" s="1514"/>
      <c r="AI61" s="1514"/>
      <c r="AJ61" s="1533"/>
      <c r="AK61" s="1533"/>
      <c r="AL61" s="1533"/>
      <c r="AM61" s="1533"/>
      <c r="AN61" s="1510"/>
      <c r="AO61" s="1510"/>
      <c r="AP61" s="1518"/>
      <c r="AQ61" s="1518"/>
      <c r="AR61" s="1511"/>
      <c r="AS61" s="1511"/>
      <c r="AT61" s="1518"/>
      <c r="AU61" s="1518"/>
      <c r="AV61" s="1511"/>
      <c r="AW61" s="1521"/>
      <c r="AX61" s="1586"/>
      <c r="AY61" s="1525"/>
      <c r="AZ61" s="1513"/>
      <c r="BA61" s="1526"/>
      <c r="BB61" s="5"/>
      <c r="BD61" s="4" t="s">
        <v>85</v>
      </c>
    </row>
    <row r="62" spans="1:56" ht="11.25" customHeight="1">
      <c r="A62" s="1548"/>
      <c r="B62" s="1510"/>
      <c r="C62" s="1510"/>
      <c r="D62" s="1510"/>
      <c r="E62" s="1510"/>
      <c r="F62" s="1510"/>
      <c r="G62" s="1529"/>
      <c r="H62" s="1530"/>
      <c r="I62" s="1530"/>
      <c r="J62" s="1530"/>
      <c r="K62" s="1530"/>
      <c r="L62" s="1531"/>
      <c r="M62" s="1518"/>
      <c r="N62" s="1518"/>
      <c r="O62" s="1518"/>
      <c r="P62" s="1518"/>
      <c r="Q62" s="1518"/>
      <c r="R62" s="1518"/>
      <c r="S62" s="1518"/>
      <c r="T62" s="1518"/>
      <c r="U62" s="1518"/>
      <c r="V62" s="1518"/>
      <c r="W62" s="1518"/>
      <c r="X62" s="1518"/>
      <c r="Y62" s="1518"/>
      <c r="Z62" s="1518"/>
      <c r="AA62" s="1518"/>
      <c r="AB62" s="1518"/>
      <c r="AC62" s="1532"/>
      <c r="AD62" s="1507" t="s">
        <v>432</v>
      </c>
      <c r="AE62" s="1535"/>
      <c r="AF62" s="1536"/>
      <c r="AG62" s="1512">
        <f>★入力画面!$L$141</f>
        <v>0</v>
      </c>
      <c r="AH62" s="1513"/>
      <c r="AI62" s="1513"/>
      <c r="AJ62" s="1538"/>
      <c r="AK62" s="1538"/>
      <c r="AL62" s="1535" t="s">
        <v>433</v>
      </c>
      <c r="AM62" s="1539">
        <f>★入力画面!$O$141</f>
        <v>0</v>
      </c>
      <c r="AN62" s="1538"/>
      <c r="AO62" s="1538"/>
      <c r="AP62" s="1538"/>
      <c r="AQ62" s="1538"/>
      <c r="AR62" s="1535" t="s">
        <v>434</v>
      </c>
      <c r="AS62" s="1539">
        <f>★入力画面!$S$141</f>
        <v>0</v>
      </c>
      <c r="AT62" s="1538"/>
      <c r="AU62" s="1538"/>
      <c r="AV62" s="1538"/>
      <c r="AW62" s="1603"/>
      <c r="AX62" s="1586"/>
      <c r="AY62" s="1525"/>
      <c r="AZ62" s="1513"/>
      <c r="BA62" s="1526"/>
      <c r="BB62" s="5"/>
      <c r="BD62" s="4" t="s">
        <v>86</v>
      </c>
    </row>
    <row r="63" spans="1:56" ht="11.25" customHeight="1">
      <c r="A63" s="1548"/>
      <c r="B63" s="1510"/>
      <c r="C63" s="1510"/>
      <c r="D63" s="1510"/>
      <c r="E63" s="1510"/>
      <c r="F63" s="1510"/>
      <c r="G63" s="1529"/>
      <c r="H63" s="1530"/>
      <c r="I63" s="1530"/>
      <c r="J63" s="1530"/>
      <c r="K63" s="1530"/>
      <c r="L63" s="1531"/>
      <c r="M63" s="1533"/>
      <c r="N63" s="1533"/>
      <c r="O63" s="1533"/>
      <c r="P63" s="1533"/>
      <c r="Q63" s="1533"/>
      <c r="R63" s="1533"/>
      <c r="S63" s="1533"/>
      <c r="T63" s="1533"/>
      <c r="U63" s="1533"/>
      <c r="V63" s="1533"/>
      <c r="W63" s="1533"/>
      <c r="X63" s="1533"/>
      <c r="Y63" s="1533"/>
      <c r="Z63" s="1533"/>
      <c r="AA63" s="1533"/>
      <c r="AB63" s="1533"/>
      <c r="AC63" s="1534"/>
      <c r="AD63" s="1537"/>
      <c r="AE63" s="1511"/>
      <c r="AF63" s="1521"/>
      <c r="AG63" s="1514"/>
      <c r="AH63" s="1514"/>
      <c r="AI63" s="1514"/>
      <c r="AJ63" s="1514"/>
      <c r="AK63" s="1514"/>
      <c r="AL63" s="1511"/>
      <c r="AM63" s="1514"/>
      <c r="AN63" s="1514"/>
      <c r="AO63" s="1514"/>
      <c r="AP63" s="1514"/>
      <c r="AQ63" s="1514"/>
      <c r="AR63" s="1511"/>
      <c r="AS63" s="1514"/>
      <c r="AT63" s="1514"/>
      <c r="AU63" s="1514"/>
      <c r="AV63" s="1514"/>
      <c r="AW63" s="1604"/>
      <c r="AX63" s="1587"/>
      <c r="AY63" s="1527"/>
      <c r="AZ63" s="1514"/>
      <c r="BA63" s="1528"/>
      <c r="BB63" s="5"/>
      <c r="BC63" s="29"/>
    </row>
    <row r="64" spans="1:56" ht="11.25" customHeight="1">
      <c r="A64" s="1548"/>
      <c r="B64" s="1510"/>
      <c r="C64" s="1510"/>
      <c r="D64" s="1510"/>
      <c r="E64" s="1510"/>
      <c r="F64" s="1510"/>
      <c r="G64" s="1577" t="s">
        <v>88</v>
      </c>
      <c r="H64" s="1530"/>
      <c r="I64" s="1530"/>
      <c r="J64" s="1530"/>
      <c r="K64" s="1530"/>
      <c r="L64" s="1531"/>
      <c r="M64" s="1581" t="s">
        <v>430</v>
      </c>
      <c r="N64" s="1581"/>
      <c r="O64" s="1582">
        <f>★入力画面!$L$143</f>
        <v>0</v>
      </c>
      <c r="P64" s="1583"/>
      <c r="Q64" s="1583"/>
      <c r="R64" s="3" t="s">
        <v>431</v>
      </c>
      <c r="S64" s="1582">
        <f>★入力画面!$O$143</f>
        <v>0</v>
      </c>
      <c r="T64" s="1584"/>
      <c r="U64" s="1584"/>
      <c r="V64" s="1584"/>
      <c r="W64" s="1584"/>
      <c r="X64" s="1475"/>
      <c r="Y64" s="1475"/>
      <c r="Z64" s="1475"/>
      <c r="AA64" s="1475"/>
      <c r="AB64" s="1475"/>
      <c r="AC64" s="1475"/>
      <c r="AD64" s="1475"/>
      <c r="AE64" s="1475"/>
      <c r="AF64" s="1475"/>
      <c r="AG64" s="1475"/>
      <c r="AH64" s="1475"/>
      <c r="AI64" s="1475"/>
      <c r="AJ64" s="1475"/>
      <c r="AK64" s="1475"/>
      <c r="AL64" s="1475"/>
      <c r="AM64" s="1475"/>
      <c r="AN64" s="1475"/>
      <c r="AO64" s="1475"/>
      <c r="AP64" s="1475"/>
      <c r="AQ64" s="1475"/>
      <c r="AR64" s="1475"/>
      <c r="AS64" s="1475"/>
      <c r="AT64" s="1475"/>
      <c r="AU64" s="1475"/>
      <c r="AV64" s="1475"/>
      <c r="AW64" s="1475"/>
      <c r="AX64" s="1475"/>
      <c r="AY64" s="1475"/>
      <c r="AZ64" s="1475"/>
      <c r="BA64" s="1541"/>
      <c r="BB64" s="5"/>
      <c r="BC64" s="29"/>
    </row>
    <row r="65" spans="1:55" ht="11.25" customHeight="1">
      <c r="A65" s="1548"/>
      <c r="B65" s="1510"/>
      <c r="C65" s="1510"/>
      <c r="D65" s="1510"/>
      <c r="E65" s="1510"/>
      <c r="F65" s="1510"/>
      <c r="G65" s="1529"/>
      <c r="H65" s="1530"/>
      <c r="I65" s="1530"/>
      <c r="J65" s="1530"/>
      <c r="K65" s="1530"/>
      <c r="L65" s="1531"/>
      <c r="M65" s="1462">
        <f>★入力画面!$L$144</f>
        <v>0</v>
      </c>
      <c r="N65" s="1463"/>
      <c r="O65" s="1463"/>
      <c r="P65" s="1463"/>
      <c r="Q65" s="1463"/>
      <c r="R65" s="1463"/>
      <c r="S65" s="1463"/>
      <c r="T65" s="1463"/>
      <c r="U65" s="1463"/>
      <c r="V65" s="1463"/>
      <c r="W65" s="1463"/>
      <c r="X65" s="1463"/>
      <c r="Y65" s="1463"/>
      <c r="Z65" s="1463"/>
      <c r="AA65" s="1463"/>
      <c r="AB65" s="1463"/>
      <c r="AC65" s="1463"/>
      <c r="AD65" s="1463"/>
      <c r="AE65" s="1463"/>
      <c r="AF65" s="1463"/>
      <c r="AG65" s="1463"/>
      <c r="AH65" s="1463"/>
      <c r="AI65" s="1463"/>
      <c r="AJ65" s="1463"/>
      <c r="AK65" s="1463"/>
      <c r="AL65" s="1463"/>
      <c r="AM65" s="1463"/>
      <c r="AN65" s="1463"/>
      <c r="AO65" s="1463"/>
      <c r="AP65" s="1463"/>
      <c r="AQ65" s="1463"/>
      <c r="AR65" s="1463"/>
      <c r="AS65" s="1463"/>
      <c r="AT65" s="1463"/>
      <c r="AU65" s="1463"/>
      <c r="AV65" s="1463"/>
      <c r="AW65" s="1463"/>
      <c r="AX65" s="1463"/>
      <c r="AY65" s="1463"/>
      <c r="AZ65" s="1463"/>
      <c r="BA65" s="1464"/>
      <c r="BB65" s="5"/>
      <c r="BC65" s="29"/>
    </row>
    <row r="66" spans="1:55" ht="11.25" customHeight="1">
      <c r="A66" s="1548"/>
      <c r="B66" s="1510"/>
      <c r="C66" s="1510"/>
      <c r="D66" s="1510"/>
      <c r="E66" s="1510"/>
      <c r="F66" s="1510"/>
      <c r="G66" s="1507"/>
      <c r="H66" s="1535"/>
      <c r="I66" s="1535"/>
      <c r="J66" s="1535"/>
      <c r="K66" s="1535"/>
      <c r="L66" s="1567"/>
      <c r="M66" s="1462"/>
      <c r="N66" s="1463"/>
      <c r="O66" s="1463"/>
      <c r="P66" s="1463"/>
      <c r="Q66" s="1463"/>
      <c r="R66" s="1463"/>
      <c r="S66" s="1463"/>
      <c r="T66" s="1463"/>
      <c r="U66" s="1463"/>
      <c r="V66" s="1463"/>
      <c r="W66" s="1463"/>
      <c r="X66" s="1463"/>
      <c r="Y66" s="1463"/>
      <c r="Z66" s="1463"/>
      <c r="AA66" s="1463"/>
      <c r="AB66" s="1463"/>
      <c r="AC66" s="1463"/>
      <c r="AD66" s="1463"/>
      <c r="AE66" s="1463"/>
      <c r="AF66" s="1463"/>
      <c r="AG66" s="1463"/>
      <c r="AH66" s="1463"/>
      <c r="AI66" s="1463"/>
      <c r="AJ66" s="1463"/>
      <c r="AK66" s="1463"/>
      <c r="AL66" s="1463"/>
      <c r="AM66" s="1463"/>
      <c r="AN66" s="1463"/>
      <c r="AO66" s="1463"/>
      <c r="AP66" s="1463"/>
      <c r="AQ66" s="1463"/>
      <c r="AR66" s="1463"/>
      <c r="AS66" s="1463"/>
      <c r="AT66" s="1463"/>
      <c r="AU66" s="1463"/>
      <c r="AV66" s="1463"/>
      <c r="AW66" s="1463"/>
      <c r="AX66" s="1463"/>
      <c r="AY66" s="1463"/>
      <c r="AZ66" s="1463"/>
      <c r="BA66" s="1464"/>
      <c r="BB66" s="5"/>
      <c r="BC66" s="29"/>
    </row>
    <row r="67" spans="1:55" ht="11.25" customHeight="1">
      <c r="A67" s="1549"/>
      <c r="B67" s="1550"/>
      <c r="C67" s="1550"/>
      <c r="D67" s="1550"/>
      <c r="E67" s="1550"/>
      <c r="F67" s="1550"/>
      <c r="G67" s="1578"/>
      <c r="H67" s="1579"/>
      <c r="I67" s="1579"/>
      <c r="J67" s="1579"/>
      <c r="K67" s="1579"/>
      <c r="L67" s="1580"/>
      <c r="M67" s="1465"/>
      <c r="N67" s="1466"/>
      <c r="O67" s="1466"/>
      <c r="P67" s="1466"/>
      <c r="Q67" s="1466"/>
      <c r="R67" s="1466"/>
      <c r="S67" s="1466"/>
      <c r="T67" s="1466"/>
      <c r="U67" s="1466"/>
      <c r="V67" s="1466"/>
      <c r="W67" s="1466"/>
      <c r="X67" s="1466"/>
      <c r="Y67" s="1466"/>
      <c r="Z67" s="1466"/>
      <c r="AA67" s="1466"/>
      <c r="AB67" s="1466"/>
      <c r="AC67" s="1466"/>
      <c r="AD67" s="1466"/>
      <c r="AE67" s="1466"/>
      <c r="AF67" s="1466"/>
      <c r="AG67" s="1466"/>
      <c r="AH67" s="1466"/>
      <c r="AI67" s="1466"/>
      <c r="AJ67" s="1466"/>
      <c r="AK67" s="1466"/>
      <c r="AL67" s="1466"/>
      <c r="AM67" s="1466"/>
      <c r="AN67" s="1466"/>
      <c r="AO67" s="1466"/>
      <c r="AP67" s="1466"/>
      <c r="AQ67" s="1466"/>
      <c r="AR67" s="1466"/>
      <c r="AS67" s="1466"/>
      <c r="AT67" s="1466"/>
      <c r="AU67" s="1466"/>
      <c r="AV67" s="1466"/>
      <c r="AW67" s="1466"/>
      <c r="AX67" s="1466"/>
      <c r="AY67" s="1466"/>
      <c r="AZ67" s="1466"/>
      <c r="BA67" s="1467"/>
      <c r="BB67" s="5"/>
      <c r="BC67" s="29"/>
    </row>
    <row r="68" spans="1:55" ht="11.25" customHeight="1">
      <c r="A68" s="1491" t="s">
        <v>399</v>
      </c>
      <c r="B68" s="1492"/>
      <c r="C68" s="1492"/>
      <c r="D68" s="1492"/>
      <c r="E68" s="1492"/>
      <c r="F68" s="1492"/>
      <c r="G68" s="1588" t="s">
        <v>65</v>
      </c>
      <c r="H68" s="1589"/>
      <c r="I68" s="1589"/>
      <c r="J68" s="1589"/>
      <c r="K68" s="1589"/>
      <c r="L68" s="1590"/>
      <c r="M68" s="1517">
        <f>★入力画面!$L$149</f>
        <v>0</v>
      </c>
      <c r="N68" s="1517"/>
      <c r="O68" s="1517"/>
      <c r="P68" s="1517"/>
      <c r="Q68" s="1517"/>
      <c r="R68" s="1517"/>
      <c r="S68" s="1517"/>
      <c r="T68" s="1517"/>
      <c r="U68" s="1517"/>
      <c r="V68" s="1517"/>
      <c r="W68" s="1517"/>
      <c r="X68" s="1517"/>
      <c r="Y68" s="1517"/>
      <c r="Z68" s="1517"/>
      <c r="AA68" s="1517"/>
      <c r="AB68" s="1517"/>
      <c r="AC68" s="1591"/>
      <c r="AD68" s="1592" t="s">
        <v>80</v>
      </c>
      <c r="AE68" s="1593"/>
      <c r="AF68" s="1523" t="str">
        <f>IF(★入力画面!$L$156="▼選択","",★入力画面!$L$156)</f>
        <v/>
      </c>
      <c r="AG68" s="1498"/>
      <c r="AH68" s="1498"/>
      <c r="AI68" s="1498"/>
      <c r="AJ68" s="1516">
        <f>★入力画面!$O$156</f>
        <v>0</v>
      </c>
      <c r="AK68" s="1498"/>
      <c r="AL68" s="1498"/>
      <c r="AM68" s="1498"/>
      <c r="AN68" s="1510" t="s">
        <v>30</v>
      </c>
      <c r="AO68" s="1510"/>
      <c r="AP68" s="1516">
        <f>★入力画面!$R$156</f>
        <v>0</v>
      </c>
      <c r="AQ68" s="1517"/>
      <c r="AR68" s="1492" t="s">
        <v>31</v>
      </c>
      <c r="AS68" s="1492"/>
      <c r="AT68" s="1516">
        <f>★入力画面!$U$156</f>
        <v>0</v>
      </c>
      <c r="AU68" s="1517"/>
      <c r="AV68" s="1492" t="s">
        <v>32</v>
      </c>
      <c r="AW68" s="1519"/>
      <c r="AX68" s="1585" t="s">
        <v>81</v>
      </c>
      <c r="AY68" s="1523" t="str">
        <f>IF(★入力画面!$L$160="▼選択","",★入力画面!$L$160)</f>
        <v/>
      </c>
      <c r="AZ68" s="1498"/>
      <c r="BA68" s="1524"/>
      <c r="BB68" s="5"/>
      <c r="BC68" s="29"/>
    </row>
    <row r="69" spans="1:55" ht="11.25" customHeight="1">
      <c r="A69" s="1548"/>
      <c r="B69" s="1510"/>
      <c r="C69" s="1510"/>
      <c r="D69" s="1510"/>
      <c r="E69" s="1510"/>
      <c r="F69" s="1510"/>
      <c r="G69" s="1537"/>
      <c r="H69" s="1511"/>
      <c r="I69" s="1511"/>
      <c r="J69" s="1511"/>
      <c r="K69" s="1511"/>
      <c r="L69" s="1540"/>
      <c r="M69" s="1533"/>
      <c r="N69" s="1533"/>
      <c r="O69" s="1533"/>
      <c r="P69" s="1533"/>
      <c r="Q69" s="1533"/>
      <c r="R69" s="1533"/>
      <c r="S69" s="1533"/>
      <c r="T69" s="1533"/>
      <c r="U69" s="1533"/>
      <c r="V69" s="1533"/>
      <c r="W69" s="1533"/>
      <c r="X69" s="1533"/>
      <c r="Y69" s="1533"/>
      <c r="Z69" s="1533"/>
      <c r="AA69" s="1533"/>
      <c r="AB69" s="1533"/>
      <c r="AC69" s="1534"/>
      <c r="AD69" s="1594"/>
      <c r="AE69" s="1595"/>
      <c r="AF69" s="1525"/>
      <c r="AG69" s="1598"/>
      <c r="AH69" s="1598"/>
      <c r="AI69" s="1598"/>
      <c r="AJ69" s="1513"/>
      <c r="AK69" s="1513"/>
      <c r="AL69" s="1513"/>
      <c r="AM69" s="1513"/>
      <c r="AN69" s="1510"/>
      <c r="AO69" s="1510"/>
      <c r="AP69" s="1518"/>
      <c r="AQ69" s="1518"/>
      <c r="AR69" s="1510"/>
      <c r="AS69" s="1510"/>
      <c r="AT69" s="1518"/>
      <c r="AU69" s="1518"/>
      <c r="AV69" s="1510"/>
      <c r="AW69" s="1520"/>
      <c r="AX69" s="1586"/>
      <c r="AY69" s="1525"/>
      <c r="AZ69" s="1513"/>
      <c r="BA69" s="1526"/>
      <c r="BB69" s="5"/>
      <c r="BC69" s="29"/>
    </row>
    <row r="70" spans="1:55" ht="11.25" customHeight="1">
      <c r="A70" s="1548"/>
      <c r="B70" s="1510"/>
      <c r="C70" s="1510"/>
      <c r="D70" s="1510"/>
      <c r="E70" s="1510"/>
      <c r="F70" s="1510"/>
      <c r="G70" s="1529" t="s">
        <v>84</v>
      </c>
      <c r="H70" s="1530"/>
      <c r="I70" s="1530"/>
      <c r="J70" s="1530"/>
      <c r="K70" s="1530"/>
      <c r="L70" s="1531"/>
      <c r="M70" s="1512">
        <f>★入力画面!$L$151</f>
        <v>0</v>
      </c>
      <c r="N70" s="1518"/>
      <c r="O70" s="1518"/>
      <c r="P70" s="1518"/>
      <c r="Q70" s="1518"/>
      <c r="R70" s="1518"/>
      <c r="S70" s="1518"/>
      <c r="T70" s="1518"/>
      <c r="U70" s="1518"/>
      <c r="V70" s="1518"/>
      <c r="W70" s="1518"/>
      <c r="X70" s="1518"/>
      <c r="Y70" s="1518"/>
      <c r="Z70" s="1518"/>
      <c r="AA70" s="1518"/>
      <c r="AB70" s="1518"/>
      <c r="AC70" s="1532"/>
      <c r="AD70" s="1596"/>
      <c r="AE70" s="1597"/>
      <c r="AF70" s="1527"/>
      <c r="AG70" s="1514"/>
      <c r="AH70" s="1514"/>
      <c r="AI70" s="1514"/>
      <c r="AJ70" s="1514"/>
      <c r="AK70" s="1514"/>
      <c r="AL70" s="1514"/>
      <c r="AM70" s="1514"/>
      <c r="AN70" s="1510"/>
      <c r="AO70" s="1510"/>
      <c r="AP70" s="1518"/>
      <c r="AQ70" s="1518"/>
      <c r="AR70" s="1511"/>
      <c r="AS70" s="1511"/>
      <c r="AT70" s="1518"/>
      <c r="AU70" s="1518"/>
      <c r="AV70" s="1511"/>
      <c r="AW70" s="1521"/>
      <c r="AX70" s="1586"/>
      <c r="AY70" s="1525"/>
      <c r="AZ70" s="1513"/>
      <c r="BA70" s="1526"/>
      <c r="BB70" s="5"/>
      <c r="BC70" s="29"/>
    </row>
    <row r="71" spans="1:55" ht="11.25" customHeight="1">
      <c r="A71" s="1548"/>
      <c r="B71" s="1510"/>
      <c r="C71" s="1510"/>
      <c r="D71" s="1510"/>
      <c r="E71" s="1510"/>
      <c r="F71" s="1510"/>
      <c r="G71" s="1529"/>
      <c r="H71" s="1530"/>
      <c r="I71" s="1530"/>
      <c r="J71" s="1530"/>
      <c r="K71" s="1530"/>
      <c r="L71" s="1531"/>
      <c r="M71" s="1518"/>
      <c r="N71" s="1518"/>
      <c r="O71" s="1518"/>
      <c r="P71" s="1518"/>
      <c r="Q71" s="1518"/>
      <c r="R71" s="1518"/>
      <c r="S71" s="1518"/>
      <c r="T71" s="1518"/>
      <c r="U71" s="1518"/>
      <c r="V71" s="1518"/>
      <c r="W71" s="1518"/>
      <c r="X71" s="1518"/>
      <c r="Y71" s="1518"/>
      <c r="Z71" s="1518"/>
      <c r="AA71" s="1518"/>
      <c r="AB71" s="1518"/>
      <c r="AC71" s="1532"/>
      <c r="AD71" s="1507" t="s">
        <v>76</v>
      </c>
      <c r="AE71" s="1535"/>
      <c r="AF71" s="1536"/>
      <c r="AG71" s="1512">
        <f>★入力画面!$L$159</f>
        <v>0</v>
      </c>
      <c r="AH71" s="1513"/>
      <c r="AI71" s="1513"/>
      <c r="AJ71" s="1538"/>
      <c r="AK71" s="1538"/>
      <c r="AL71" s="1535" t="s">
        <v>50</v>
      </c>
      <c r="AM71" s="1539">
        <f>★入力画面!$O$159</f>
        <v>0</v>
      </c>
      <c r="AN71" s="1538"/>
      <c r="AO71" s="1538"/>
      <c r="AP71" s="1538"/>
      <c r="AQ71" s="1538"/>
      <c r="AR71" s="1535" t="s">
        <v>51</v>
      </c>
      <c r="AS71" s="1539">
        <f>★入力画面!$S$159</f>
        <v>0</v>
      </c>
      <c r="AT71" s="1538"/>
      <c r="AU71" s="1538"/>
      <c r="AV71" s="1538"/>
      <c r="AW71" s="1603"/>
      <c r="AX71" s="1586"/>
      <c r="AY71" s="1525"/>
      <c r="AZ71" s="1513"/>
      <c r="BA71" s="1526"/>
      <c r="BB71" s="5"/>
      <c r="BC71" s="29"/>
    </row>
    <row r="72" spans="1:55" ht="11.25" customHeight="1">
      <c r="A72" s="1548"/>
      <c r="B72" s="1510"/>
      <c r="C72" s="1510"/>
      <c r="D72" s="1510"/>
      <c r="E72" s="1510"/>
      <c r="F72" s="1510"/>
      <c r="G72" s="1529"/>
      <c r="H72" s="1530"/>
      <c r="I72" s="1530"/>
      <c r="J72" s="1530"/>
      <c r="K72" s="1530"/>
      <c r="L72" s="1531"/>
      <c r="M72" s="1533"/>
      <c r="N72" s="1533"/>
      <c r="O72" s="1533"/>
      <c r="P72" s="1533"/>
      <c r="Q72" s="1533"/>
      <c r="R72" s="1533"/>
      <c r="S72" s="1533"/>
      <c r="T72" s="1533"/>
      <c r="U72" s="1533"/>
      <c r="V72" s="1533"/>
      <c r="W72" s="1533"/>
      <c r="X72" s="1533"/>
      <c r="Y72" s="1533"/>
      <c r="Z72" s="1533"/>
      <c r="AA72" s="1533"/>
      <c r="AB72" s="1533"/>
      <c r="AC72" s="1534"/>
      <c r="AD72" s="1537"/>
      <c r="AE72" s="1511"/>
      <c r="AF72" s="1521"/>
      <c r="AG72" s="1514"/>
      <c r="AH72" s="1514"/>
      <c r="AI72" s="1514"/>
      <c r="AJ72" s="1514"/>
      <c r="AK72" s="1514"/>
      <c r="AL72" s="1511"/>
      <c r="AM72" s="1514"/>
      <c r="AN72" s="1514"/>
      <c r="AO72" s="1514"/>
      <c r="AP72" s="1514"/>
      <c r="AQ72" s="1514"/>
      <c r="AR72" s="1511"/>
      <c r="AS72" s="1514"/>
      <c r="AT72" s="1514"/>
      <c r="AU72" s="1514"/>
      <c r="AV72" s="1514"/>
      <c r="AW72" s="1604"/>
      <c r="AX72" s="1587"/>
      <c r="AY72" s="1527"/>
      <c r="AZ72" s="1514"/>
      <c r="BA72" s="1528"/>
      <c r="BB72" s="5"/>
      <c r="BC72" s="29"/>
    </row>
    <row r="73" spans="1:55" ht="11.25" customHeight="1">
      <c r="A73" s="1548"/>
      <c r="B73" s="1510"/>
      <c r="C73" s="1510"/>
      <c r="D73" s="1510"/>
      <c r="E73" s="1510"/>
      <c r="F73" s="1510"/>
      <c r="G73" s="1577" t="s">
        <v>88</v>
      </c>
      <c r="H73" s="1530"/>
      <c r="I73" s="1530"/>
      <c r="J73" s="1530"/>
      <c r="K73" s="1530"/>
      <c r="L73" s="1531"/>
      <c r="M73" s="1599" t="s">
        <v>71</v>
      </c>
      <c r="N73" s="1600"/>
      <c r="O73" s="1546">
        <f>★入力画面!$L$157</f>
        <v>0</v>
      </c>
      <c r="P73" s="1601"/>
      <c r="Q73" s="1601"/>
      <c r="R73" s="1" t="s">
        <v>72</v>
      </c>
      <c r="S73" s="1546">
        <f>★入力画面!$O$157</f>
        <v>0</v>
      </c>
      <c r="T73" s="1547"/>
      <c r="U73" s="1547"/>
      <c r="V73" s="1547"/>
      <c r="W73" s="1547"/>
      <c r="X73" s="1475"/>
      <c r="Y73" s="1475"/>
      <c r="Z73" s="1475"/>
      <c r="AA73" s="1475"/>
      <c r="AB73" s="1475"/>
      <c r="AC73" s="1475"/>
      <c r="AD73" s="1475"/>
      <c r="AE73" s="1475"/>
      <c r="AF73" s="1475"/>
      <c r="AG73" s="1475"/>
      <c r="AH73" s="1475"/>
      <c r="AI73" s="1475"/>
      <c r="AJ73" s="1475"/>
      <c r="AK73" s="1475"/>
      <c r="AL73" s="1475"/>
      <c r="AM73" s="1475"/>
      <c r="AN73" s="1475"/>
      <c r="AO73" s="1475"/>
      <c r="AP73" s="1475"/>
      <c r="AQ73" s="1475"/>
      <c r="AR73" s="1475"/>
      <c r="AS73" s="1475"/>
      <c r="AT73" s="1475"/>
      <c r="AU73" s="1475"/>
      <c r="AV73" s="1475"/>
      <c r="AW73" s="1475"/>
      <c r="AX73" s="1475"/>
      <c r="AY73" s="1475"/>
      <c r="AZ73" s="1475"/>
      <c r="BA73" s="1541"/>
      <c r="BB73" s="6"/>
      <c r="BC73" s="29"/>
    </row>
    <row r="74" spans="1:55" ht="11.25" customHeight="1">
      <c r="A74" s="1548"/>
      <c r="B74" s="1510"/>
      <c r="C74" s="1510"/>
      <c r="D74" s="1510"/>
      <c r="E74" s="1510"/>
      <c r="F74" s="1510"/>
      <c r="G74" s="1529"/>
      <c r="H74" s="1530"/>
      <c r="I74" s="1530"/>
      <c r="J74" s="1530"/>
      <c r="K74" s="1530"/>
      <c r="L74" s="1531"/>
      <c r="M74" s="1468">
        <f>★入力画面!$L$158</f>
        <v>0</v>
      </c>
      <c r="N74" s="1469"/>
      <c r="O74" s="1469"/>
      <c r="P74" s="1469"/>
      <c r="Q74" s="1469"/>
      <c r="R74" s="1469"/>
      <c r="S74" s="1469"/>
      <c r="T74" s="1469"/>
      <c r="U74" s="1469"/>
      <c r="V74" s="1469"/>
      <c r="W74" s="1469"/>
      <c r="X74" s="1469"/>
      <c r="Y74" s="1469"/>
      <c r="Z74" s="1469"/>
      <c r="AA74" s="1469"/>
      <c r="AB74" s="1469"/>
      <c r="AC74" s="1469"/>
      <c r="AD74" s="1469"/>
      <c r="AE74" s="1469"/>
      <c r="AF74" s="1469"/>
      <c r="AG74" s="1469"/>
      <c r="AH74" s="1469"/>
      <c r="AI74" s="1469"/>
      <c r="AJ74" s="1469"/>
      <c r="AK74" s="1469"/>
      <c r="AL74" s="1469"/>
      <c r="AM74" s="1469"/>
      <c r="AN74" s="1469"/>
      <c r="AO74" s="1469"/>
      <c r="AP74" s="1469"/>
      <c r="AQ74" s="1469"/>
      <c r="AR74" s="1469"/>
      <c r="AS74" s="1469"/>
      <c r="AT74" s="1469"/>
      <c r="AU74" s="1469"/>
      <c r="AV74" s="1469"/>
      <c r="AW74" s="1469"/>
      <c r="AX74" s="1469"/>
      <c r="AY74" s="1469"/>
      <c r="AZ74" s="1469"/>
      <c r="BA74" s="1470"/>
      <c r="BB74" s="6"/>
      <c r="BC74" s="29"/>
    </row>
    <row r="75" spans="1:55" ht="11.25" customHeight="1">
      <c r="A75" s="1548"/>
      <c r="B75" s="1510"/>
      <c r="C75" s="1510"/>
      <c r="D75" s="1510"/>
      <c r="E75" s="1510"/>
      <c r="F75" s="1510"/>
      <c r="G75" s="1529"/>
      <c r="H75" s="1530"/>
      <c r="I75" s="1530"/>
      <c r="J75" s="1530"/>
      <c r="K75" s="1530"/>
      <c r="L75" s="1531"/>
      <c r="M75" s="1471"/>
      <c r="N75" s="1469"/>
      <c r="O75" s="1469"/>
      <c r="P75" s="1469"/>
      <c r="Q75" s="1469"/>
      <c r="R75" s="1469"/>
      <c r="S75" s="1469"/>
      <c r="T75" s="1469"/>
      <c r="U75" s="1469"/>
      <c r="V75" s="1469"/>
      <c r="W75" s="1469"/>
      <c r="X75" s="1469"/>
      <c r="Y75" s="1469"/>
      <c r="Z75" s="1469"/>
      <c r="AA75" s="1469"/>
      <c r="AB75" s="1469"/>
      <c r="AC75" s="1469"/>
      <c r="AD75" s="1469"/>
      <c r="AE75" s="1469"/>
      <c r="AF75" s="1469"/>
      <c r="AG75" s="1469"/>
      <c r="AH75" s="1469"/>
      <c r="AI75" s="1469"/>
      <c r="AJ75" s="1469"/>
      <c r="AK75" s="1469"/>
      <c r="AL75" s="1469"/>
      <c r="AM75" s="1469"/>
      <c r="AN75" s="1469"/>
      <c r="AO75" s="1469"/>
      <c r="AP75" s="1469"/>
      <c r="AQ75" s="1469"/>
      <c r="AR75" s="1469"/>
      <c r="AS75" s="1469"/>
      <c r="AT75" s="1469"/>
      <c r="AU75" s="1469"/>
      <c r="AV75" s="1469"/>
      <c r="AW75" s="1469"/>
      <c r="AX75" s="1469"/>
      <c r="AY75" s="1469"/>
      <c r="AZ75" s="1469"/>
      <c r="BA75" s="1470"/>
      <c r="BB75" s="5"/>
      <c r="BC75" s="29"/>
    </row>
    <row r="76" spans="1:55" ht="11.25" customHeight="1">
      <c r="A76" s="1548"/>
      <c r="B76" s="1510"/>
      <c r="C76" s="1510"/>
      <c r="D76" s="1510"/>
      <c r="E76" s="1510"/>
      <c r="F76" s="1510"/>
      <c r="G76" s="1529"/>
      <c r="H76" s="1530"/>
      <c r="I76" s="1530"/>
      <c r="J76" s="1530"/>
      <c r="K76" s="1530"/>
      <c r="L76" s="1531"/>
      <c r="M76" s="1472"/>
      <c r="N76" s="1473"/>
      <c r="O76" s="1473"/>
      <c r="P76" s="1473"/>
      <c r="Q76" s="1473"/>
      <c r="R76" s="1473"/>
      <c r="S76" s="1473"/>
      <c r="T76" s="1473"/>
      <c r="U76" s="1473"/>
      <c r="V76" s="1473"/>
      <c r="W76" s="1473"/>
      <c r="X76" s="1473"/>
      <c r="Y76" s="1473"/>
      <c r="Z76" s="1473"/>
      <c r="AA76" s="1473"/>
      <c r="AB76" s="1473"/>
      <c r="AC76" s="1473"/>
      <c r="AD76" s="1473"/>
      <c r="AE76" s="1473"/>
      <c r="AF76" s="1473"/>
      <c r="AG76" s="1473"/>
      <c r="AH76" s="1473"/>
      <c r="AI76" s="1473"/>
      <c r="AJ76" s="1473"/>
      <c r="AK76" s="1473"/>
      <c r="AL76" s="1473"/>
      <c r="AM76" s="1473"/>
      <c r="AN76" s="1473"/>
      <c r="AO76" s="1473"/>
      <c r="AP76" s="1473"/>
      <c r="AQ76" s="1473"/>
      <c r="AR76" s="1473"/>
      <c r="AS76" s="1473"/>
      <c r="AT76" s="1473"/>
      <c r="AU76" s="1473"/>
      <c r="AV76" s="1473"/>
      <c r="AW76" s="1473"/>
      <c r="AX76" s="1473"/>
      <c r="AY76" s="1473"/>
      <c r="AZ76" s="1473"/>
      <c r="BA76" s="1474"/>
      <c r="BB76" s="5"/>
      <c r="BC76" s="29"/>
    </row>
    <row r="77" spans="1:55" ht="11.25" customHeight="1">
      <c r="A77" s="1548"/>
      <c r="B77" s="1510"/>
      <c r="C77" s="1510"/>
      <c r="D77" s="1510"/>
      <c r="E77" s="1510"/>
      <c r="F77" s="1510"/>
      <c r="G77" s="1537" t="s">
        <v>101</v>
      </c>
      <c r="H77" s="1511"/>
      <c r="I77" s="1511"/>
      <c r="J77" s="1511"/>
      <c r="K77" s="1511"/>
      <c r="L77" s="1540"/>
      <c r="M77" s="1510" t="s">
        <v>50</v>
      </c>
      <c r="N77" s="1513" t="str">
        <f>IF(★入力画面!$L$153="▼選択","",★入力画面!$L$153)</f>
        <v/>
      </c>
      <c r="O77" s="1513"/>
      <c r="P77" s="1513"/>
      <c r="Q77" s="1513"/>
      <c r="R77" s="1513"/>
      <c r="S77" s="1513"/>
      <c r="T77" s="1513"/>
      <c r="U77" s="1510" t="s">
        <v>51</v>
      </c>
      <c r="V77" s="1510" t="s">
        <v>52</v>
      </c>
      <c r="W77" s="1510"/>
      <c r="X77" s="1512">
        <f>★入力画面!$M$154</f>
        <v>0</v>
      </c>
      <c r="Y77" s="1513"/>
      <c r="Z77" s="1513"/>
      <c r="AA77" s="1513"/>
      <c r="AB77" s="1513"/>
      <c r="AC77" s="1513"/>
      <c r="AD77" s="1513"/>
      <c r="AE77" s="1513"/>
      <c r="AF77" s="1510" t="s">
        <v>53</v>
      </c>
      <c r="AG77" s="1520"/>
      <c r="AH77" s="1544" t="s">
        <v>102</v>
      </c>
      <c r="AI77" s="1544"/>
      <c r="AJ77" s="1544"/>
      <c r="AK77" s="1544"/>
      <c r="AL77" s="1544"/>
      <c r="AM77" s="1525" t="str">
        <f>IF(★入力画面!$AA$154="▼選択","",★入力画面!$AA$154)</f>
        <v/>
      </c>
      <c r="AN77" s="1513"/>
      <c r="AO77" s="1513"/>
      <c r="AP77" s="1512">
        <f>★入力画面!$AD$154</f>
        <v>0</v>
      </c>
      <c r="AQ77" s="1518"/>
      <c r="AR77" s="1510" t="s">
        <v>30</v>
      </c>
      <c r="AS77" s="1510"/>
      <c r="AT77" s="1512">
        <f>★入力画面!$AG$154</f>
        <v>0</v>
      </c>
      <c r="AU77" s="1518"/>
      <c r="AV77" s="1510" t="s">
        <v>31</v>
      </c>
      <c r="AW77" s="1510"/>
      <c r="AX77" s="1512">
        <f>★入力画面!$AJ$154</f>
        <v>0</v>
      </c>
      <c r="AY77" s="1518"/>
      <c r="AZ77" s="1510" t="s">
        <v>32</v>
      </c>
      <c r="BA77" s="1542"/>
      <c r="BB77" s="5"/>
      <c r="BC77" s="28"/>
    </row>
    <row r="78" spans="1:55" ht="11.25" customHeight="1" thickBot="1">
      <c r="A78" s="1549"/>
      <c r="B78" s="1550"/>
      <c r="C78" s="1550"/>
      <c r="D78" s="1550"/>
      <c r="E78" s="1550"/>
      <c r="F78" s="1550"/>
      <c r="G78" s="1529"/>
      <c r="H78" s="1530"/>
      <c r="I78" s="1530"/>
      <c r="J78" s="1530"/>
      <c r="K78" s="1530"/>
      <c r="L78" s="1531"/>
      <c r="M78" s="1511"/>
      <c r="N78" s="1514"/>
      <c r="O78" s="1514"/>
      <c r="P78" s="1514"/>
      <c r="Q78" s="1514"/>
      <c r="R78" s="1514"/>
      <c r="S78" s="1514"/>
      <c r="T78" s="1514"/>
      <c r="U78" s="1511"/>
      <c r="V78" s="1511"/>
      <c r="W78" s="1511"/>
      <c r="X78" s="1514"/>
      <c r="Y78" s="1514"/>
      <c r="Z78" s="1514"/>
      <c r="AA78" s="1514"/>
      <c r="AB78" s="1514"/>
      <c r="AC78" s="1514"/>
      <c r="AD78" s="1514"/>
      <c r="AE78" s="1514"/>
      <c r="AF78" s="1511"/>
      <c r="AG78" s="1521"/>
      <c r="AH78" s="1545"/>
      <c r="AI78" s="1545"/>
      <c r="AJ78" s="1545"/>
      <c r="AK78" s="1545"/>
      <c r="AL78" s="1545"/>
      <c r="AM78" s="1602"/>
      <c r="AN78" s="1500"/>
      <c r="AO78" s="1500"/>
      <c r="AP78" s="1522"/>
      <c r="AQ78" s="1522"/>
      <c r="AR78" s="1511"/>
      <c r="AS78" s="1511"/>
      <c r="AT78" s="1533"/>
      <c r="AU78" s="1533"/>
      <c r="AV78" s="1511"/>
      <c r="AW78" s="1511"/>
      <c r="AX78" s="1533"/>
      <c r="AY78" s="1533"/>
      <c r="AZ78" s="1511"/>
      <c r="BA78" s="1543"/>
      <c r="BB78" s="5"/>
      <c r="BC78" s="28"/>
    </row>
    <row r="79" spans="1:55" ht="11.25" customHeight="1">
      <c r="A79" s="1491" t="s">
        <v>103</v>
      </c>
      <c r="B79" s="1492"/>
      <c r="C79" s="1492"/>
      <c r="D79" s="1492"/>
      <c r="E79" s="1492"/>
      <c r="F79" s="1492"/>
      <c r="G79" s="1492"/>
      <c r="H79" s="1492"/>
      <c r="I79" s="1492"/>
      <c r="J79" s="1492"/>
      <c r="K79" s="1492"/>
      <c r="L79" s="1493"/>
      <c r="M79" s="1497">
        <f>★入力画面!$L$106</f>
        <v>0</v>
      </c>
      <c r="N79" s="1498"/>
      <c r="O79" s="1498"/>
      <c r="P79" s="1498"/>
      <c r="Q79" s="1498"/>
      <c r="R79" s="1498"/>
      <c r="S79" s="1498"/>
      <c r="T79" s="1492" t="s">
        <v>104</v>
      </c>
      <c r="U79" s="1492"/>
      <c r="V79" s="1492"/>
      <c r="W79" s="1501"/>
      <c r="X79" s="1503"/>
      <c r="Y79" s="1503"/>
      <c r="Z79" s="1503"/>
      <c r="AA79" s="1503"/>
      <c r="AB79" s="1503"/>
      <c r="AC79" s="1503"/>
      <c r="AD79" s="1503"/>
      <c r="AE79" s="1503"/>
      <c r="AF79" s="1503"/>
      <c r="AG79" s="1503"/>
      <c r="AH79" s="1503"/>
      <c r="AI79" s="1503"/>
      <c r="AJ79" s="1503"/>
      <c r="AK79" s="1503"/>
      <c r="AL79" s="1503"/>
      <c r="AM79" s="1503"/>
      <c r="AN79" s="1503"/>
      <c r="AO79" s="1503"/>
      <c r="AP79" s="1503"/>
      <c r="AQ79" s="1503"/>
      <c r="AR79" s="1503"/>
      <c r="AS79" s="1503"/>
      <c r="AT79" s="1503"/>
      <c r="AU79" s="1503"/>
      <c r="AV79" s="1503"/>
      <c r="AW79" s="1503"/>
      <c r="AX79" s="1503"/>
      <c r="AY79" s="1503"/>
      <c r="AZ79" s="1503"/>
      <c r="BA79" s="1503"/>
      <c r="BC79" s="29"/>
    </row>
    <row r="80" spans="1:55" ht="11.25" customHeight="1" thickBot="1">
      <c r="A80" s="1494"/>
      <c r="B80" s="1495"/>
      <c r="C80" s="1495"/>
      <c r="D80" s="1495"/>
      <c r="E80" s="1495"/>
      <c r="F80" s="1495"/>
      <c r="G80" s="1495"/>
      <c r="H80" s="1495"/>
      <c r="I80" s="1495"/>
      <c r="J80" s="1495"/>
      <c r="K80" s="1495"/>
      <c r="L80" s="1496"/>
      <c r="M80" s="1499"/>
      <c r="N80" s="1500"/>
      <c r="O80" s="1500"/>
      <c r="P80" s="1500"/>
      <c r="Q80" s="1500"/>
      <c r="R80" s="1500"/>
      <c r="S80" s="1500"/>
      <c r="T80" s="1495"/>
      <c r="U80" s="1495"/>
      <c r="V80" s="1495"/>
      <c r="W80" s="1502"/>
      <c r="X80" s="1504"/>
      <c r="Y80" s="1504"/>
      <c r="Z80" s="1504"/>
      <c r="AA80" s="1504"/>
      <c r="AB80" s="1504"/>
      <c r="AC80" s="1504"/>
      <c r="AD80" s="1504"/>
      <c r="AE80" s="1504"/>
      <c r="AF80" s="1504"/>
      <c r="AG80" s="1504"/>
      <c r="AH80" s="1504"/>
      <c r="AI80" s="1504"/>
      <c r="AJ80" s="1504"/>
      <c r="AK80" s="1504"/>
      <c r="AL80" s="1504"/>
      <c r="AM80" s="1504"/>
      <c r="AN80" s="1504"/>
      <c r="AO80" s="1504"/>
      <c r="AP80" s="1504"/>
      <c r="AQ80" s="1504"/>
      <c r="AR80" s="1504"/>
      <c r="AS80" s="1504"/>
      <c r="AT80" s="1504"/>
      <c r="AU80" s="1504"/>
      <c r="AV80" s="1504"/>
      <c r="AW80" s="1504"/>
      <c r="AX80" s="1504"/>
      <c r="AY80" s="1504"/>
      <c r="AZ80" s="1504"/>
      <c r="BA80" s="1504"/>
      <c r="BC80" s="29"/>
    </row>
    <row r="81" spans="1:55" ht="6.75" customHeight="1">
      <c r="A81" s="1506"/>
      <c r="B81" s="1506"/>
      <c r="C81" s="1506"/>
      <c r="D81" s="1506"/>
      <c r="E81" s="1506"/>
      <c r="F81" s="1506"/>
      <c r="G81" s="1506"/>
      <c r="H81" s="1506"/>
      <c r="I81" s="1506"/>
      <c r="J81" s="1506"/>
      <c r="K81" s="1506"/>
      <c r="L81" s="1506"/>
      <c r="M81" s="1506"/>
      <c r="N81" s="1506"/>
      <c r="O81" s="1506"/>
      <c r="P81" s="1506"/>
      <c r="Q81" s="1506"/>
      <c r="R81" s="1506"/>
      <c r="S81" s="1506"/>
      <c r="T81" s="1506"/>
      <c r="U81" s="1506"/>
      <c r="V81" s="1506"/>
      <c r="W81" s="1506"/>
      <c r="X81" s="1505"/>
      <c r="Y81" s="1505"/>
      <c r="Z81" s="1505"/>
      <c r="AA81" s="1505"/>
      <c r="AB81" s="1505"/>
      <c r="AC81" s="1505"/>
      <c r="AD81" s="1505"/>
      <c r="AE81" s="1505"/>
      <c r="AF81" s="1505"/>
      <c r="AG81" s="1505"/>
      <c r="AH81" s="1505"/>
      <c r="AI81" s="1505"/>
      <c r="AJ81" s="1505"/>
      <c r="AK81" s="1505"/>
      <c r="AL81" s="1505"/>
      <c r="AM81" s="1505"/>
      <c r="AN81" s="1505"/>
      <c r="AO81" s="1505"/>
      <c r="AP81" s="1505"/>
      <c r="AQ81" s="1505"/>
      <c r="AR81" s="1505"/>
      <c r="AS81" s="1505"/>
      <c r="AT81" s="1505"/>
      <c r="AU81" s="1505"/>
      <c r="AV81" s="1505"/>
      <c r="AW81" s="1505"/>
      <c r="AX81" s="1505"/>
      <c r="AY81" s="1505"/>
      <c r="AZ81" s="1505"/>
      <c r="BA81" s="1505"/>
      <c r="BC81" s="29"/>
    </row>
    <row r="82" spans="1:55" ht="11.25" customHeight="1">
      <c r="A82" s="1507" t="s">
        <v>105</v>
      </c>
      <c r="B82" s="1480"/>
      <c r="C82" s="1480"/>
      <c r="D82" s="1480"/>
      <c r="E82" s="1480"/>
      <c r="F82" s="1480"/>
      <c r="G82" s="1480"/>
      <c r="H82" s="1480"/>
      <c r="I82" s="1481"/>
      <c r="J82" s="1507" t="s">
        <v>106</v>
      </c>
      <c r="K82" s="1476"/>
      <c r="L82" s="1490" t="s">
        <v>107</v>
      </c>
      <c r="M82" s="1490"/>
      <c r="N82" s="1490"/>
      <c r="O82" s="1490"/>
      <c r="P82" s="1490"/>
      <c r="Q82" s="1490"/>
      <c r="R82" s="1490"/>
      <c r="S82" s="1490"/>
      <c r="T82" s="1490"/>
      <c r="U82" s="1490"/>
      <c r="V82" s="1507" t="s">
        <v>108</v>
      </c>
      <c r="W82" s="1476"/>
      <c r="X82" s="1490" t="s">
        <v>109</v>
      </c>
      <c r="Y82" s="1490"/>
      <c r="Z82" s="1490"/>
      <c r="AA82" s="1490"/>
      <c r="AB82" s="1490"/>
      <c r="AC82" s="1490"/>
      <c r="AD82" s="1490"/>
      <c r="AE82" s="1490"/>
      <c r="AF82" s="1490"/>
      <c r="AG82" s="1490"/>
      <c r="AH82" s="1490" t="s">
        <v>110</v>
      </c>
      <c r="AI82" s="1490"/>
      <c r="AJ82" s="1490"/>
      <c r="AK82" s="1490"/>
      <c r="AL82" s="1490"/>
      <c r="AM82" s="1490"/>
      <c r="AN82" s="1490"/>
      <c r="AO82" s="1490"/>
      <c r="AP82" s="1490"/>
      <c r="AQ82" s="1490"/>
      <c r="AR82" s="1490" t="s">
        <v>107</v>
      </c>
      <c r="AS82" s="1490"/>
      <c r="AT82" s="1490"/>
      <c r="AU82" s="1490"/>
      <c r="AV82" s="1490"/>
      <c r="AW82" s="1490"/>
      <c r="AX82" s="1490"/>
      <c r="AY82" s="1490"/>
      <c r="AZ82" s="1490"/>
      <c r="BA82" s="1490"/>
      <c r="BC82" s="29"/>
    </row>
    <row r="83" spans="1:55" ht="21.75" customHeight="1">
      <c r="A83" s="1485"/>
      <c r="B83" s="1486"/>
      <c r="C83" s="1486"/>
      <c r="D83" s="1486"/>
      <c r="E83" s="1486"/>
      <c r="F83" s="1486"/>
      <c r="G83" s="1486"/>
      <c r="H83" s="1486"/>
      <c r="I83" s="1487"/>
      <c r="J83" s="1508"/>
      <c r="K83" s="1509"/>
      <c r="L83" s="1515"/>
      <c r="M83" s="1515"/>
      <c r="N83" s="1515"/>
      <c r="O83" s="1515"/>
      <c r="P83" s="1515"/>
      <c r="Q83" s="1515"/>
      <c r="R83" s="1515"/>
      <c r="S83" s="1515"/>
      <c r="T83" s="1515"/>
      <c r="U83" s="1515"/>
      <c r="V83" s="1508"/>
      <c r="W83" s="1509"/>
      <c r="X83" s="1515"/>
      <c r="Y83" s="1515"/>
      <c r="Z83" s="1515"/>
      <c r="AA83" s="1515"/>
      <c r="AB83" s="1515"/>
      <c r="AC83" s="1515"/>
      <c r="AD83" s="1515"/>
      <c r="AE83" s="1515"/>
      <c r="AF83" s="1515"/>
      <c r="AG83" s="1515"/>
      <c r="AH83" s="1515"/>
      <c r="AI83" s="1515"/>
      <c r="AJ83" s="1515"/>
      <c r="AK83" s="1515"/>
      <c r="AL83" s="1515"/>
      <c r="AM83" s="1515"/>
      <c r="AN83" s="1515"/>
      <c r="AO83" s="1515"/>
      <c r="AP83" s="1515"/>
      <c r="AQ83" s="1515"/>
      <c r="AR83" s="1515"/>
      <c r="AS83" s="1515"/>
      <c r="AT83" s="1515"/>
      <c r="AU83" s="1515"/>
      <c r="AV83" s="1515"/>
      <c r="AW83" s="1515"/>
      <c r="AX83" s="1515"/>
      <c r="AY83" s="1515"/>
      <c r="AZ83" s="1515"/>
      <c r="BA83" s="1515"/>
    </row>
    <row r="84" spans="1:55" ht="11.25" customHeight="1">
      <c r="A84" s="1475"/>
      <c r="B84" s="1475"/>
      <c r="C84" s="1475"/>
      <c r="D84" s="1475"/>
      <c r="E84" s="1475"/>
      <c r="F84" s="1475"/>
      <c r="G84" s="1475"/>
      <c r="H84" s="1475"/>
      <c r="I84" s="1475"/>
      <c r="J84" s="1475"/>
      <c r="K84" s="1475"/>
      <c r="L84" s="1475"/>
      <c r="M84" s="1475"/>
      <c r="N84" s="1475"/>
      <c r="O84" s="1475"/>
      <c r="P84" s="1475"/>
      <c r="Q84" s="1475"/>
      <c r="R84" s="1475"/>
      <c r="S84" s="1475"/>
      <c r="T84" s="1475"/>
      <c r="U84" s="1475"/>
      <c r="V84" s="1475"/>
      <c r="W84" s="1475"/>
      <c r="X84" s="1475"/>
      <c r="Y84" s="1475"/>
      <c r="Z84" s="1475"/>
      <c r="AA84" s="1475"/>
      <c r="AB84" s="1475"/>
      <c r="AC84" s="1475"/>
      <c r="AD84" s="1475"/>
      <c r="AE84" s="1475"/>
      <c r="AF84" s="1475"/>
      <c r="AG84" s="1475"/>
      <c r="AH84" s="1475"/>
      <c r="AI84" s="1475"/>
      <c r="AJ84" s="1475"/>
      <c r="AK84" s="1475"/>
      <c r="AL84" s="1475"/>
      <c r="AM84" s="1475"/>
      <c r="AN84" s="1475"/>
      <c r="AO84" s="1476"/>
      <c r="AP84" s="1479"/>
      <c r="AQ84" s="1480"/>
      <c r="AR84" s="1480"/>
      <c r="AS84" s="1481"/>
      <c r="AT84" s="1479"/>
      <c r="AU84" s="1480"/>
      <c r="AV84" s="1480"/>
      <c r="AW84" s="1481"/>
      <c r="AX84" s="1479"/>
      <c r="AY84" s="1480"/>
      <c r="AZ84" s="1480"/>
      <c r="BA84" s="1481"/>
    </row>
    <row r="85" spans="1:55" ht="11.25" customHeight="1">
      <c r="A85" s="1477"/>
      <c r="B85" s="1477"/>
      <c r="C85" s="1477"/>
      <c r="D85" s="1477"/>
      <c r="E85" s="1477"/>
      <c r="F85" s="1477"/>
      <c r="G85" s="1477"/>
      <c r="H85" s="1477"/>
      <c r="I85" s="1477"/>
      <c r="J85" s="1477"/>
      <c r="K85" s="1477"/>
      <c r="L85" s="1477"/>
      <c r="M85" s="1477"/>
      <c r="N85" s="1477"/>
      <c r="O85" s="1477"/>
      <c r="P85" s="1477"/>
      <c r="Q85" s="1477"/>
      <c r="R85" s="1477"/>
      <c r="S85" s="1477"/>
      <c r="T85" s="1477"/>
      <c r="U85" s="1477"/>
      <c r="V85" s="1477"/>
      <c r="W85" s="1477"/>
      <c r="X85" s="1477"/>
      <c r="Y85" s="1477"/>
      <c r="Z85" s="1477"/>
      <c r="AA85" s="1477"/>
      <c r="AB85" s="1477"/>
      <c r="AC85" s="1477"/>
      <c r="AD85" s="1477"/>
      <c r="AE85" s="1477"/>
      <c r="AF85" s="1477"/>
      <c r="AG85" s="1477"/>
      <c r="AH85" s="1477"/>
      <c r="AI85" s="1477"/>
      <c r="AJ85" s="1477"/>
      <c r="AK85" s="1477"/>
      <c r="AL85" s="1477"/>
      <c r="AM85" s="1477"/>
      <c r="AN85" s="1477"/>
      <c r="AO85" s="1478"/>
      <c r="AP85" s="1482"/>
      <c r="AQ85" s="1483"/>
      <c r="AR85" s="1483"/>
      <c r="AS85" s="1484"/>
      <c r="AT85" s="1482"/>
      <c r="AU85" s="1483"/>
      <c r="AV85" s="1483"/>
      <c r="AW85" s="1484"/>
      <c r="AX85" s="1482"/>
      <c r="AY85" s="1483"/>
      <c r="AZ85" s="1483"/>
      <c r="BA85" s="1484"/>
    </row>
    <row r="86" spans="1:55" ht="11.25" customHeight="1">
      <c r="A86" s="1488"/>
      <c r="B86" s="1488"/>
      <c r="C86" s="1488"/>
      <c r="D86" s="1488"/>
      <c r="E86" s="1488"/>
      <c r="F86" s="1488"/>
      <c r="G86" s="1488"/>
      <c r="H86" s="1488"/>
      <c r="I86" s="1488"/>
      <c r="J86" s="1488"/>
      <c r="K86" s="1488"/>
      <c r="L86" s="1488"/>
      <c r="M86" s="1488"/>
      <c r="N86" s="1488"/>
      <c r="O86" s="1488"/>
      <c r="P86" s="1488"/>
      <c r="Q86" s="1488"/>
      <c r="R86" s="1488"/>
      <c r="S86" s="1488"/>
      <c r="T86" s="1488"/>
      <c r="U86" s="1488"/>
      <c r="V86" s="1488"/>
      <c r="W86" s="1488"/>
      <c r="X86" s="1488"/>
      <c r="Y86" s="1488"/>
      <c r="Z86" s="1488"/>
      <c r="AA86" s="1488"/>
      <c r="AB86" s="1488"/>
      <c r="AC86" s="1488"/>
      <c r="AD86" s="1488"/>
      <c r="AE86" s="1488"/>
      <c r="AF86" s="1488"/>
      <c r="AG86" s="1488"/>
      <c r="AH86" s="1488"/>
      <c r="AI86" s="1488"/>
      <c r="AJ86" s="1488"/>
      <c r="AK86" s="1488"/>
      <c r="AL86" s="1488"/>
      <c r="AM86" s="1488"/>
      <c r="AN86" s="1488"/>
      <c r="AO86" s="1489"/>
      <c r="AP86" s="1485"/>
      <c r="AQ86" s="1486"/>
      <c r="AR86" s="1486"/>
      <c r="AS86" s="1487"/>
      <c r="AT86" s="1485"/>
      <c r="AU86" s="1486"/>
      <c r="AV86" s="1486"/>
      <c r="AW86" s="1487"/>
      <c r="AX86" s="1485"/>
      <c r="AY86" s="1486"/>
      <c r="AZ86" s="1486"/>
      <c r="BA86" s="1487"/>
    </row>
    <row r="87" spans="1:55" ht="15.75" customHeight="1">
      <c r="A87" s="20"/>
      <c r="AP87" s="21"/>
      <c r="AQ87" s="21"/>
      <c r="AR87" s="21"/>
      <c r="AS87" s="21"/>
      <c r="AT87" s="21"/>
      <c r="AU87" s="21"/>
      <c r="AV87" s="21"/>
      <c r="AW87" s="21"/>
      <c r="AX87" s="21"/>
      <c r="AY87" s="21"/>
      <c r="AZ87" s="21"/>
      <c r="BA87" s="21"/>
    </row>
  </sheetData>
  <sheetProtection algorithmName="SHA-512" hashValue="mjwnIpecV0t3d6WeT5i28N3/qi5wrWHT9KfoU4z/DxnzoBGnSbTkx1gUdHF7lMZ7rDjUi27FZvUyK1wWoFiXrQ==" saltValue="dGtcfMuLFT6ZiJHDT+nQoA==" spinCount="100000" sheet="1" objects="1" scenarios="1"/>
  <mergeCells count="262">
    <mergeCell ref="M26:AG28"/>
    <mergeCell ref="AH26:AH28"/>
    <mergeCell ref="AI26:AL28"/>
    <mergeCell ref="AM26:AM28"/>
    <mergeCell ref="AE29:AF32"/>
    <mergeCell ref="F9:F12"/>
    <mergeCell ref="G9:L12"/>
    <mergeCell ref="A14:H16"/>
    <mergeCell ref="AG13:AJ16"/>
    <mergeCell ref="U14:Y16"/>
    <mergeCell ref="T14:T16"/>
    <mergeCell ref="Q14:Q16"/>
    <mergeCell ref="R14:S16"/>
    <mergeCell ref="N1:P12"/>
    <mergeCell ref="AG29:AK32"/>
    <mergeCell ref="Q1:Q3"/>
    <mergeCell ref="G5:L8"/>
    <mergeCell ref="Q7:Q9"/>
    <mergeCell ref="R7:Z9"/>
    <mergeCell ref="R1:Z3"/>
    <mergeCell ref="A13:H13"/>
    <mergeCell ref="AK24:AM25"/>
    <mergeCell ref="AA1:BA4"/>
    <mergeCell ref="Q4:Q6"/>
    <mergeCell ref="A33:F42"/>
    <mergeCell ref="M38:N38"/>
    <mergeCell ref="A1:A12"/>
    <mergeCell ref="B1:E12"/>
    <mergeCell ref="F1:F4"/>
    <mergeCell ref="G1:L4"/>
    <mergeCell ref="M1:M12"/>
    <mergeCell ref="F5:F8"/>
    <mergeCell ref="G38:L40"/>
    <mergeCell ref="I14:M16"/>
    <mergeCell ref="N14:N16"/>
    <mergeCell ref="A24:AJ25"/>
    <mergeCell ref="M33:BA34"/>
    <mergeCell ref="M35:BA37"/>
    <mergeCell ref="A17:BA19"/>
    <mergeCell ref="A20:BA23"/>
    <mergeCell ref="AV24:AW25"/>
    <mergeCell ref="AT24:AU25"/>
    <mergeCell ref="AR24:AS25"/>
    <mergeCell ref="AN24:AQ25"/>
    <mergeCell ref="AZ24:BA25"/>
    <mergeCell ref="AX24:AY25"/>
    <mergeCell ref="A26:F32"/>
    <mergeCell ref="G26:L28"/>
    <mergeCell ref="R4:Z6"/>
    <mergeCell ref="AF14:AF16"/>
    <mergeCell ref="AT13:AV16"/>
    <mergeCell ref="AW13:BA13"/>
    <mergeCell ref="AA5:BA12"/>
    <mergeCell ref="AW14:BA16"/>
    <mergeCell ref="Q10:Q12"/>
    <mergeCell ref="R10:Z12"/>
    <mergeCell ref="Z14:Z16"/>
    <mergeCell ref="AA14:AB16"/>
    <mergeCell ref="AC14:AC16"/>
    <mergeCell ref="AK13:AS16"/>
    <mergeCell ref="AD14:AE16"/>
    <mergeCell ref="I13:T13"/>
    <mergeCell ref="U13:AF13"/>
    <mergeCell ref="O14:P16"/>
    <mergeCell ref="AN26:AO28"/>
    <mergeCell ref="AP26:AY28"/>
    <mergeCell ref="AR31:AS32"/>
    <mergeCell ref="AT31:AU32"/>
    <mergeCell ref="AV31:AW32"/>
    <mergeCell ref="AZ31:BA32"/>
    <mergeCell ref="G33:L34"/>
    <mergeCell ref="G35:L37"/>
    <mergeCell ref="AV43:AW45"/>
    <mergeCell ref="AX43:AX47"/>
    <mergeCell ref="AZ26:BA28"/>
    <mergeCell ref="G29:L32"/>
    <mergeCell ref="M29:Q32"/>
    <mergeCell ref="R29:T32"/>
    <mergeCell ref="U29:V32"/>
    <mergeCell ref="W29:Y32"/>
    <mergeCell ref="Z29:AA32"/>
    <mergeCell ref="AX31:AY32"/>
    <mergeCell ref="AB29:AD32"/>
    <mergeCell ref="AL29:AM30"/>
    <mergeCell ref="AN29:AO30"/>
    <mergeCell ref="AP29:AQ30"/>
    <mergeCell ref="AR29:AS30"/>
    <mergeCell ref="AT29:AU30"/>
    <mergeCell ref="O38:Q38"/>
    <mergeCell ref="AV29:AW30"/>
    <mergeCell ref="AX29:AY30"/>
    <mergeCell ref="AZ29:BA30"/>
    <mergeCell ref="AL31:AM32"/>
    <mergeCell ref="AN31:AO32"/>
    <mergeCell ref="AP31:AQ32"/>
    <mergeCell ref="M50:BA52"/>
    <mergeCell ref="AW41:BA42"/>
    <mergeCell ref="S38:W38"/>
    <mergeCell ref="X38:BA38"/>
    <mergeCell ref="M39:AF40"/>
    <mergeCell ref="AG39:BA40"/>
    <mergeCell ref="Y41:AD42"/>
    <mergeCell ref="G49:L52"/>
    <mergeCell ref="AE41:AJ42"/>
    <mergeCell ref="AK41:AO42"/>
    <mergeCell ref="AP41:AP42"/>
    <mergeCell ref="AQ41:AU42"/>
    <mergeCell ref="AV41:AV42"/>
    <mergeCell ref="AP43:AQ45"/>
    <mergeCell ref="AR43:AS45"/>
    <mergeCell ref="AT43:AU45"/>
    <mergeCell ref="G41:L42"/>
    <mergeCell ref="M41:Q42"/>
    <mergeCell ref="R41:R42"/>
    <mergeCell ref="S41:W42"/>
    <mergeCell ref="X41:X42"/>
    <mergeCell ref="AJ43:AM45"/>
    <mergeCell ref="G48:L48"/>
    <mergeCell ref="M48:AH48"/>
    <mergeCell ref="AJ48:AZ48"/>
    <mergeCell ref="AI57:AI58"/>
    <mergeCell ref="AJ57:AU58"/>
    <mergeCell ref="AV57:AX58"/>
    <mergeCell ref="AY57:AZ58"/>
    <mergeCell ref="BA57:BA58"/>
    <mergeCell ref="A43:F52"/>
    <mergeCell ref="G43:L44"/>
    <mergeCell ref="M43:AC44"/>
    <mergeCell ref="AD43:AE45"/>
    <mergeCell ref="AF43:AI45"/>
    <mergeCell ref="AY43:BA47"/>
    <mergeCell ref="G45:L47"/>
    <mergeCell ref="M45:AC47"/>
    <mergeCell ref="AD46:AF47"/>
    <mergeCell ref="AG46:AK47"/>
    <mergeCell ref="AL46:AL47"/>
    <mergeCell ref="AM46:AQ47"/>
    <mergeCell ref="AR46:AR47"/>
    <mergeCell ref="AS46:AW47"/>
    <mergeCell ref="AN43:AO45"/>
    <mergeCell ref="M49:N49"/>
    <mergeCell ref="O49:Q49"/>
    <mergeCell ref="S49:W49"/>
    <mergeCell ref="X49:BA49"/>
    <mergeCell ref="AI53:AK54"/>
    <mergeCell ref="AL53:AM54"/>
    <mergeCell ref="AN53:AR54"/>
    <mergeCell ref="AS53:AT54"/>
    <mergeCell ref="AU53:AY54"/>
    <mergeCell ref="AZ53:BA54"/>
    <mergeCell ref="AI55:AK56"/>
    <mergeCell ref="AL55:AM56"/>
    <mergeCell ref="AN55:AR56"/>
    <mergeCell ref="AS55:AT56"/>
    <mergeCell ref="AU55:AY56"/>
    <mergeCell ref="AZ55:BA56"/>
    <mergeCell ref="AJ59:AM61"/>
    <mergeCell ref="AN59:AO61"/>
    <mergeCell ref="AP59:AQ61"/>
    <mergeCell ref="AR59:AS61"/>
    <mergeCell ref="AT59:AU61"/>
    <mergeCell ref="AV59:AW61"/>
    <mergeCell ref="AX59:AX63"/>
    <mergeCell ref="AY59:BA63"/>
    <mergeCell ref="G61:L63"/>
    <mergeCell ref="M61:AC63"/>
    <mergeCell ref="AD62:AF63"/>
    <mergeCell ref="AG62:AK63"/>
    <mergeCell ref="AL62:AL63"/>
    <mergeCell ref="AM62:AQ63"/>
    <mergeCell ref="AR62:AR63"/>
    <mergeCell ref="AS62:AW63"/>
    <mergeCell ref="G64:L67"/>
    <mergeCell ref="M64:N64"/>
    <mergeCell ref="O64:Q64"/>
    <mergeCell ref="S64:W64"/>
    <mergeCell ref="X64:BA64"/>
    <mergeCell ref="AX68:AX72"/>
    <mergeCell ref="AR71:AR72"/>
    <mergeCell ref="A68:F78"/>
    <mergeCell ref="G68:L69"/>
    <mergeCell ref="M68:AC69"/>
    <mergeCell ref="AD68:AE70"/>
    <mergeCell ref="AF68:AI70"/>
    <mergeCell ref="AJ68:AM70"/>
    <mergeCell ref="G73:L76"/>
    <mergeCell ref="M73:N73"/>
    <mergeCell ref="O73:Q73"/>
    <mergeCell ref="AM77:AO78"/>
    <mergeCell ref="AS71:AW72"/>
    <mergeCell ref="AN68:AO70"/>
    <mergeCell ref="A59:F67"/>
    <mergeCell ref="G59:L60"/>
    <mergeCell ref="M59:AC60"/>
    <mergeCell ref="AD59:AE61"/>
    <mergeCell ref="AF59:AI61"/>
    <mergeCell ref="A53:F58"/>
    <mergeCell ref="G53:L56"/>
    <mergeCell ref="M53:N54"/>
    <mergeCell ref="O53:T54"/>
    <mergeCell ref="U53:AD54"/>
    <mergeCell ref="AE53:AH54"/>
    <mergeCell ref="M55:N56"/>
    <mergeCell ref="O55:T56"/>
    <mergeCell ref="U55:AD56"/>
    <mergeCell ref="AE55:AH56"/>
    <mergeCell ref="G57:L58"/>
    <mergeCell ref="M57:S58"/>
    <mergeCell ref="T57:V58"/>
    <mergeCell ref="W57:AB58"/>
    <mergeCell ref="AC57:AF58"/>
    <mergeCell ref="AG57:AH58"/>
    <mergeCell ref="G70:L72"/>
    <mergeCell ref="M70:AC72"/>
    <mergeCell ref="AD71:AF72"/>
    <mergeCell ref="AG71:AK72"/>
    <mergeCell ref="AL71:AL72"/>
    <mergeCell ref="AM71:AQ72"/>
    <mergeCell ref="G77:L78"/>
    <mergeCell ref="M77:M78"/>
    <mergeCell ref="N77:T78"/>
    <mergeCell ref="X73:BA73"/>
    <mergeCell ref="AF77:AG78"/>
    <mergeCell ref="AX77:AY78"/>
    <mergeCell ref="AZ77:BA78"/>
    <mergeCell ref="AH77:AL78"/>
    <mergeCell ref="AT77:AU78"/>
    <mergeCell ref="S73:W73"/>
    <mergeCell ref="X83:AG83"/>
    <mergeCell ref="AH83:AQ83"/>
    <mergeCell ref="AR83:BA83"/>
    <mergeCell ref="AP68:AQ70"/>
    <mergeCell ref="AR68:AS70"/>
    <mergeCell ref="AT68:AU70"/>
    <mergeCell ref="AV68:AW70"/>
    <mergeCell ref="AP77:AQ78"/>
    <mergeCell ref="AR77:AS78"/>
    <mergeCell ref="AY68:BA72"/>
    <mergeCell ref="M65:BA67"/>
    <mergeCell ref="M74:BA76"/>
    <mergeCell ref="A84:AO85"/>
    <mergeCell ref="AP84:AS86"/>
    <mergeCell ref="AT84:AW86"/>
    <mergeCell ref="AX84:BA86"/>
    <mergeCell ref="A86:AO86"/>
    <mergeCell ref="AH82:AQ82"/>
    <mergeCell ref="A79:L80"/>
    <mergeCell ref="M79:S80"/>
    <mergeCell ref="T79:W80"/>
    <mergeCell ref="X79:BA81"/>
    <mergeCell ref="A81:W81"/>
    <mergeCell ref="J82:K83"/>
    <mergeCell ref="L82:U82"/>
    <mergeCell ref="V82:W83"/>
    <mergeCell ref="X82:AG82"/>
    <mergeCell ref="A82:I83"/>
    <mergeCell ref="U77:U78"/>
    <mergeCell ref="V77:W78"/>
    <mergeCell ref="X77:AE78"/>
    <mergeCell ref="AR82:BA82"/>
    <mergeCell ref="AV77:AW78"/>
    <mergeCell ref="L83:U83"/>
  </mergeCells>
  <phoneticPr fontId="5"/>
  <dataValidations count="1">
    <dataValidation imeMode="fullKatakana" allowBlank="1" showInputMessage="1" showErrorMessage="1" sqref="M68:AC69 M43:AC44 M59:AC60 M33" xr:uid="{00000000-0002-0000-0100-000007000000}"/>
  </dataValidations>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AW94"/>
  <sheetViews>
    <sheetView showZeros="0" zoomScaleNormal="100" workbookViewId="0">
      <selection sqref="A1:T4"/>
    </sheetView>
  </sheetViews>
  <sheetFormatPr defaultColWidth="9" defaultRowHeight="13.5"/>
  <cols>
    <col min="1" max="1" width="2.125" style="18" customWidth="1"/>
    <col min="2" max="20" width="1.875" style="18" customWidth="1"/>
    <col min="21" max="21" width="2.625" style="18" customWidth="1"/>
    <col min="22" max="32" width="1.875" style="18" customWidth="1"/>
    <col min="33" max="35" width="2.375" style="18" customWidth="1"/>
    <col min="36" max="42" width="1.875" style="18" customWidth="1"/>
    <col min="43" max="43" width="0.625" style="18" customWidth="1"/>
    <col min="44" max="48" width="1.875" style="18" customWidth="1"/>
    <col min="49" max="49" width="2.125" style="18" customWidth="1"/>
    <col min="50" max="56" width="1.875" style="18" customWidth="1"/>
    <col min="57" max="16384" width="9" style="18"/>
  </cols>
  <sheetData>
    <row r="1" spans="1:49" ht="10.5" customHeight="1">
      <c r="A1" s="1819" t="s">
        <v>5655</v>
      </c>
      <c r="B1" s="1820"/>
      <c r="C1" s="1820"/>
      <c r="D1" s="1820"/>
      <c r="E1" s="1820"/>
      <c r="F1" s="1820"/>
      <c r="G1" s="1820"/>
      <c r="H1" s="1820"/>
      <c r="I1" s="1820"/>
      <c r="J1" s="1820"/>
      <c r="K1" s="1820"/>
      <c r="L1" s="1820"/>
      <c r="M1" s="1820"/>
      <c r="N1" s="1820"/>
      <c r="O1" s="1820"/>
      <c r="P1" s="1820"/>
      <c r="Q1" s="1820"/>
      <c r="R1" s="1820"/>
      <c r="S1" s="1820"/>
      <c r="T1" s="1821"/>
      <c r="U1" s="1824" t="s">
        <v>116</v>
      </c>
      <c r="V1" s="1825"/>
      <c r="W1" s="1825"/>
      <c r="X1" s="1825"/>
      <c r="Y1" s="1825"/>
      <c r="Z1" s="1826"/>
      <c r="AA1" s="1830"/>
      <c r="AB1" s="1825"/>
      <c r="AC1" s="1825"/>
      <c r="AD1" s="1825"/>
      <c r="AE1" s="1826"/>
      <c r="AF1" s="1830" t="s">
        <v>117</v>
      </c>
      <c r="AG1" s="1825"/>
      <c r="AH1" s="1825"/>
      <c r="AI1" s="1826"/>
      <c r="AJ1" s="1834" t="s">
        <v>118</v>
      </c>
      <c r="AK1" s="1835"/>
      <c r="AL1" s="1835"/>
      <c r="AM1" s="1835"/>
      <c r="AN1" s="1835"/>
      <c r="AO1" s="1835"/>
      <c r="AP1" s="1836"/>
      <c r="AQ1" s="1840"/>
      <c r="AR1" s="1842" t="s">
        <v>119</v>
      </c>
      <c r="AS1" s="1843"/>
      <c r="AT1" s="1843"/>
      <c r="AU1" s="1843"/>
      <c r="AV1" s="1843"/>
      <c r="AW1" s="1844"/>
    </row>
    <row r="2" spans="1:49" ht="10.5" customHeight="1">
      <c r="A2" s="1820"/>
      <c r="B2" s="1820"/>
      <c r="C2" s="1820"/>
      <c r="D2" s="1820"/>
      <c r="E2" s="1820"/>
      <c r="F2" s="1820"/>
      <c r="G2" s="1820"/>
      <c r="H2" s="1820"/>
      <c r="I2" s="1820"/>
      <c r="J2" s="1820"/>
      <c r="K2" s="1820"/>
      <c r="L2" s="1820"/>
      <c r="M2" s="1820"/>
      <c r="N2" s="1820"/>
      <c r="O2" s="1820"/>
      <c r="P2" s="1820"/>
      <c r="Q2" s="1820"/>
      <c r="R2" s="1820"/>
      <c r="S2" s="1820"/>
      <c r="T2" s="1821"/>
      <c r="U2" s="1805"/>
      <c r="V2" s="1806"/>
      <c r="W2" s="1806"/>
      <c r="X2" s="1806"/>
      <c r="Y2" s="1806"/>
      <c r="Z2" s="1827"/>
      <c r="AA2" s="1831"/>
      <c r="AB2" s="1806"/>
      <c r="AC2" s="1806"/>
      <c r="AD2" s="1806"/>
      <c r="AE2" s="1827"/>
      <c r="AF2" s="1831"/>
      <c r="AG2" s="1806"/>
      <c r="AH2" s="1806"/>
      <c r="AI2" s="1827"/>
      <c r="AJ2" s="1837"/>
      <c r="AK2" s="1838"/>
      <c r="AL2" s="1838"/>
      <c r="AM2" s="1838"/>
      <c r="AN2" s="1838"/>
      <c r="AO2" s="1838"/>
      <c r="AP2" s="1839"/>
      <c r="AQ2" s="1840"/>
      <c r="AR2" s="1845"/>
      <c r="AS2" s="1807"/>
      <c r="AT2" s="1807"/>
      <c r="AU2" s="1807"/>
      <c r="AV2" s="1807"/>
      <c r="AW2" s="1808"/>
    </row>
    <row r="3" spans="1:49" ht="10.5" customHeight="1">
      <c r="A3" s="1820"/>
      <c r="B3" s="1820"/>
      <c r="C3" s="1820"/>
      <c r="D3" s="1820"/>
      <c r="E3" s="1820"/>
      <c r="F3" s="1820"/>
      <c r="G3" s="1820"/>
      <c r="H3" s="1820"/>
      <c r="I3" s="1820"/>
      <c r="J3" s="1820"/>
      <c r="K3" s="1820"/>
      <c r="L3" s="1820"/>
      <c r="M3" s="1820"/>
      <c r="N3" s="1820"/>
      <c r="O3" s="1820"/>
      <c r="P3" s="1820"/>
      <c r="Q3" s="1820"/>
      <c r="R3" s="1820"/>
      <c r="S3" s="1820"/>
      <c r="T3" s="1821"/>
      <c r="U3" s="1805"/>
      <c r="V3" s="1806"/>
      <c r="W3" s="1806"/>
      <c r="X3" s="1806"/>
      <c r="Y3" s="1806"/>
      <c r="Z3" s="1827"/>
      <c r="AA3" s="1831"/>
      <c r="AB3" s="1806"/>
      <c r="AC3" s="1806"/>
      <c r="AD3" s="1806"/>
      <c r="AE3" s="1827"/>
      <c r="AF3" s="1831"/>
      <c r="AG3" s="1806"/>
      <c r="AH3" s="1806"/>
      <c r="AI3" s="1827"/>
      <c r="AJ3" s="1799" t="s">
        <v>120</v>
      </c>
      <c r="AK3" s="1800"/>
      <c r="AL3" s="1800"/>
      <c r="AM3" s="1800"/>
      <c r="AN3" s="1800"/>
      <c r="AO3" s="1800"/>
      <c r="AP3" s="1801"/>
      <c r="AQ3" s="1840"/>
      <c r="AR3" s="1805"/>
      <c r="AS3" s="1806"/>
      <c r="AT3" s="1806"/>
      <c r="AU3" s="1806"/>
      <c r="AV3" s="1806"/>
      <c r="AW3" s="1846"/>
    </row>
    <row r="4" spans="1:49" ht="10.5" customHeight="1" thickBot="1">
      <c r="A4" s="1822"/>
      <c r="B4" s="1822"/>
      <c r="C4" s="1822"/>
      <c r="D4" s="1822"/>
      <c r="E4" s="1822"/>
      <c r="F4" s="1822"/>
      <c r="G4" s="1822"/>
      <c r="H4" s="1822"/>
      <c r="I4" s="1822"/>
      <c r="J4" s="1822"/>
      <c r="K4" s="1822"/>
      <c r="L4" s="1822"/>
      <c r="M4" s="1822"/>
      <c r="N4" s="1822"/>
      <c r="O4" s="1822"/>
      <c r="P4" s="1822"/>
      <c r="Q4" s="1822"/>
      <c r="R4" s="1822"/>
      <c r="S4" s="1822"/>
      <c r="T4" s="1823"/>
      <c r="U4" s="1828"/>
      <c r="V4" s="1828"/>
      <c r="W4" s="1828"/>
      <c r="X4" s="1828"/>
      <c r="Y4" s="1828"/>
      <c r="Z4" s="1829"/>
      <c r="AA4" s="1832"/>
      <c r="AB4" s="1828"/>
      <c r="AC4" s="1828"/>
      <c r="AD4" s="1828"/>
      <c r="AE4" s="1829"/>
      <c r="AF4" s="1832"/>
      <c r="AG4" s="1828"/>
      <c r="AH4" s="1828"/>
      <c r="AI4" s="1829"/>
      <c r="AJ4" s="1802"/>
      <c r="AK4" s="1803"/>
      <c r="AL4" s="1803"/>
      <c r="AM4" s="1803"/>
      <c r="AN4" s="1803"/>
      <c r="AO4" s="1803"/>
      <c r="AP4" s="1804"/>
      <c r="AQ4" s="1841"/>
      <c r="AR4" s="1847"/>
      <c r="AS4" s="1828"/>
      <c r="AT4" s="1828"/>
      <c r="AU4" s="1828"/>
      <c r="AV4" s="1828"/>
      <c r="AW4" s="1848"/>
    </row>
    <row r="5" spans="1:49" ht="10.5" customHeight="1">
      <c r="A5" s="1805"/>
      <c r="B5" s="1806"/>
      <c r="C5" s="1806"/>
      <c r="D5" s="1806"/>
      <c r="E5" s="1806"/>
      <c r="F5" s="1806"/>
      <c r="G5" s="1806"/>
      <c r="H5" s="1806"/>
      <c r="I5" s="1806"/>
      <c r="J5" s="1806"/>
      <c r="K5" s="1806"/>
      <c r="L5" s="1806"/>
      <c r="M5" s="1806"/>
      <c r="N5" s="1806"/>
      <c r="O5" s="1806"/>
      <c r="P5" s="1806"/>
      <c r="Q5" s="1806"/>
      <c r="R5" s="1806"/>
      <c r="S5" s="1806"/>
      <c r="T5" s="1806"/>
      <c r="U5" s="1807"/>
      <c r="V5" s="1807"/>
      <c r="W5" s="1807"/>
      <c r="X5" s="1807"/>
      <c r="Y5" s="1807"/>
      <c r="Z5" s="1807"/>
      <c r="AA5" s="1807"/>
      <c r="AB5" s="1807"/>
      <c r="AC5" s="1807"/>
      <c r="AD5" s="1807"/>
      <c r="AE5" s="1807"/>
      <c r="AF5" s="1807"/>
      <c r="AG5" s="1807"/>
      <c r="AH5" s="1807"/>
      <c r="AI5" s="1807"/>
      <c r="AJ5" s="1807"/>
      <c r="AK5" s="1807"/>
      <c r="AL5" s="1807"/>
      <c r="AM5" s="1807"/>
      <c r="AN5" s="1807"/>
      <c r="AO5" s="1807"/>
      <c r="AP5" s="1807"/>
      <c r="AQ5" s="1807"/>
      <c r="AR5" s="1807"/>
      <c r="AS5" s="1807"/>
      <c r="AT5" s="1807"/>
      <c r="AU5" s="1807"/>
      <c r="AV5" s="1807"/>
      <c r="AW5" s="1808"/>
    </row>
    <row r="6" spans="1:49" ht="17.25" customHeight="1">
      <c r="A6" s="1816" t="s">
        <v>121</v>
      </c>
      <c r="B6" s="1817"/>
      <c r="C6" s="1817"/>
      <c r="D6" s="1817"/>
      <c r="E6" s="1817"/>
      <c r="F6" s="1817"/>
      <c r="G6" s="1817"/>
      <c r="H6" s="1817"/>
      <c r="I6" s="1817"/>
      <c r="J6" s="1817"/>
      <c r="K6" s="1817"/>
      <c r="L6" s="1817"/>
      <c r="M6" s="1817"/>
      <c r="N6" s="1817"/>
      <c r="O6" s="1817"/>
      <c r="P6" s="1817"/>
      <c r="Q6" s="1817"/>
      <c r="R6" s="1817"/>
      <c r="S6" s="1817"/>
      <c r="T6" s="1817"/>
      <c r="U6" s="1817"/>
      <c r="V6" s="1817"/>
      <c r="W6" s="1817"/>
      <c r="X6" s="1817"/>
      <c r="Y6" s="1817"/>
      <c r="Z6" s="1817"/>
      <c r="AA6" s="1817"/>
      <c r="AB6" s="1817"/>
      <c r="AC6" s="1817"/>
      <c r="AD6" s="1817"/>
      <c r="AE6" s="1817"/>
      <c r="AF6" s="1817"/>
      <c r="AG6" s="1817"/>
      <c r="AH6" s="1817"/>
      <c r="AI6" s="1817"/>
      <c r="AJ6" s="1817"/>
      <c r="AK6" s="1817"/>
      <c r="AL6" s="1817"/>
      <c r="AM6" s="1817"/>
      <c r="AN6" s="1817"/>
      <c r="AO6" s="1817"/>
      <c r="AP6" s="1817"/>
      <c r="AQ6" s="1817"/>
      <c r="AR6" s="1817"/>
      <c r="AS6" s="1817"/>
      <c r="AT6" s="1817"/>
      <c r="AU6" s="1817"/>
      <c r="AV6" s="1817"/>
      <c r="AW6" s="1818"/>
    </row>
    <row r="7" spans="1:49" ht="17.25" customHeight="1">
      <c r="A7" s="1816"/>
      <c r="B7" s="1817"/>
      <c r="C7" s="1817"/>
      <c r="D7" s="1817"/>
      <c r="E7" s="1817"/>
      <c r="F7" s="1817"/>
      <c r="G7" s="1817"/>
      <c r="H7" s="1817"/>
      <c r="I7" s="1817"/>
      <c r="J7" s="1817"/>
      <c r="K7" s="1817"/>
      <c r="L7" s="1817"/>
      <c r="M7" s="1817"/>
      <c r="N7" s="1817"/>
      <c r="O7" s="1817"/>
      <c r="P7" s="1817"/>
      <c r="Q7" s="1817"/>
      <c r="R7" s="1817"/>
      <c r="S7" s="1817"/>
      <c r="T7" s="1817"/>
      <c r="U7" s="1817"/>
      <c r="V7" s="1817"/>
      <c r="W7" s="1817"/>
      <c r="X7" s="1817"/>
      <c r="Y7" s="1817"/>
      <c r="Z7" s="1817"/>
      <c r="AA7" s="1817"/>
      <c r="AB7" s="1817"/>
      <c r="AC7" s="1817"/>
      <c r="AD7" s="1817"/>
      <c r="AE7" s="1817"/>
      <c r="AF7" s="1817"/>
      <c r="AG7" s="1817"/>
      <c r="AH7" s="1817"/>
      <c r="AI7" s="1817"/>
      <c r="AJ7" s="1817"/>
      <c r="AK7" s="1817"/>
      <c r="AL7" s="1817"/>
      <c r="AM7" s="1817"/>
      <c r="AN7" s="1817"/>
      <c r="AO7" s="1817"/>
      <c r="AP7" s="1817"/>
      <c r="AQ7" s="1817"/>
      <c r="AR7" s="1817"/>
      <c r="AS7" s="1817"/>
      <c r="AT7" s="1817"/>
      <c r="AU7" s="1817"/>
      <c r="AV7" s="1817"/>
      <c r="AW7" s="1818"/>
    </row>
    <row r="8" spans="1:49" ht="17.25" customHeight="1">
      <c r="A8" s="244"/>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1796">
        <f>★入力画面!N3</f>
        <v>0</v>
      </c>
      <c r="AL8" s="1797"/>
      <c r="AM8" s="1798" t="s">
        <v>267</v>
      </c>
      <c r="AN8" s="1798"/>
      <c r="AO8" s="1796">
        <f>★入力画面!Q3</f>
        <v>0</v>
      </c>
      <c r="AP8" s="1797"/>
      <c r="AQ8" s="1797"/>
      <c r="AR8" s="1798" t="s">
        <v>274</v>
      </c>
      <c r="AS8" s="1798"/>
      <c r="AT8" s="1796">
        <f>★入力画面!T3</f>
        <v>0</v>
      </c>
      <c r="AU8" s="1797"/>
      <c r="AV8" s="1798" t="s">
        <v>269</v>
      </c>
      <c r="AW8" s="1833"/>
    </row>
    <row r="9" spans="1:49" ht="17.25" customHeight="1">
      <c r="A9" s="1792" t="s">
        <v>438</v>
      </c>
      <c r="B9" s="1793"/>
      <c r="C9" s="1793"/>
      <c r="D9" s="1793"/>
      <c r="E9" s="1793"/>
      <c r="F9" s="1793"/>
      <c r="G9" s="1793"/>
      <c r="H9" s="1793"/>
      <c r="I9" s="1793"/>
      <c r="J9" s="1793"/>
      <c r="K9" s="1793"/>
      <c r="L9" s="1793"/>
      <c r="M9" s="1793"/>
      <c r="N9" s="1793"/>
      <c r="O9" s="1793"/>
      <c r="P9" s="1793"/>
      <c r="Q9" s="1793"/>
      <c r="R9" s="1793"/>
      <c r="S9" s="1793"/>
      <c r="T9" s="1793"/>
      <c r="U9" s="1793"/>
      <c r="V9" s="1793"/>
      <c r="W9" s="1793"/>
      <c r="X9" s="1793"/>
      <c r="Y9" s="1793"/>
      <c r="Z9" s="1793"/>
      <c r="AA9" s="1793"/>
      <c r="AB9" s="1793"/>
      <c r="AC9" s="1793"/>
      <c r="AD9" s="1793"/>
      <c r="AE9" s="1793"/>
      <c r="AF9" s="1793"/>
      <c r="AG9" s="1793"/>
      <c r="AH9" s="1793"/>
      <c r="AI9" s="1793"/>
      <c r="AJ9" s="1793"/>
      <c r="AK9" s="1793"/>
      <c r="AL9" s="1793"/>
      <c r="AM9" s="1793"/>
      <c r="AN9" s="1793"/>
      <c r="AO9" s="1793"/>
      <c r="AP9" s="1793"/>
      <c r="AQ9" s="1793"/>
      <c r="AR9" s="1793"/>
      <c r="AS9" s="1793"/>
      <c r="AT9" s="1793"/>
      <c r="AU9" s="1793"/>
      <c r="AV9" s="1793"/>
      <c r="AW9" s="1794"/>
    </row>
    <row r="10" spans="1:49" ht="10.5" customHeight="1">
      <c r="A10" s="1795"/>
      <c r="B10" s="1793"/>
      <c r="C10" s="1793"/>
      <c r="D10" s="1793"/>
      <c r="E10" s="1793"/>
      <c r="F10" s="1793"/>
      <c r="G10" s="1793"/>
      <c r="H10" s="1793"/>
      <c r="I10" s="1793"/>
      <c r="J10" s="1793"/>
      <c r="K10" s="1793"/>
      <c r="L10" s="1793"/>
      <c r="M10" s="1793"/>
      <c r="N10" s="1793"/>
      <c r="O10" s="1793"/>
      <c r="P10" s="1793"/>
      <c r="Q10" s="1793"/>
      <c r="R10" s="1793"/>
      <c r="S10" s="1793"/>
      <c r="T10" s="1793"/>
      <c r="U10" s="1793"/>
      <c r="V10" s="1793"/>
      <c r="W10" s="1793"/>
      <c r="X10" s="1793"/>
      <c r="Y10" s="1793"/>
      <c r="Z10" s="1793"/>
      <c r="AA10" s="1793"/>
      <c r="AB10" s="1793"/>
      <c r="AC10" s="1793"/>
      <c r="AD10" s="1793"/>
      <c r="AE10" s="1793"/>
      <c r="AF10" s="1793"/>
      <c r="AG10" s="1793"/>
      <c r="AH10" s="1793"/>
      <c r="AI10" s="1793"/>
      <c r="AJ10" s="1793"/>
      <c r="AK10" s="1793"/>
      <c r="AL10" s="1793"/>
      <c r="AM10" s="1793"/>
      <c r="AN10" s="1793"/>
      <c r="AO10" s="1793"/>
      <c r="AP10" s="1793"/>
      <c r="AQ10" s="1793"/>
      <c r="AR10" s="1793"/>
      <c r="AS10" s="1793"/>
      <c r="AT10" s="1793"/>
      <c r="AU10" s="1793"/>
      <c r="AV10" s="1793"/>
      <c r="AW10" s="1794"/>
    </row>
    <row r="11" spans="1:49" ht="10.5" customHeight="1">
      <c r="A11" s="1849"/>
      <c r="B11" s="1760"/>
      <c r="C11" s="1760"/>
      <c r="D11" s="1760"/>
      <c r="E11" s="1760"/>
      <c r="F11" s="1760"/>
      <c r="G11" s="1760"/>
      <c r="H11" s="1760"/>
      <c r="I11" s="1760"/>
      <c r="J11" s="1760"/>
      <c r="K11" s="1760"/>
      <c r="L11" s="1760"/>
      <c r="M11" s="1760"/>
      <c r="N11" s="1760"/>
      <c r="O11" s="1760"/>
      <c r="P11" s="1760"/>
      <c r="Q11" s="1760"/>
      <c r="R11" s="1760"/>
      <c r="S11" s="1760"/>
      <c r="T11" s="1760"/>
      <c r="U11" s="1760"/>
      <c r="V11" s="1760"/>
      <c r="W11" s="1760"/>
      <c r="X11" s="1760"/>
      <c r="Y11" s="1760"/>
      <c r="Z11" s="1760"/>
      <c r="AA11" s="1760"/>
      <c r="AB11" s="1760"/>
      <c r="AC11" s="1760"/>
      <c r="AD11" s="1760"/>
      <c r="AE11" s="1760"/>
      <c r="AF11" s="1760"/>
      <c r="AG11" s="1760"/>
      <c r="AH11" s="1760"/>
      <c r="AI11" s="1760"/>
      <c r="AJ11" s="1760"/>
      <c r="AK11" s="1760"/>
      <c r="AL11" s="1760"/>
      <c r="AM11" s="1760"/>
      <c r="AN11" s="1760"/>
      <c r="AO11" s="1760"/>
      <c r="AP11" s="1760"/>
      <c r="AQ11" s="1760"/>
      <c r="AR11" s="1760"/>
      <c r="AS11" s="1760"/>
      <c r="AT11" s="1760"/>
      <c r="AU11" s="1760"/>
      <c r="AV11" s="1760"/>
      <c r="AW11" s="1850"/>
    </row>
    <row r="12" spans="1:49" s="22" customFormat="1" ht="12" customHeight="1">
      <c r="A12" s="1849"/>
      <c r="B12" s="1760"/>
      <c r="C12" s="1760"/>
      <c r="D12" s="1809" t="str">
        <f>①入会申込書!M26</f>
        <v/>
      </c>
      <c r="E12" s="1809"/>
      <c r="F12" s="1809"/>
      <c r="G12" s="1809"/>
      <c r="H12" s="1809"/>
      <c r="I12" s="1809"/>
      <c r="J12" s="1809"/>
      <c r="K12" s="1809"/>
      <c r="L12" s="1852"/>
      <c r="M12" s="1852"/>
      <c r="N12" s="1852"/>
      <c r="O12" s="1852"/>
      <c r="P12" s="1852"/>
      <c r="Q12" s="1852"/>
      <c r="R12" s="1852"/>
      <c r="S12" s="1852"/>
      <c r="T12" s="1852"/>
      <c r="U12" s="1852"/>
      <c r="V12" s="1767" t="s">
        <v>113</v>
      </c>
      <c r="W12" s="1812"/>
      <c r="X12" s="1812"/>
      <c r="Y12" s="1812"/>
      <c r="Z12" s="1812"/>
      <c r="AA12" s="1767"/>
      <c r="AB12" s="1809" t="str">
        <f>①入会申込書!AI26</f>
        <v>(   )</v>
      </c>
      <c r="AC12" s="1809"/>
      <c r="AD12" s="1809"/>
      <c r="AE12" s="1809"/>
      <c r="AF12" s="1767"/>
      <c r="AG12" s="1767" t="s">
        <v>52</v>
      </c>
      <c r="AH12" s="1767"/>
      <c r="AI12" s="1809">
        <f>①入会申込書!AP26</f>
        <v>0</v>
      </c>
      <c r="AJ12" s="1809"/>
      <c r="AK12" s="1809"/>
      <c r="AL12" s="1809"/>
      <c r="AM12" s="1809"/>
      <c r="AN12" s="1809"/>
      <c r="AO12" s="1767" t="s">
        <v>53</v>
      </c>
      <c r="AP12" s="1767"/>
      <c r="AQ12" s="1767"/>
      <c r="AR12" s="1767"/>
      <c r="AS12" s="1767"/>
      <c r="AT12" s="1767"/>
      <c r="AU12" s="1811"/>
      <c r="AV12" s="1812"/>
      <c r="AW12" s="1813"/>
    </row>
    <row r="13" spans="1:49" s="22" customFormat="1" ht="12" customHeight="1">
      <c r="A13" s="1849"/>
      <c r="B13" s="1760"/>
      <c r="C13" s="1760"/>
      <c r="D13" s="1809"/>
      <c r="E13" s="1809"/>
      <c r="F13" s="1809"/>
      <c r="G13" s="1809"/>
      <c r="H13" s="1809"/>
      <c r="I13" s="1809"/>
      <c r="J13" s="1809"/>
      <c r="K13" s="1809"/>
      <c r="L13" s="1852"/>
      <c r="M13" s="1852"/>
      <c r="N13" s="1852"/>
      <c r="O13" s="1852"/>
      <c r="P13" s="1852"/>
      <c r="Q13" s="1852"/>
      <c r="R13" s="1852"/>
      <c r="S13" s="1852"/>
      <c r="T13" s="1852"/>
      <c r="U13" s="1852"/>
      <c r="V13" s="1812"/>
      <c r="W13" s="1812"/>
      <c r="X13" s="1812"/>
      <c r="Y13" s="1812"/>
      <c r="Z13" s="1812"/>
      <c r="AA13" s="1767"/>
      <c r="AB13" s="1809"/>
      <c r="AC13" s="1809"/>
      <c r="AD13" s="1809"/>
      <c r="AE13" s="1809"/>
      <c r="AF13" s="1767"/>
      <c r="AG13" s="1767"/>
      <c r="AH13" s="1767"/>
      <c r="AI13" s="1809"/>
      <c r="AJ13" s="1809"/>
      <c r="AK13" s="1809"/>
      <c r="AL13" s="1809"/>
      <c r="AM13" s="1809"/>
      <c r="AN13" s="1809"/>
      <c r="AO13" s="1767"/>
      <c r="AP13" s="1767"/>
      <c r="AQ13" s="1767"/>
      <c r="AR13" s="1767"/>
      <c r="AS13" s="1767"/>
      <c r="AT13" s="1767"/>
      <c r="AU13" s="1812"/>
      <c r="AV13" s="1812"/>
      <c r="AW13" s="1813"/>
    </row>
    <row r="14" spans="1:49" s="22" customFormat="1" ht="12" customHeight="1">
      <c r="A14" s="1849"/>
      <c r="B14" s="1760"/>
      <c r="C14" s="1760"/>
      <c r="D14" s="1767"/>
      <c r="E14" s="1767"/>
      <c r="F14" s="1767"/>
      <c r="G14" s="1767"/>
      <c r="H14" s="1767"/>
      <c r="I14" s="1773" t="s">
        <v>57</v>
      </c>
      <c r="J14" s="1773"/>
      <c r="K14" s="1773"/>
      <c r="L14" s="1773"/>
      <c r="M14" s="1773"/>
      <c r="N14" s="1773"/>
      <c r="O14" s="1767" t="s">
        <v>583</v>
      </c>
      <c r="P14" s="1767"/>
      <c r="Q14" s="1767"/>
      <c r="R14" s="1767"/>
      <c r="S14" s="1809">
        <f>①入会申込書!R29</f>
        <v>0</v>
      </c>
      <c r="T14" s="1809"/>
      <c r="U14" s="1809"/>
      <c r="V14" s="1809"/>
      <c r="W14" s="1767" t="s">
        <v>30</v>
      </c>
      <c r="X14" s="1767"/>
      <c r="Y14" s="1767"/>
      <c r="Z14" s="1767"/>
      <c r="AA14" s="1809">
        <f>①入会申込書!W29</f>
        <v>0</v>
      </c>
      <c r="AB14" s="1809"/>
      <c r="AC14" s="1809"/>
      <c r="AD14" s="1809"/>
      <c r="AE14" s="1767" t="s">
        <v>112</v>
      </c>
      <c r="AF14" s="1767"/>
      <c r="AG14" s="1767"/>
      <c r="AH14" s="1767"/>
      <c r="AI14" s="1809">
        <f>①入会申込書!AB29</f>
        <v>0</v>
      </c>
      <c r="AJ14" s="1809"/>
      <c r="AK14" s="1809"/>
      <c r="AL14" s="1809"/>
      <c r="AM14" s="1767" t="s">
        <v>32</v>
      </c>
      <c r="AN14" s="1767"/>
      <c r="AO14" s="1767"/>
      <c r="AP14" s="1767"/>
      <c r="AQ14" s="1767"/>
      <c r="AR14" s="1767"/>
      <c r="AS14" s="1767"/>
      <c r="AT14" s="1767"/>
      <c r="AU14" s="1812"/>
      <c r="AV14" s="1812"/>
      <c r="AW14" s="1813"/>
    </row>
    <row r="15" spans="1:49" s="22" customFormat="1" ht="12" customHeight="1">
      <c r="A15" s="1849"/>
      <c r="B15" s="1760"/>
      <c r="C15" s="1760"/>
      <c r="D15" s="1767"/>
      <c r="E15" s="1767"/>
      <c r="F15" s="1767"/>
      <c r="G15" s="1767"/>
      <c r="H15" s="1767"/>
      <c r="I15" s="1773"/>
      <c r="J15" s="1773"/>
      <c r="K15" s="1773"/>
      <c r="L15" s="1773"/>
      <c r="M15" s="1773"/>
      <c r="N15" s="1773"/>
      <c r="O15" s="1767"/>
      <c r="P15" s="1767"/>
      <c r="Q15" s="1767"/>
      <c r="R15" s="1767"/>
      <c r="S15" s="1809"/>
      <c r="T15" s="1809"/>
      <c r="U15" s="1809"/>
      <c r="V15" s="1809"/>
      <c r="W15" s="1767"/>
      <c r="X15" s="1767"/>
      <c r="Y15" s="1767"/>
      <c r="Z15" s="1767"/>
      <c r="AA15" s="1809"/>
      <c r="AB15" s="1809"/>
      <c r="AC15" s="1809"/>
      <c r="AD15" s="1809"/>
      <c r="AE15" s="1767"/>
      <c r="AF15" s="1767"/>
      <c r="AG15" s="1767"/>
      <c r="AH15" s="1767"/>
      <c r="AI15" s="1809"/>
      <c r="AJ15" s="1809"/>
      <c r="AK15" s="1809"/>
      <c r="AL15" s="1809"/>
      <c r="AM15" s="1767"/>
      <c r="AN15" s="1767"/>
      <c r="AO15" s="1767"/>
      <c r="AP15" s="1767"/>
      <c r="AQ15" s="1767"/>
      <c r="AR15" s="1767"/>
      <c r="AS15" s="1767"/>
      <c r="AT15" s="1767"/>
      <c r="AU15" s="1812"/>
      <c r="AV15" s="1812"/>
      <c r="AW15" s="1813"/>
    </row>
    <row r="16" spans="1:49" s="22" customFormat="1" ht="12" customHeight="1">
      <c r="A16" s="1849"/>
      <c r="B16" s="1760"/>
      <c r="C16" s="1760"/>
      <c r="D16" s="1767"/>
      <c r="E16" s="1767"/>
      <c r="F16" s="1767"/>
      <c r="G16" s="1767"/>
      <c r="H16" s="1767"/>
      <c r="I16" s="1853" t="s">
        <v>122</v>
      </c>
      <c r="J16" s="1774"/>
      <c r="K16" s="1774"/>
      <c r="L16" s="1774"/>
      <c r="M16" s="1774"/>
      <c r="N16" s="1774"/>
      <c r="O16" s="1810" t="str">
        <f>①入会申込書!M39</f>
        <v>東京都</v>
      </c>
      <c r="P16" s="1810"/>
      <c r="Q16" s="1810"/>
      <c r="R16" s="1810"/>
      <c r="S16" s="1810"/>
      <c r="T16" s="1810"/>
      <c r="U16" s="1810"/>
      <c r="V16" s="1810"/>
      <c r="W16" s="1810"/>
      <c r="X16" s="1810"/>
      <c r="Y16" s="1810"/>
      <c r="Z16" s="1810"/>
      <c r="AA16" s="1810"/>
      <c r="AB16" s="1810"/>
      <c r="AC16" s="1810"/>
      <c r="AD16" s="1810"/>
      <c r="AE16" s="1810">
        <f>①入会申込書!AG39</f>
        <v>0</v>
      </c>
      <c r="AF16" s="1810"/>
      <c r="AG16" s="1810"/>
      <c r="AH16" s="1810"/>
      <c r="AI16" s="1810"/>
      <c r="AJ16" s="1810"/>
      <c r="AK16" s="1810"/>
      <c r="AL16" s="1810"/>
      <c r="AM16" s="1810"/>
      <c r="AN16" s="1810"/>
      <c r="AO16" s="1810"/>
      <c r="AP16" s="1810"/>
      <c r="AQ16" s="1810"/>
      <c r="AR16" s="1810"/>
      <c r="AS16" s="1810"/>
      <c r="AT16" s="1810"/>
      <c r="AU16" s="1812"/>
      <c r="AV16" s="1812"/>
      <c r="AW16" s="1813"/>
    </row>
    <row r="17" spans="1:49" s="22" customFormat="1" ht="12" customHeight="1">
      <c r="A17" s="1849"/>
      <c r="B17" s="1760"/>
      <c r="C17" s="1760"/>
      <c r="D17" s="1767"/>
      <c r="E17" s="1767"/>
      <c r="F17" s="1767"/>
      <c r="G17" s="1767"/>
      <c r="H17" s="1767"/>
      <c r="I17" s="1854" t="s">
        <v>123</v>
      </c>
      <c r="J17" s="1854"/>
      <c r="K17" s="1854"/>
      <c r="L17" s="1854"/>
      <c r="M17" s="1854"/>
      <c r="N17" s="1854"/>
      <c r="O17" s="1810"/>
      <c r="P17" s="1810"/>
      <c r="Q17" s="1810"/>
      <c r="R17" s="1810"/>
      <c r="S17" s="1810"/>
      <c r="T17" s="1810"/>
      <c r="U17" s="1810"/>
      <c r="V17" s="1810"/>
      <c r="W17" s="1810"/>
      <c r="X17" s="1810"/>
      <c r="Y17" s="1810"/>
      <c r="Z17" s="1810"/>
      <c r="AA17" s="1810"/>
      <c r="AB17" s="1810"/>
      <c r="AC17" s="1810"/>
      <c r="AD17" s="1810"/>
      <c r="AE17" s="1810"/>
      <c r="AF17" s="1810"/>
      <c r="AG17" s="1810"/>
      <c r="AH17" s="1810"/>
      <c r="AI17" s="1810"/>
      <c r="AJ17" s="1810"/>
      <c r="AK17" s="1810"/>
      <c r="AL17" s="1810"/>
      <c r="AM17" s="1810"/>
      <c r="AN17" s="1810"/>
      <c r="AO17" s="1810"/>
      <c r="AP17" s="1810"/>
      <c r="AQ17" s="1810"/>
      <c r="AR17" s="1810"/>
      <c r="AS17" s="1810"/>
      <c r="AT17" s="1810"/>
      <c r="AU17" s="1812"/>
      <c r="AV17" s="1812"/>
      <c r="AW17" s="1813"/>
    </row>
    <row r="18" spans="1:49" s="22" customFormat="1" ht="12" customHeight="1">
      <c r="A18" s="1849"/>
      <c r="B18" s="1760"/>
      <c r="C18" s="1760"/>
      <c r="D18" s="1767"/>
      <c r="E18" s="1767"/>
      <c r="F18" s="1767"/>
      <c r="G18" s="1767"/>
      <c r="H18" s="1767"/>
      <c r="I18" s="1767" t="s">
        <v>124</v>
      </c>
      <c r="J18" s="1767"/>
      <c r="K18" s="1767"/>
      <c r="L18" s="1767"/>
      <c r="M18" s="1767"/>
      <c r="N18" s="1767"/>
      <c r="O18" s="1810">
        <f>①入会申込書!M35</f>
        <v>0</v>
      </c>
      <c r="P18" s="1810"/>
      <c r="Q18" s="1810"/>
      <c r="R18" s="1810"/>
      <c r="S18" s="1810"/>
      <c r="T18" s="1810"/>
      <c r="U18" s="1810"/>
      <c r="V18" s="1810"/>
      <c r="W18" s="1810"/>
      <c r="X18" s="1810"/>
      <c r="Y18" s="1810"/>
      <c r="Z18" s="1810"/>
      <c r="AA18" s="1810"/>
      <c r="AB18" s="1810"/>
      <c r="AC18" s="1810"/>
      <c r="AD18" s="1810"/>
      <c r="AE18" s="1810"/>
      <c r="AF18" s="1810"/>
      <c r="AG18" s="1810"/>
      <c r="AH18" s="1810"/>
      <c r="AI18" s="1810"/>
      <c r="AJ18" s="1810"/>
      <c r="AK18" s="1810"/>
      <c r="AL18" s="1810"/>
      <c r="AM18" s="1810"/>
      <c r="AN18" s="1810"/>
      <c r="AO18" s="1810"/>
      <c r="AP18" s="1810"/>
      <c r="AQ18" s="1810"/>
      <c r="AR18" s="1810"/>
      <c r="AS18" s="1810"/>
      <c r="AT18" s="1810"/>
      <c r="AU18" s="1812"/>
      <c r="AV18" s="1812"/>
      <c r="AW18" s="1813"/>
    </row>
    <row r="19" spans="1:49" s="22" customFormat="1" ht="12" customHeight="1">
      <c r="A19" s="1849"/>
      <c r="B19" s="1760"/>
      <c r="C19" s="1760"/>
      <c r="D19" s="1767"/>
      <c r="E19" s="1767"/>
      <c r="F19" s="1767"/>
      <c r="G19" s="1767"/>
      <c r="H19" s="1767"/>
      <c r="I19" s="1767"/>
      <c r="J19" s="1767"/>
      <c r="K19" s="1767"/>
      <c r="L19" s="1767"/>
      <c r="M19" s="1767"/>
      <c r="N19" s="1767"/>
      <c r="O19" s="1810"/>
      <c r="P19" s="1810"/>
      <c r="Q19" s="1810"/>
      <c r="R19" s="1810"/>
      <c r="S19" s="1810"/>
      <c r="T19" s="1810"/>
      <c r="U19" s="1810"/>
      <c r="V19" s="1810"/>
      <c r="W19" s="1810"/>
      <c r="X19" s="1810"/>
      <c r="Y19" s="1810"/>
      <c r="Z19" s="1810"/>
      <c r="AA19" s="1810"/>
      <c r="AB19" s="1810"/>
      <c r="AC19" s="1810"/>
      <c r="AD19" s="1810"/>
      <c r="AE19" s="1810"/>
      <c r="AF19" s="1810"/>
      <c r="AG19" s="1810"/>
      <c r="AH19" s="1810"/>
      <c r="AI19" s="1810"/>
      <c r="AJ19" s="1810"/>
      <c r="AK19" s="1810"/>
      <c r="AL19" s="1810"/>
      <c r="AM19" s="1810"/>
      <c r="AN19" s="1810"/>
      <c r="AO19" s="1810"/>
      <c r="AP19" s="1810"/>
      <c r="AQ19" s="1810"/>
      <c r="AR19" s="1810"/>
      <c r="AS19" s="1810"/>
      <c r="AT19" s="1810"/>
      <c r="AU19" s="1812"/>
      <c r="AV19" s="1812"/>
      <c r="AW19" s="1813"/>
    </row>
    <row r="20" spans="1:49" s="22" customFormat="1" ht="12" customHeight="1">
      <c r="A20" s="1849"/>
      <c r="B20" s="1760"/>
      <c r="C20" s="1760"/>
      <c r="D20" s="1767"/>
      <c r="E20" s="1767"/>
      <c r="F20" s="1767"/>
      <c r="G20" s="1767"/>
      <c r="H20" s="1767"/>
      <c r="I20" s="1773" t="s">
        <v>115</v>
      </c>
      <c r="J20" s="1773"/>
      <c r="K20" s="1773"/>
      <c r="L20" s="1773"/>
      <c r="M20" s="1773"/>
      <c r="N20" s="1773"/>
      <c r="O20" s="1855">
        <f>①入会申込書!M45</f>
        <v>0</v>
      </c>
      <c r="P20" s="1855"/>
      <c r="Q20" s="1855"/>
      <c r="R20" s="1855"/>
      <c r="S20" s="1855"/>
      <c r="T20" s="1855"/>
      <c r="U20" s="1855"/>
      <c r="V20" s="1855"/>
      <c r="W20" s="1855"/>
      <c r="X20" s="1855"/>
      <c r="Y20" s="1855"/>
      <c r="Z20" s="1855"/>
      <c r="AA20" s="1855"/>
      <c r="AB20" s="1855"/>
      <c r="AC20" s="1855"/>
      <c r="AD20" s="1855"/>
      <c r="AE20" s="1855"/>
      <c r="AF20" s="1855"/>
      <c r="AG20" s="1855"/>
      <c r="AH20" s="1855"/>
      <c r="AI20" s="1855"/>
      <c r="AJ20" s="1855"/>
      <c r="AK20" s="1855"/>
      <c r="AL20" s="1855"/>
      <c r="AM20" s="1855"/>
      <c r="AN20" s="1855"/>
      <c r="AO20" s="1855"/>
      <c r="AP20" s="1855"/>
      <c r="AQ20" s="1855"/>
      <c r="AR20" s="1855"/>
      <c r="AS20" s="1855"/>
      <c r="AT20" s="1855"/>
      <c r="AU20" s="1812"/>
      <c r="AV20" s="1812"/>
      <c r="AW20" s="1813"/>
    </row>
    <row r="21" spans="1:49" s="22" customFormat="1" ht="12" customHeight="1">
      <c r="A21" s="1849"/>
      <c r="B21" s="1760"/>
      <c r="C21" s="1760"/>
      <c r="D21" s="1767"/>
      <c r="E21" s="1767"/>
      <c r="F21" s="1767"/>
      <c r="G21" s="1767"/>
      <c r="H21" s="1767"/>
      <c r="I21" s="1773"/>
      <c r="J21" s="1773"/>
      <c r="K21" s="1773"/>
      <c r="L21" s="1773"/>
      <c r="M21" s="1773"/>
      <c r="N21" s="1773"/>
      <c r="O21" s="1855"/>
      <c r="P21" s="1855"/>
      <c r="Q21" s="1855"/>
      <c r="R21" s="1855"/>
      <c r="S21" s="1855"/>
      <c r="T21" s="1855"/>
      <c r="U21" s="1855"/>
      <c r="V21" s="1855"/>
      <c r="W21" s="1855"/>
      <c r="X21" s="1855"/>
      <c r="Y21" s="1855"/>
      <c r="Z21" s="1855"/>
      <c r="AA21" s="1855"/>
      <c r="AB21" s="1855"/>
      <c r="AC21" s="1855"/>
      <c r="AD21" s="1855"/>
      <c r="AE21" s="1855"/>
      <c r="AF21" s="1855"/>
      <c r="AG21" s="1855"/>
      <c r="AH21" s="1855"/>
      <c r="AI21" s="1855"/>
      <c r="AJ21" s="1855"/>
      <c r="AK21" s="1855"/>
      <c r="AL21" s="1855"/>
      <c r="AM21" s="1855"/>
      <c r="AN21" s="1855"/>
      <c r="AO21" s="1855"/>
      <c r="AP21" s="1855"/>
      <c r="AQ21" s="1855"/>
      <c r="AR21" s="1855"/>
      <c r="AS21" s="1855"/>
      <c r="AT21" s="1855"/>
      <c r="AU21" s="1812"/>
      <c r="AV21" s="1812"/>
      <c r="AW21" s="1813"/>
    </row>
    <row r="22" spans="1:49" s="22" customFormat="1" ht="12" customHeight="1">
      <c r="A22" s="1849"/>
      <c r="B22" s="1760"/>
      <c r="C22" s="1760"/>
      <c r="D22" s="1767"/>
      <c r="E22" s="1767"/>
      <c r="F22" s="1767"/>
      <c r="G22" s="1767"/>
      <c r="H22" s="1767"/>
      <c r="I22" s="1853" t="s">
        <v>125</v>
      </c>
      <c r="J22" s="1774"/>
      <c r="K22" s="1774"/>
      <c r="L22" s="1774"/>
      <c r="M22" s="1774"/>
      <c r="N22" s="1774"/>
      <c r="O22" s="1855"/>
      <c r="P22" s="1855"/>
      <c r="Q22" s="1855"/>
      <c r="R22" s="1855"/>
      <c r="S22" s="1855"/>
      <c r="T22" s="1855"/>
      <c r="U22" s="1855"/>
      <c r="V22" s="1855"/>
      <c r="W22" s="1855"/>
      <c r="X22" s="1855"/>
      <c r="Y22" s="1855"/>
      <c r="Z22" s="1855"/>
      <c r="AA22" s="1855"/>
      <c r="AB22" s="1855"/>
      <c r="AC22" s="1855"/>
      <c r="AD22" s="1855"/>
      <c r="AE22" s="1855"/>
      <c r="AF22" s="1855"/>
      <c r="AG22" s="1855"/>
      <c r="AH22" s="1855"/>
      <c r="AI22" s="1855"/>
      <c r="AJ22" s="1855"/>
      <c r="AK22" s="1855"/>
      <c r="AL22" s="1855"/>
      <c r="AM22" s="1855"/>
      <c r="AN22" s="1855"/>
      <c r="AO22" s="1855"/>
      <c r="AP22" s="1855"/>
      <c r="AQ22" s="1855"/>
      <c r="AR22" s="1855"/>
      <c r="AS22" s="1855"/>
      <c r="AT22" s="1855"/>
      <c r="AU22" s="1812"/>
      <c r="AV22" s="1812"/>
      <c r="AW22" s="1813"/>
    </row>
    <row r="23" spans="1:49" s="22" customFormat="1" ht="12" customHeight="1">
      <c r="A23" s="1849"/>
      <c r="B23" s="1760"/>
      <c r="C23" s="1760"/>
      <c r="D23" s="1767"/>
      <c r="E23" s="1767"/>
      <c r="F23" s="1767"/>
      <c r="G23" s="1767"/>
      <c r="H23" s="1767"/>
      <c r="I23" s="1853" t="s">
        <v>126</v>
      </c>
      <c r="J23" s="1774"/>
      <c r="K23" s="1774"/>
      <c r="L23" s="1774"/>
      <c r="M23" s="1774"/>
      <c r="N23" s="1774"/>
      <c r="O23" s="1855"/>
      <c r="P23" s="1855"/>
      <c r="Q23" s="1855"/>
      <c r="R23" s="1855"/>
      <c r="S23" s="1855"/>
      <c r="T23" s="1855"/>
      <c r="U23" s="1855"/>
      <c r="V23" s="1855"/>
      <c r="W23" s="1855"/>
      <c r="X23" s="1855"/>
      <c r="Y23" s="1855"/>
      <c r="Z23" s="1855"/>
      <c r="AA23" s="1855"/>
      <c r="AB23" s="1855"/>
      <c r="AC23" s="1855"/>
      <c r="AD23" s="1855"/>
      <c r="AE23" s="1855"/>
      <c r="AF23" s="1855"/>
      <c r="AG23" s="1855"/>
      <c r="AH23" s="1855"/>
      <c r="AI23" s="1855"/>
      <c r="AJ23" s="1855"/>
      <c r="AK23" s="1855"/>
      <c r="AL23" s="1855"/>
      <c r="AM23" s="1855"/>
      <c r="AN23" s="1855"/>
      <c r="AO23" s="1855"/>
      <c r="AP23" s="1855"/>
      <c r="AQ23" s="1855"/>
      <c r="AR23" s="1855"/>
      <c r="AS23" s="1855"/>
      <c r="AT23" s="1855"/>
      <c r="AU23" s="1812"/>
      <c r="AV23" s="1812"/>
      <c r="AW23" s="1813"/>
    </row>
    <row r="24" spans="1:49" s="22" customFormat="1" ht="12" customHeight="1">
      <c r="A24" s="1849"/>
      <c r="B24" s="1760"/>
      <c r="C24" s="1760"/>
      <c r="D24" s="1766" t="s">
        <v>127</v>
      </c>
      <c r="E24" s="1766"/>
      <c r="F24" s="1766"/>
      <c r="G24" s="1766"/>
      <c r="H24" s="1766"/>
      <c r="I24" s="1766"/>
      <c r="J24" s="1766"/>
      <c r="K24" s="1766"/>
      <c r="L24" s="1766"/>
      <c r="M24" s="1766"/>
      <c r="N24" s="1766"/>
      <c r="O24" s="1766"/>
      <c r="P24" s="1766"/>
      <c r="Q24" s="1766"/>
      <c r="R24" s="1766"/>
      <c r="S24" s="1766"/>
      <c r="T24" s="1766"/>
      <c r="U24" s="1766"/>
      <c r="V24" s="1766"/>
      <c r="W24" s="1766"/>
      <c r="X24" s="1766"/>
      <c r="Y24" s="1766"/>
      <c r="Z24" s="1766"/>
      <c r="AA24" s="1766"/>
      <c r="AB24" s="1766"/>
      <c r="AC24" s="1766"/>
      <c r="AD24" s="1766"/>
      <c r="AE24" s="1766"/>
      <c r="AF24" s="1766"/>
      <c r="AG24" s="1766"/>
      <c r="AH24" s="1766"/>
      <c r="AI24" s="1766"/>
      <c r="AJ24" s="1766"/>
      <c r="AK24" s="1766"/>
      <c r="AL24" s="1766"/>
      <c r="AM24" s="1766"/>
      <c r="AN24" s="1766"/>
      <c r="AO24" s="1766"/>
      <c r="AP24" s="1766"/>
      <c r="AQ24" s="1766"/>
      <c r="AR24" s="1766"/>
      <c r="AS24" s="1766"/>
      <c r="AT24" s="1766"/>
      <c r="AU24" s="1812"/>
      <c r="AV24" s="1812"/>
      <c r="AW24" s="1813"/>
    </row>
    <row r="25" spans="1:49" s="22" customFormat="1" ht="12" customHeight="1">
      <c r="A25" s="1849"/>
      <c r="B25" s="1760"/>
      <c r="C25" s="1760"/>
      <c r="D25" s="1766"/>
      <c r="E25" s="1766"/>
      <c r="F25" s="1766"/>
      <c r="G25" s="1766"/>
      <c r="H25" s="1766"/>
      <c r="I25" s="1766"/>
      <c r="J25" s="1766"/>
      <c r="K25" s="1766"/>
      <c r="L25" s="1766"/>
      <c r="M25" s="1766"/>
      <c r="N25" s="1766"/>
      <c r="O25" s="1766"/>
      <c r="P25" s="1766"/>
      <c r="Q25" s="1766"/>
      <c r="R25" s="1766"/>
      <c r="S25" s="1766"/>
      <c r="T25" s="1766"/>
      <c r="U25" s="1766"/>
      <c r="V25" s="1766"/>
      <c r="W25" s="1766"/>
      <c r="X25" s="1766"/>
      <c r="Y25" s="1766"/>
      <c r="Z25" s="1766"/>
      <c r="AA25" s="1766"/>
      <c r="AB25" s="1766"/>
      <c r="AC25" s="1766"/>
      <c r="AD25" s="1766"/>
      <c r="AE25" s="1766"/>
      <c r="AF25" s="1766"/>
      <c r="AG25" s="1766"/>
      <c r="AH25" s="1766"/>
      <c r="AI25" s="1766"/>
      <c r="AJ25" s="1766"/>
      <c r="AK25" s="1766"/>
      <c r="AL25" s="1766"/>
      <c r="AM25" s="1766"/>
      <c r="AN25" s="1766"/>
      <c r="AO25" s="1766"/>
      <c r="AP25" s="1766"/>
      <c r="AQ25" s="1766"/>
      <c r="AR25" s="1766"/>
      <c r="AS25" s="1766"/>
      <c r="AT25" s="1766"/>
      <c r="AU25" s="1812"/>
      <c r="AV25" s="1812"/>
      <c r="AW25" s="1813"/>
    </row>
    <row r="26" spans="1:49" s="22" customFormat="1" ht="12" customHeight="1">
      <c r="A26" s="1849"/>
      <c r="B26" s="1760"/>
      <c r="C26" s="1760"/>
      <c r="D26" s="1766" t="s">
        <v>128</v>
      </c>
      <c r="E26" s="1766"/>
      <c r="F26" s="1766"/>
      <c r="G26" s="1766"/>
      <c r="H26" s="1766"/>
      <c r="I26" s="1766"/>
      <c r="J26" s="1766"/>
      <c r="K26" s="1766"/>
      <c r="L26" s="1766"/>
      <c r="M26" s="1766"/>
      <c r="N26" s="1766"/>
      <c r="O26" s="1766"/>
      <c r="P26" s="1766"/>
      <c r="Q26" s="1766"/>
      <c r="R26" s="1766"/>
      <c r="S26" s="1766"/>
      <c r="T26" s="1766"/>
      <c r="U26" s="1766"/>
      <c r="V26" s="1766"/>
      <c r="W26" s="1766"/>
      <c r="X26" s="1766"/>
      <c r="Y26" s="1766"/>
      <c r="Z26" s="1766"/>
      <c r="AA26" s="1766"/>
      <c r="AB26" s="1766"/>
      <c r="AC26" s="1766"/>
      <c r="AD26" s="1766"/>
      <c r="AE26" s="1766"/>
      <c r="AF26" s="1766"/>
      <c r="AG26" s="1766"/>
      <c r="AH26" s="1766"/>
      <c r="AI26" s="1766"/>
      <c r="AJ26" s="1766"/>
      <c r="AK26" s="1766"/>
      <c r="AL26" s="1766"/>
      <c r="AM26" s="1766"/>
      <c r="AN26" s="1766"/>
      <c r="AO26" s="1766"/>
      <c r="AP26" s="1766"/>
      <c r="AQ26" s="1766"/>
      <c r="AR26" s="1766"/>
      <c r="AS26" s="1766"/>
      <c r="AT26" s="1766"/>
      <c r="AU26" s="1812"/>
      <c r="AV26" s="1812"/>
      <c r="AW26" s="1813"/>
    </row>
    <row r="27" spans="1:49" s="22" customFormat="1" ht="12" customHeight="1">
      <c r="A27" s="1849"/>
      <c r="B27" s="1760"/>
      <c r="C27" s="1760"/>
      <c r="D27" s="1766"/>
      <c r="E27" s="1766"/>
      <c r="F27" s="1766"/>
      <c r="G27" s="1766"/>
      <c r="H27" s="1766"/>
      <c r="I27" s="1766"/>
      <c r="J27" s="1766"/>
      <c r="K27" s="1766"/>
      <c r="L27" s="1766"/>
      <c r="M27" s="1766"/>
      <c r="N27" s="1766"/>
      <c r="O27" s="1766"/>
      <c r="P27" s="1766"/>
      <c r="Q27" s="1766"/>
      <c r="R27" s="1766"/>
      <c r="S27" s="1766"/>
      <c r="T27" s="1766"/>
      <c r="U27" s="1766"/>
      <c r="V27" s="1766"/>
      <c r="W27" s="1766"/>
      <c r="X27" s="1766"/>
      <c r="Y27" s="1766"/>
      <c r="Z27" s="1766"/>
      <c r="AA27" s="1766"/>
      <c r="AB27" s="1766"/>
      <c r="AC27" s="1766"/>
      <c r="AD27" s="1766"/>
      <c r="AE27" s="1766"/>
      <c r="AF27" s="1766"/>
      <c r="AG27" s="1766"/>
      <c r="AH27" s="1766"/>
      <c r="AI27" s="1766"/>
      <c r="AJ27" s="1766"/>
      <c r="AK27" s="1766"/>
      <c r="AL27" s="1766"/>
      <c r="AM27" s="1766"/>
      <c r="AN27" s="1766"/>
      <c r="AO27" s="1766"/>
      <c r="AP27" s="1766"/>
      <c r="AQ27" s="1766"/>
      <c r="AR27" s="1766"/>
      <c r="AS27" s="1766"/>
      <c r="AT27" s="1766"/>
      <c r="AU27" s="1812"/>
      <c r="AV27" s="1812"/>
      <c r="AW27" s="1813"/>
    </row>
    <row r="28" spans="1:49" s="22" customFormat="1" ht="12" customHeight="1">
      <c r="A28" s="1849"/>
      <c r="B28" s="1760"/>
      <c r="C28" s="1760"/>
      <c r="D28" s="1766" t="s">
        <v>129</v>
      </c>
      <c r="E28" s="1766"/>
      <c r="F28" s="1766"/>
      <c r="G28" s="1766"/>
      <c r="H28" s="1766"/>
      <c r="I28" s="1766"/>
      <c r="J28" s="1766"/>
      <c r="K28" s="1766"/>
      <c r="L28" s="1766"/>
      <c r="M28" s="1766"/>
      <c r="N28" s="1766"/>
      <c r="O28" s="1766"/>
      <c r="P28" s="1766"/>
      <c r="Q28" s="1766"/>
      <c r="R28" s="1766"/>
      <c r="S28" s="1766"/>
      <c r="T28" s="1766"/>
      <c r="U28" s="1766"/>
      <c r="V28" s="1766"/>
      <c r="W28" s="1766"/>
      <c r="X28" s="1766"/>
      <c r="Y28" s="1766"/>
      <c r="Z28" s="1766"/>
      <c r="AA28" s="1766"/>
      <c r="AB28" s="1766"/>
      <c r="AC28" s="1766"/>
      <c r="AD28" s="1766"/>
      <c r="AE28" s="1766"/>
      <c r="AF28" s="1766"/>
      <c r="AG28" s="1766"/>
      <c r="AH28" s="1766"/>
      <c r="AI28" s="1766"/>
      <c r="AJ28" s="1766"/>
      <c r="AK28" s="1766"/>
      <c r="AL28" s="1766"/>
      <c r="AM28" s="1766"/>
      <c r="AN28" s="1766"/>
      <c r="AO28" s="1766"/>
      <c r="AP28" s="1766"/>
      <c r="AQ28" s="1766"/>
      <c r="AR28" s="1766"/>
      <c r="AS28" s="1766"/>
      <c r="AT28" s="1766"/>
      <c r="AU28" s="1812"/>
      <c r="AV28" s="1812"/>
      <c r="AW28" s="1813"/>
    </row>
    <row r="29" spans="1:49" s="22" customFormat="1" ht="12" customHeight="1">
      <c r="A29" s="1849"/>
      <c r="B29" s="1760"/>
      <c r="C29" s="1760"/>
      <c r="D29" s="1766"/>
      <c r="E29" s="1766"/>
      <c r="F29" s="1766"/>
      <c r="G29" s="1766"/>
      <c r="H29" s="1766"/>
      <c r="I29" s="1766"/>
      <c r="J29" s="1766"/>
      <c r="K29" s="1766"/>
      <c r="L29" s="1766"/>
      <c r="M29" s="1766"/>
      <c r="N29" s="1766"/>
      <c r="O29" s="1766"/>
      <c r="P29" s="1766"/>
      <c r="Q29" s="1766"/>
      <c r="R29" s="1766"/>
      <c r="S29" s="1766"/>
      <c r="T29" s="1766"/>
      <c r="U29" s="1766"/>
      <c r="V29" s="1766"/>
      <c r="W29" s="1766"/>
      <c r="X29" s="1766"/>
      <c r="Y29" s="1766"/>
      <c r="Z29" s="1766"/>
      <c r="AA29" s="1766"/>
      <c r="AB29" s="1766"/>
      <c r="AC29" s="1766"/>
      <c r="AD29" s="1766"/>
      <c r="AE29" s="1766"/>
      <c r="AF29" s="1766"/>
      <c r="AG29" s="1766"/>
      <c r="AH29" s="1766"/>
      <c r="AI29" s="1766"/>
      <c r="AJ29" s="1766"/>
      <c r="AK29" s="1766"/>
      <c r="AL29" s="1766"/>
      <c r="AM29" s="1766"/>
      <c r="AN29" s="1766"/>
      <c r="AO29" s="1766"/>
      <c r="AP29" s="1766"/>
      <c r="AQ29" s="1766"/>
      <c r="AR29" s="1766"/>
      <c r="AS29" s="1766"/>
      <c r="AT29" s="1766"/>
      <c r="AU29" s="1812"/>
      <c r="AV29" s="1812"/>
      <c r="AW29" s="1813"/>
    </row>
    <row r="30" spans="1:49" s="22" customFormat="1" ht="12" customHeight="1">
      <c r="A30" s="1849"/>
      <c r="B30" s="1760"/>
      <c r="C30" s="1760"/>
      <c r="D30" s="1767" t="s">
        <v>130</v>
      </c>
      <c r="E30" s="1767"/>
      <c r="F30" s="1767"/>
      <c r="G30" s="1767"/>
      <c r="H30" s="1767"/>
      <c r="I30" s="1767"/>
      <c r="J30" s="1767"/>
      <c r="K30" s="1767"/>
      <c r="L30" s="1767"/>
      <c r="M30" s="1767"/>
      <c r="N30" s="1767"/>
      <c r="O30" s="1767"/>
      <c r="P30" s="1767"/>
      <c r="Q30" s="1767"/>
      <c r="R30" s="1767"/>
      <c r="S30" s="1767"/>
      <c r="T30" s="1767"/>
      <c r="U30" s="1767"/>
      <c r="V30" s="1767"/>
      <c r="W30" s="1767"/>
      <c r="X30" s="1767"/>
      <c r="Y30" s="1767"/>
      <c r="Z30" s="1767"/>
      <c r="AA30" s="1767"/>
      <c r="AB30" s="1767"/>
      <c r="AC30" s="1767"/>
      <c r="AD30" s="1767"/>
      <c r="AE30" s="1767"/>
      <c r="AF30" s="1767"/>
      <c r="AG30" s="1767"/>
      <c r="AH30" s="1767"/>
      <c r="AI30" s="1767"/>
      <c r="AJ30" s="1767"/>
      <c r="AK30" s="1767"/>
      <c r="AL30" s="1767"/>
      <c r="AM30" s="1767"/>
      <c r="AN30" s="1767"/>
      <c r="AO30" s="1767"/>
      <c r="AP30" s="1767"/>
      <c r="AQ30" s="1767"/>
      <c r="AR30" s="1767"/>
      <c r="AS30" s="1767"/>
      <c r="AT30" s="1767"/>
      <c r="AU30" s="1812"/>
      <c r="AV30" s="1812"/>
      <c r="AW30" s="1813"/>
    </row>
    <row r="31" spans="1:49" s="22" customFormat="1" ht="12" customHeight="1">
      <c r="A31" s="1849"/>
      <c r="B31" s="1760"/>
      <c r="C31" s="1760"/>
      <c r="D31" s="1784"/>
      <c r="E31" s="1784"/>
      <c r="F31" s="1784"/>
      <c r="G31" s="1784"/>
      <c r="H31" s="1784"/>
      <c r="I31" s="1784"/>
      <c r="J31" s="1784"/>
      <c r="K31" s="1784"/>
      <c r="L31" s="1784"/>
      <c r="M31" s="1784"/>
      <c r="N31" s="1784"/>
      <c r="O31" s="1784"/>
      <c r="P31" s="1784"/>
      <c r="Q31" s="1784"/>
      <c r="R31" s="1784"/>
      <c r="S31" s="1784"/>
      <c r="T31" s="1784"/>
      <c r="U31" s="1784"/>
      <c r="V31" s="1784"/>
      <c r="W31" s="1784"/>
      <c r="X31" s="1784"/>
      <c r="Y31" s="1784"/>
      <c r="Z31" s="1784"/>
      <c r="AA31" s="1784"/>
      <c r="AB31" s="1784"/>
      <c r="AC31" s="1784"/>
      <c r="AD31" s="1784"/>
      <c r="AE31" s="1784"/>
      <c r="AF31" s="1784"/>
      <c r="AG31" s="1784"/>
      <c r="AH31" s="1784"/>
      <c r="AI31" s="1784"/>
      <c r="AJ31" s="1784"/>
      <c r="AK31" s="1784"/>
      <c r="AL31" s="1784"/>
      <c r="AM31" s="1784"/>
      <c r="AN31" s="1784"/>
      <c r="AO31" s="1784"/>
      <c r="AP31" s="1784"/>
      <c r="AQ31" s="1784"/>
      <c r="AR31" s="1784"/>
      <c r="AS31" s="1784"/>
      <c r="AT31" s="1784"/>
      <c r="AU31" s="1812"/>
      <c r="AV31" s="1812"/>
      <c r="AW31" s="1813"/>
    </row>
    <row r="32" spans="1:49" s="22" customFormat="1" ht="10.5" customHeight="1">
      <c r="A32" s="1849"/>
      <c r="B32" s="1760"/>
      <c r="C32" s="1760"/>
      <c r="D32" s="1780"/>
      <c r="E32" s="1781"/>
      <c r="F32" s="1781"/>
      <c r="G32" s="1781"/>
      <c r="H32" s="1781"/>
      <c r="I32" s="1781"/>
      <c r="J32" s="1782"/>
      <c r="K32" s="1780" t="s">
        <v>131</v>
      </c>
      <c r="L32" s="1781"/>
      <c r="M32" s="1781"/>
      <c r="N32" s="1781"/>
      <c r="O32" s="1781"/>
      <c r="P32" s="1781"/>
      <c r="Q32" s="1781"/>
      <c r="R32" s="1781"/>
      <c r="S32" s="1781"/>
      <c r="T32" s="1781"/>
      <c r="U32" s="1782"/>
      <c r="V32" s="1780" t="s">
        <v>132</v>
      </c>
      <c r="W32" s="1781"/>
      <c r="X32" s="1781"/>
      <c r="Y32" s="1781"/>
      <c r="Z32" s="1781"/>
      <c r="AA32" s="1781"/>
      <c r="AB32" s="1781"/>
      <c r="AC32" s="1781"/>
      <c r="AD32" s="1781"/>
      <c r="AE32" s="1782"/>
      <c r="AF32" s="1780" t="s">
        <v>133</v>
      </c>
      <c r="AG32" s="1781"/>
      <c r="AH32" s="1781"/>
      <c r="AI32" s="1781"/>
      <c r="AJ32" s="1781"/>
      <c r="AK32" s="1781"/>
      <c r="AL32" s="1781"/>
      <c r="AM32" s="1781"/>
      <c r="AN32" s="1781"/>
      <c r="AO32" s="1781"/>
      <c r="AP32" s="1781"/>
      <c r="AQ32" s="1781"/>
      <c r="AR32" s="1781"/>
      <c r="AS32" s="1781"/>
      <c r="AT32" s="1782"/>
      <c r="AU32" s="1812"/>
      <c r="AV32" s="1812"/>
      <c r="AW32" s="1813"/>
    </row>
    <row r="33" spans="1:49" s="22" customFormat="1" ht="10.5" customHeight="1">
      <c r="A33" s="1849"/>
      <c r="B33" s="1760"/>
      <c r="C33" s="1760"/>
      <c r="D33" s="1783"/>
      <c r="E33" s="1784"/>
      <c r="F33" s="1784"/>
      <c r="G33" s="1784"/>
      <c r="H33" s="1784"/>
      <c r="I33" s="1784"/>
      <c r="J33" s="1785"/>
      <c r="K33" s="1783"/>
      <c r="L33" s="1784"/>
      <c r="M33" s="1784"/>
      <c r="N33" s="1784"/>
      <c r="O33" s="1784"/>
      <c r="P33" s="1784"/>
      <c r="Q33" s="1784"/>
      <c r="R33" s="1784"/>
      <c r="S33" s="1784"/>
      <c r="T33" s="1784"/>
      <c r="U33" s="1785"/>
      <c r="V33" s="1783"/>
      <c r="W33" s="1784"/>
      <c r="X33" s="1784"/>
      <c r="Y33" s="1784"/>
      <c r="Z33" s="1784"/>
      <c r="AA33" s="1784"/>
      <c r="AB33" s="1784"/>
      <c r="AC33" s="1784"/>
      <c r="AD33" s="1784"/>
      <c r="AE33" s="1785"/>
      <c r="AF33" s="1783"/>
      <c r="AG33" s="1784"/>
      <c r="AH33" s="1784"/>
      <c r="AI33" s="1784"/>
      <c r="AJ33" s="1784"/>
      <c r="AK33" s="1784"/>
      <c r="AL33" s="1784"/>
      <c r="AM33" s="1784"/>
      <c r="AN33" s="1784"/>
      <c r="AO33" s="1784"/>
      <c r="AP33" s="1784"/>
      <c r="AQ33" s="1784"/>
      <c r="AR33" s="1784"/>
      <c r="AS33" s="1784"/>
      <c r="AT33" s="1785"/>
      <c r="AU33" s="1812"/>
      <c r="AV33" s="1812"/>
      <c r="AW33" s="1813"/>
    </row>
    <row r="34" spans="1:49" s="22" customFormat="1" ht="10.5" customHeight="1">
      <c r="A34" s="1849"/>
      <c r="B34" s="1760"/>
      <c r="C34" s="1760"/>
      <c r="D34" s="1780" t="s">
        <v>122</v>
      </c>
      <c r="E34" s="1781"/>
      <c r="F34" s="1781"/>
      <c r="G34" s="1781"/>
      <c r="H34" s="1781"/>
      <c r="I34" s="1781"/>
      <c r="J34" s="1782"/>
      <c r="K34" s="1780">
        <v>1</v>
      </c>
      <c r="L34" s="1781"/>
      <c r="M34" s="1781"/>
      <c r="N34" s="1781"/>
      <c r="O34" s="1781"/>
      <c r="P34" s="1781"/>
      <c r="Q34" s="1781"/>
      <c r="R34" s="1781"/>
      <c r="S34" s="1781"/>
      <c r="T34" s="1781"/>
      <c r="U34" s="1782"/>
      <c r="V34" s="1786" t="s">
        <v>134</v>
      </c>
      <c r="W34" s="1787"/>
      <c r="X34" s="1787"/>
      <c r="Y34" s="1787"/>
      <c r="Z34" s="1787"/>
      <c r="AA34" s="1787"/>
      <c r="AB34" s="1787"/>
      <c r="AC34" s="1787"/>
      <c r="AD34" s="1787"/>
      <c r="AE34" s="1788"/>
      <c r="AF34" s="1780"/>
      <c r="AG34" s="1781"/>
      <c r="AH34" s="1781"/>
      <c r="AI34" s="1781"/>
      <c r="AJ34" s="1781"/>
      <c r="AK34" s="1781"/>
      <c r="AL34" s="1781"/>
      <c r="AM34" s="1781"/>
      <c r="AN34" s="1781"/>
      <c r="AO34" s="1781"/>
      <c r="AP34" s="1781"/>
      <c r="AQ34" s="1781"/>
      <c r="AR34" s="1781"/>
      <c r="AS34" s="1781"/>
      <c r="AT34" s="1782"/>
      <c r="AU34" s="1812"/>
      <c r="AV34" s="1812"/>
      <c r="AW34" s="1813"/>
    </row>
    <row r="35" spans="1:49" s="22" customFormat="1" ht="10.5" customHeight="1">
      <c r="A35" s="1849"/>
      <c r="B35" s="1760"/>
      <c r="C35" s="1760"/>
      <c r="D35" s="1783"/>
      <c r="E35" s="1784"/>
      <c r="F35" s="1784"/>
      <c r="G35" s="1784"/>
      <c r="H35" s="1784"/>
      <c r="I35" s="1784"/>
      <c r="J35" s="1785"/>
      <c r="K35" s="1783"/>
      <c r="L35" s="1784"/>
      <c r="M35" s="1784"/>
      <c r="N35" s="1784"/>
      <c r="O35" s="1784"/>
      <c r="P35" s="1784"/>
      <c r="Q35" s="1784"/>
      <c r="R35" s="1784"/>
      <c r="S35" s="1784"/>
      <c r="T35" s="1784"/>
      <c r="U35" s="1785"/>
      <c r="V35" s="1789"/>
      <c r="W35" s="1790"/>
      <c r="X35" s="1790"/>
      <c r="Y35" s="1790"/>
      <c r="Z35" s="1790"/>
      <c r="AA35" s="1790"/>
      <c r="AB35" s="1790"/>
      <c r="AC35" s="1790"/>
      <c r="AD35" s="1790"/>
      <c r="AE35" s="1791"/>
      <c r="AF35" s="1783"/>
      <c r="AG35" s="1784"/>
      <c r="AH35" s="1784"/>
      <c r="AI35" s="1784"/>
      <c r="AJ35" s="1784"/>
      <c r="AK35" s="1784"/>
      <c r="AL35" s="1784"/>
      <c r="AM35" s="1784"/>
      <c r="AN35" s="1784"/>
      <c r="AO35" s="1784"/>
      <c r="AP35" s="1784"/>
      <c r="AQ35" s="1784"/>
      <c r="AR35" s="1784"/>
      <c r="AS35" s="1784"/>
      <c r="AT35" s="1785"/>
      <c r="AU35" s="1812"/>
      <c r="AV35" s="1812"/>
      <c r="AW35" s="1813"/>
    </row>
    <row r="36" spans="1:49" s="22" customFormat="1" ht="10.5" customHeight="1">
      <c r="A36" s="1849"/>
      <c r="B36" s="1760"/>
      <c r="C36" s="1760"/>
      <c r="D36" s="1780" t="s">
        <v>125</v>
      </c>
      <c r="E36" s="1781"/>
      <c r="F36" s="1781"/>
      <c r="G36" s="1781"/>
      <c r="H36" s="1781"/>
      <c r="I36" s="1781"/>
      <c r="J36" s="1782"/>
      <c r="K36" s="1780"/>
      <c r="L36" s="1781"/>
      <c r="M36" s="1781"/>
      <c r="N36" s="1781"/>
      <c r="O36" s="1781"/>
      <c r="P36" s="1781"/>
      <c r="Q36" s="1781"/>
      <c r="R36" s="1781"/>
      <c r="S36" s="1781"/>
      <c r="T36" s="1781"/>
      <c r="U36" s="1782"/>
      <c r="V36" s="1786" t="s">
        <v>135</v>
      </c>
      <c r="W36" s="1787"/>
      <c r="X36" s="1787"/>
      <c r="Y36" s="1787"/>
      <c r="Z36" s="1787"/>
      <c r="AA36" s="1787"/>
      <c r="AB36" s="1787"/>
      <c r="AC36" s="1787"/>
      <c r="AD36" s="1787"/>
      <c r="AE36" s="1788"/>
      <c r="AF36" s="1780"/>
      <c r="AG36" s="1781"/>
      <c r="AH36" s="1781"/>
      <c r="AI36" s="1781"/>
      <c r="AJ36" s="1781"/>
      <c r="AK36" s="1781"/>
      <c r="AL36" s="1781"/>
      <c r="AM36" s="1781"/>
      <c r="AN36" s="1781"/>
      <c r="AO36" s="1781"/>
      <c r="AP36" s="1781"/>
      <c r="AQ36" s="1781"/>
      <c r="AR36" s="1781"/>
      <c r="AS36" s="1781"/>
      <c r="AT36" s="1782"/>
      <c r="AU36" s="1812"/>
      <c r="AV36" s="1812"/>
      <c r="AW36" s="1813"/>
    </row>
    <row r="37" spans="1:49" s="22" customFormat="1" ht="10.5" customHeight="1">
      <c r="A37" s="1849"/>
      <c r="B37" s="1760"/>
      <c r="C37" s="1760"/>
      <c r="D37" s="1783"/>
      <c r="E37" s="1784"/>
      <c r="F37" s="1784"/>
      <c r="G37" s="1784"/>
      <c r="H37" s="1784"/>
      <c r="I37" s="1784"/>
      <c r="J37" s="1785"/>
      <c r="K37" s="1783"/>
      <c r="L37" s="1784"/>
      <c r="M37" s="1784"/>
      <c r="N37" s="1784"/>
      <c r="O37" s="1784"/>
      <c r="P37" s="1784"/>
      <c r="Q37" s="1784"/>
      <c r="R37" s="1784"/>
      <c r="S37" s="1784"/>
      <c r="T37" s="1784"/>
      <c r="U37" s="1785"/>
      <c r="V37" s="1789"/>
      <c r="W37" s="1790"/>
      <c r="X37" s="1790"/>
      <c r="Y37" s="1790"/>
      <c r="Z37" s="1790"/>
      <c r="AA37" s="1790"/>
      <c r="AB37" s="1790"/>
      <c r="AC37" s="1790"/>
      <c r="AD37" s="1790"/>
      <c r="AE37" s="1791"/>
      <c r="AF37" s="1783"/>
      <c r="AG37" s="1784"/>
      <c r="AH37" s="1784"/>
      <c r="AI37" s="1784"/>
      <c r="AJ37" s="1784"/>
      <c r="AK37" s="1784"/>
      <c r="AL37" s="1784"/>
      <c r="AM37" s="1784"/>
      <c r="AN37" s="1784"/>
      <c r="AO37" s="1784"/>
      <c r="AP37" s="1784"/>
      <c r="AQ37" s="1784"/>
      <c r="AR37" s="1784"/>
      <c r="AS37" s="1784"/>
      <c r="AT37" s="1785"/>
      <c r="AU37" s="1812"/>
      <c r="AV37" s="1812"/>
      <c r="AW37" s="1813"/>
    </row>
    <row r="38" spans="1:49" s="22" customFormat="1" ht="10.5" customHeight="1">
      <c r="A38" s="1849"/>
      <c r="B38" s="1760"/>
      <c r="C38" s="1760"/>
      <c r="D38" s="1780" t="s">
        <v>136</v>
      </c>
      <c r="E38" s="1781"/>
      <c r="F38" s="1781"/>
      <c r="G38" s="1781"/>
      <c r="H38" s="1781"/>
      <c r="I38" s="1781"/>
      <c r="J38" s="1782"/>
      <c r="K38" s="1780">
        <v>1</v>
      </c>
      <c r="L38" s="1781"/>
      <c r="M38" s="1781"/>
      <c r="N38" s="1781"/>
      <c r="O38" s="1781"/>
      <c r="P38" s="1781"/>
      <c r="Q38" s="1781"/>
      <c r="R38" s="1781"/>
      <c r="S38" s="1781"/>
      <c r="T38" s="1781"/>
      <c r="U38" s="1782"/>
      <c r="V38" s="1786" t="s">
        <v>134</v>
      </c>
      <c r="W38" s="1787"/>
      <c r="X38" s="1787"/>
      <c r="Y38" s="1787"/>
      <c r="Z38" s="1787"/>
      <c r="AA38" s="1787"/>
      <c r="AB38" s="1787"/>
      <c r="AC38" s="1787"/>
      <c r="AD38" s="1787"/>
      <c r="AE38" s="1788"/>
      <c r="AF38" s="1780"/>
      <c r="AG38" s="1781"/>
      <c r="AH38" s="1781"/>
      <c r="AI38" s="1781"/>
      <c r="AJ38" s="1781"/>
      <c r="AK38" s="1781"/>
      <c r="AL38" s="1781"/>
      <c r="AM38" s="1781"/>
      <c r="AN38" s="1781"/>
      <c r="AO38" s="1781"/>
      <c r="AP38" s="1781"/>
      <c r="AQ38" s="1781"/>
      <c r="AR38" s="1781"/>
      <c r="AS38" s="1781"/>
      <c r="AT38" s="1782"/>
      <c r="AU38" s="1812"/>
      <c r="AV38" s="1812"/>
      <c r="AW38" s="1813"/>
    </row>
    <row r="39" spans="1:49" s="22" customFormat="1" ht="10.5" customHeight="1">
      <c r="A39" s="1849"/>
      <c r="B39" s="1760"/>
      <c r="C39" s="1760"/>
      <c r="D39" s="1783"/>
      <c r="E39" s="1784"/>
      <c r="F39" s="1784"/>
      <c r="G39" s="1784"/>
      <c r="H39" s="1784"/>
      <c r="I39" s="1784"/>
      <c r="J39" s="1785"/>
      <c r="K39" s="1783"/>
      <c r="L39" s="1784"/>
      <c r="M39" s="1784"/>
      <c r="N39" s="1784"/>
      <c r="O39" s="1784"/>
      <c r="P39" s="1784"/>
      <c r="Q39" s="1784"/>
      <c r="R39" s="1784"/>
      <c r="S39" s="1784"/>
      <c r="T39" s="1784"/>
      <c r="U39" s="1785"/>
      <c r="V39" s="1789"/>
      <c r="W39" s="1790"/>
      <c r="X39" s="1790"/>
      <c r="Y39" s="1790"/>
      <c r="Z39" s="1790"/>
      <c r="AA39" s="1790"/>
      <c r="AB39" s="1790"/>
      <c r="AC39" s="1790"/>
      <c r="AD39" s="1790"/>
      <c r="AE39" s="1791"/>
      <c r="AF39" s="1783"/>
      <c r="AG39" s="1784"/>
      <c r="AH39" s="1784"/>
      <c r="AI39" s="1784"/>
      <c r="AJ39" s="1784"/>
      <c r="AK39" s="1784"/>
      <c r="AL39" s="1784"/>
      <c r="AM39" s="1784"/>
      <c r="AN39" s="1784"/>
      <c r="AO39" s="1784"/>
      <c r="AP39" s="1784"/>
      <c r="AQ39" s="1784"/>
      <c r="AR39" s="1784"/>
      <c r="AS39" s="1784"/>
      <c r="AT39" s="1785"/>
      <c r="AU39" s="1812"/>
      <c r="AV39" s="1812"/>
      <c r="AW39" s="1813"/>
    </row>
    <row r="40" spans="1:49" s="22" customFormat="1" ht="10.5" customHeight="1" thickBot="1">
      <c r="A40" s="1849"/>
      <c r="B40" s="1760"/>
      <c r="C40" s="1760"/>
      <c r="D40" s="1769"/>
      <c r="E40" s="1770"/>
      <c r="F40" s="1770"/>
      <c r="G40" s="1770"/>
      <c r="H40" s="1770"/>
      <c r="I40" s="1770"/>
      <c r="J40" s="1770"/>
      <c r="K40" s="1770"/>
      <c r="L40" s="1770"/>
      <c r="M40" s="1770"/>
      <c r="N40" s="1770"/>
      <c r="O40" s="1770"/>
      <c r="P40" s="1770"/>
      <c r="Q40" s="1770"/>
      <c r="R40" s="1770"/>
      <c r="S40" s="1770"/>
      <c r="T40" s="1770"/>
      <c r="U40" s="1770"/>
      <c r="V40" s="1770"/>
      <c r="W40" s="1770"/>
      <c r="X40" s="1770"/>
      <c r="Y40" s="1770"/>
      <c r="Z40" s="1770"/>
      <c r="AA40" s="1770"/>
      <c r="AB40" s="1770"/>
      <c r="AC40" s="1770"/>
      <c r="AD40" s="1770"/>
      <c r="AE40" s="1770"/>
      <c r="AF40" s="1770"/>
      <c r="AG40" s="1770"/>
      <c r="AH40" s="1770"/>
      <c r="AI40" s="1770"/>
      <c r="AJ40" s="1770"/>
      <c r="AK40" s="1770"/>
      <c r="AL40" s="1770"/>
      <c r="AM40" s="1770"/>
      <c r="AN40" s="1770"/>
      <c r="AO40" s="1770"/>
      <c r="AP40" s="1770"/>
      <c r="AQ40" s="1770"/>
      <c r="AR40" s="1770"/>
      <c r="AS40" s="1770"/>
      <c r="AT40" s="1771"/>
      <c r="AU40" s="1812"/>
      <c r="AV40" s="1812"/>
      <c r="AW40" s="1813"/>
    </row>
    <row r="41" spans="1:49" s="22" customFormat="1" ht="12" customHeight="1" thickTop="1">
      <c r="A41" s="1849"/>
      <c r="B41" s="1760"/>
      <c r="C41" s="1760"/>
      <c r="D41" s="1772" t="s">
        <v>137</v>
      </c>
      <c r="E41" s="1772"/>
      <c r="F41" s="1772"/>
      <c r="G41" s="1772"/>
      <c r="H41" s="1772"/>
      <c r="I41" s="1772"/>
      <c r="J41" s="1772"/>
      <c r="K41" s="1772"/>
      <c r="L41" s="1772"/>
      <c r="M41" s="1772"/>
      <c r="N41" s="1772"/>
      <c r="O41" s="1772"/>
      <c r="P41" s="1772"/>
      <c r="Q41" s="1772"/>
      <c r="R41" s="1772"/>
      <c r="S41" s="1772"/>
      <c r="T41" s="1772"/>
      <c r="U41" s="1772"/>
      <c r="V41" s="1772"/>
      <c r="W41" s="1772"/>
      <c r="X41" s="1772"/>
      <c r="Y41" s="1772"/>
      <c r="Z41" s="1772"/>
      <c r="AA41" s="1772"/>
      <c r="AB41" s="1772"/>
      <c r="AC41" s="1772"/>
      <c r="AD41" s="1772"/>
      <c r="AE41" s="1772"/>
      <c r="AF41" s="1772"/>
      <c r="AG41" s="1772"/>
      <c r="AH41" s="1772"/>
      <c r="AI41" s="1772"/>
      <c r="AJ41" s="1772"/>
      <c r="AK41" s="1772"/>
      <c r="AL41" s="1772"/>
      <c r="AM41" s="1772"/>
      <c r="AN41" s="1772"/>
      <c r="AO41" s="1772"/>
      <c r="AP41" s="1772"/>
      <c r="AQ41" s="1772"/>
      <c r="AR41" s="1772"/>
      <c r="AS41" s="1772"/>
      <c r="AT41" s="1772"/>
      <c r="AU41" s="1812"/>
      <c r="AV41" s="1812"/>
      <c r="AW41" s="1813"/>
    </row>
    <row r="42" spans="1:49" s="22" customFormat="1" ht="12" customHeight="1">
      <c r="A42" s="1849"/>
      <c r="B42" s="1760"/>
      <c r="C42" s="1760"/>
      <c r="D42" s="1766"/>
      <c r="E42" s="1766"/>
      <c r="F42" s="1766"/>
      <c r="G42" s="1766"/>
      <c r="H42" s="1766"/>
      <c r="I42" s="1766"/>
      <c r="J42" s="1766"/>
      <c r="K42" s="1766"/>
      <c r="L42" s="1766"/>
      <c r="M42" s="1766"/>
      <c r="N42" s="1766"/>
      <c r="O42" s="1766"/>
      <c r="P42" s="1766"/>
      <c r="Q42" s="1766"/>
      <c r="R42" s="1766"/>
      <c r="S42" s="1766"/>
      <c r="T42" s="1766"/>
      <c r="U42" s="1766"/>
      <c r="V42" s="1766"/>
      <c r="W42" s="1766"/>
      <c r="X42" s="1766"/>
      <c r="Y42" s="1766"/>
      <c r="Z42" s="1766"/>
      <c r="AA42" s="1766"/>
      <c r="AB42" s="1766"/>
      <c r="AC42" s="1766"/>
      <c r="AD42" s="1766"/>
      <c r="AE42" s="1766"/>
      <c r="AF42" s="1766"/>
      <c r="AG42" s="1766"/>
      <c r="AH42" s="1766"/>
      <c r="AI42" s="1766"/>
      <c r="AJ42" s="1766"/>
      <c r="AK42" s="1766"/>
      <c r="AL42" s="1766"/>
      <c r="AM42" s="1766"/>
      <c r="AN42" s="1766"/>
      <c r="AO42" s="1766"/>
      <c r="AP42" s="1766"/>
      <c r="AQ42" s="1766"/>
      <c r="AR42" s="1766"/>
      <c r="AS42" s="1766"/>
      <c r="AT42" s="1766"/>
      <c r="AU42" s="1812"/>
      <c r="AV42" s="1812"/>
      <c r="AW42" s="1813"/>
    </row>
    <row r="43" spans="1:49" s="22" customFormat="1" ht="12" customHeight="1">
      <c r="A43" s="1849"/>
      <c r="B43" s="1760"/>
      <c r="C43" s="1760"/>
      <c r="D43" s="1766" t="s">
        <v>138</v>
      </c>
      <c r="E43" s="1766"/>
      <c r="F43" s="1766"/>
      <c r="G43" s="1766"/>
      <c r="H43" s="1766"/>
      <c r="I43" s="1766"/>
      <c r="J43" s="1766"/>
      <c r="K43" s="1766"/>
      <c r="L43" s="1766"/>
      <c r="M43" s="1766"/>
      <c r="N43" s="1766"/>
      <c r="O43" s="1766"/>
      <c r="P43" s="1766"/>
      <c r="Q43" s="1766"/>
      <c r="R43" s="1766"/>
      <c r="S43" s="1766"/>
      <c r="T43" s="1766"/>
      <c r="U43" s="1766"/>
      <c r="V43" s="1766"/>
      <c r="W43" s="1766"/>
      <c r="X43" s="1766"/>
      <c r="Y43" s="1766"/>
      <c r="Z43" s="1766"/>
      <c r="AA43" s="1766"/>
      <c r="AB43" s="1766"/>
      <c r="AC43" s="1766"/>
      <c r="AD43" s="1766"/>
      <c r="AE43" s="1766"/>
      <c r="AF43" s="1766"/>
      <c r="AG43" s="1766"/>
      <c r="AH43" s="1766"/>
      <c r="AI43" s="1766"/>
      <c r="AJ43" s="1766"/>
      <c r="AK43" s="1766"/>
      <c r="AL43" s="1766"/>
      <c r="AM43" s="1766"/>
      <c r="AN43" s="1766"/>
      <c r="AO43" s="1766"/>
      <c r="AP43" s="1766"/>
      <c r="AQ43" s="1766"/>
      <c r="AR43" s="1766"/>
      <c r="AS43" s="1766"/>
      <c r="AT43" s="1766"/>
      <c r="AU43" s="1812"/>
      <c r="AV43" s="1812"/>
      <c r="AW43" s="1813"/>
    </row>
    <row r="44" spans="1:49" s="22" customFormat="1" ht="12" customHeight="1">
      <c r="A44" s="1849"/>
      <c r="B44" s="1760"/>
      <c r="C44" s="1760"/>
      <c r="D44" s="1766"/>
      <c r="E44" s="1766"/>
      <c r="F44" s="1766"/>
      <c r="G44" s="1766"/>
      <c r="H44" s="1766"/>
      <c r="I44" s="1766"/>
      <c r="J44" s="1766"/>
      <c r="K44" s="1766"/>
      <c r="L44" s="1766"/>
      <c r="M44" s="1766"/>
      <c r="N44" s="1766"/>
      <c r="O44" s="1766"/>
      <c r="P44" s="1766"/>
      <c r="Q44" s="1766"/>
      <c r="R44" s="1766"/>
      <c r="S44" s="1766"/>
      <c r="T44" s="1766"/>
      <c r="U44" s="1766"/>
      <c r="V44" s="1766"/>
      <c r="W44" s="1766"/>
      <c r="X44" s="1766"/>
      <c r="Y44" s="1766"/>
      <c r="Z44" s="1766"/>
      <c r="AA44" s="1766"/>
      <c r="AB44" s="1766"/>
      <c r="AC44" s="1766"/>
      <c r="AD44" s="1766"/>
      <c r="AE44" s="1766"/>
      <c r="AF44" s="1766"/>
      <c r="AG44" s="1766"/>
      <c r="AH44" s="1766"/>
      <c r="AI44" s="1766"/>
      <c r="AJ44" s="1766"/>
      <c r="AK44" s="1766"/>
      <c r="AL44" s="1766"/>
      <c r="AM44" s="1766"/>
      <c r="AN44" s="1766"/>
      <c r="AO44" s="1766"/>
      <c r="AP44" s="1766"/>
      <c r="AQ44" s="1766"/>
      <c r="AR44" s="1766"/>
      <c r="AS44" s="1766"/>
      <c r="AT44" s="1766"/>
      <c r="AU44" s="1812"/>
      <c r="AV44" s="1812"/>
      <c r="AW44" s="1813"/>
    </row>
    <row r="45" spans="1:49" s="22" customFormat="1" ht="12" customHeight="1">
      <c r="A45" s="1849"/>
      <c r="B45" s="1760"/>
      <c r="C45" s="1760"/>
      <c r="D45" s="1766" t="s">
        <v>139</v>
      </c>
      <c r="E45" s="1766"/>
      <c r="F45" s="1766"/>
      <c r="G45" s="1766"/>
      <c r="H45" s="1766"/>
      <c r="I45" s="1766"/>
      <c r="J45" s="1766"/>
      <c r="K45" s="1766"/>
      <c r="L45" s="1766"/>
      <c r="M45" s="1766"/>
      <c r="N45" s="1766"/>
      <c r="O45" s="1766"/>
      <c r="P45" s="1766"/>
      <c r="Q45" s="1766"/>
      <c r="R45" s="1766"/>
      <c r="S45" s="1766"/>
      <c r="T45" s="1766"/>
      <c r="U45" s="1766"/>
      <c r="V45" s="1766"/>
      <c r="W45" s="1766"/>
      <c r="X45" s="1766"/>
      <c r="Y45" s="1766"/>
      <c r="Z45" s="1766"/>
      <c r="AA45" s="1766"/>
      <c r="AB45" s="1766"/>
      <c r="AC45" s="1766"/>
      <c r="AD45" s="1766"/>
      <c r="AE45" s="1766"/>
      <c r="AF45" s="1766"/>
      <c r="AG45" s="1766"/>
      <c r="AH45" s="1766"/>
      <c r="AI45" s="1766"/>
      <c r="AJ45" s="1766"/>
      <c r="AK45" s="1766"/>
      <c r="AL45" s="1766"/>
      <c r="AM45" s="1766"/>
      <c r="AN45" s="1766"/>
      <c r="AO45" s="1766"/>
      <c r="AP45" s="1766"/>
      <c r="AQ45" s="1766"/>
      <c r="AR45" s="1766"/>
      <c r="AS45" s="1766"/>
      <c r="AT45" s="1766"/>
      <c r="AU45" s="1812"/>
      <c r="AV45" s="1812"/>
      <c r="AW45" s="1813"/>
    </row>
    <row r="46" spans="1:49" s="22" customFormat="1" ht="12" customHeight="1">
      <c r="A46" s="1849"/>
      <c r="B46" s="1760"/>
      <c r="C46" s="1760"/>
      <c r="D46" s="1766"/>
      <c r="E46" s="1766"/>
      <c r="F46" s="1766"/>
      <c r="G46" s="1766"/>
      <c r="H46" s="1766"/>
      <c r="I46" s="1766"/>
      <c r="J46" s="1766"/>
      <c r="K46" s="1766"/>
      <c r="L46" s="1766"/>
      <c r="M46" s="1766"/>
      <c r="N46" s="1766"/>
      <c r="O46" s="1766"/>
      <c r="P46" s="1766"/>
      <c r="Q46" s="1766"/>
      <c r="R46" s="1766"/>
      <c r="S46" s="1766"/>
      <c r="T46" s="1766"/>
      <c r="U46" s="1766"/>
      <c r="V46" s="1766"/>
      <c r="W46" s="1766"/>
      <c r="X46" s="1766"/>
      <c r="Y46" s="1766"/>
      <c r="Z46" s="1766"/>
      <c r="AA46" s="1766"/>
      <c r="AB46" s="1766"/>
      <c r="AC46" s="1766"/>
      <c r="AD46" s="1766"/>
      <c r="AE46" s="1766"/>
      <c r="AF46" s="1766"/>
      <c r="AG46" s="1766"/>
      <c r="AH46" s="1766"/>
      <c r="AI46" s="1766"/>
      <c r="AJ46" s="1766"/>
      <c r="AK46" s="1766"/>
      <c r="AL46" s="1766"/>
      <c r="AM46" s="1766"/>
      <c r="AN46" s="1766"/>
      <c r="AO46" s="1766"/>
      <c r="AP46" s="1766"/>
      <c r="AQ46" s="1766"/>
      <c r="AR46" s="1766"/>
      <c r="AS46" s="1766"/>
      <c r="AT46" s="1766"/>
      <c r="AU46" s="1812"/>
      <c r="AV46" s="1812"/>
      <c r="AW46" s="1813"/>
    </row>
    <row r="47" spans="1:49" s="22" customFormat="1" ht="12" customHeight="1">
      <c r="A47" s="1849"/>
      <c r="B47" s="1760"/>
      <c r="C47" s="1760"/>
      <c r="D47" s="1767" t="s">
        <v>130</v>
      </c>
      <c r="E47" s="1767"/>
      <c r="F47" s="1767"/>
      <c r="G47" s="1767"/>
      <c r="H47" s="1767"/>
      <c r="I47" s="1767"/>
      <c r="J47" s="1767"/>
      <c r="K47" s="1767"/>
      <c r="L47" s="1767"/>
      <c r="M47" s="1767"/>
      <c r="N47" s="1767"/>
      <c r="O47" s="1767"/>
      <c r="P47" s="1767"/>
      <c r="Q47" s="1767"/>
      <c r="R47" s="1767"/>
      <c r="S47" s="1767"/>
      <c r="T47" s="1767"/>
      <c r="U47" s="1767"/>
      <c r="V47" s="1767"/>
      <c r="W47" s="1767"/>
      <c r="X47" s="1767"/>
      <c r="Y47" s="1767"/>
      <c r="Z47" s="1767"/>
      <c r="AA47" s="1767"/>
      <c r="AB47" s="1767"/>
      <c r="AC47" s="1767"/>
      <c r="AD47" s="1767"/>
      <c r="AE47" s="1767"/>
      <c r="AF47" s="1767"/>
      <c r="AG47" s="1767"/>
      <c r="AH47" s="1767"/>
      <c r="AI47" s="1767"/>
      <c r="AJ47" s="1767"/>
      <c r="AK47" s="1767"/>
      <c r="AL47" s="1767"/>
      <c r="AM47" s="1767"/>
      <c r="AN47" s="1767"/>
      <c r="AO47" s="1767"/>
      <c r="AP47" s="1767"/>
      <c r="AQ47" s="1767"/>
      <c r="AR47" s="1767"/>
      <c r="AS47" s="1767"/>
      <c r="AT47" s="1767"/>
      <c r="AU47" s="1812"/>
      <c r="AV47" s="1812"/>
      <c r="AW47" s="1813"/>
    </row>
    <row r="48" spans="1:49" s="22" customFormat="1" ht="12" customHeight="1">
      <c r="A48" s="1849"/>
      <c r="B48" s="1760"/>
      <c r="C48" s="1760"/>
      <c r="D48" s="1767"/>
      <c r="E48" s="1767"/>
      <c r="F48" s="1767"/>
      <c r="G48" s="1767"/>
      <c r="H48" s="1767"/>
      <c r="I48" s="1767"/>
      <c r="J48" s="1767"/>
      <c r="K48" s="1767"/>
      <c r="L48" s="1767"/>
      <c r="M48" s="1767"/>
      <c r="N48" s="1767"/>
      <c r="O48" s="1767"/>
      <c r="P48" s="1767"/>
      <c r="Q48" s="1767"/>
      <c r="R48" s="1767"/>
      <c r="S48" s="1767"/>
      <c r="T48" s="1767"/>
      <c r="U48" s="1767"/>
      <c r="V48" s="1767"/>
      <c r="W48" s="1767"/>
      <c r="X48" s="1767"/>
      <c r="Y48" s="1767"/>
      <c r="Z48" s="1767"/>
      <c r="AA48" s="1767"/>
      <c r="AB48" s="1767"/>
      <c r="AC48" s="1767"/>
      <c r="AD48" s="1767"/>
      <c r="AE48" s="1767"/>
      <c r="AF48" s="1767"/>
      <c r="AG48" s="1767"/>
      <c r="AH48" s="1767"/>
      <c r="AI48" s="1767"/>
      <c r="AJ48" s="1767"/>
      <c r="AK48" s="1767"/>
      <c r="AL48" s="1767"/>
      <c r="AM48" s="1767"/>
      <c r="AN48" s="1767"/>
      <c r="AO48" s="1767"/>
      <c r="AP48" s="1767"/>
      <c r="AQ48" s="1767"/>
      <c r="AR48" s="1767"/>
      <c r="AS48" s="1767"/>
      <c r="AT48" s="1767"/>
      <c r="AU48" s="1812"/>
      <c r="AV48" s="1812"/>
      <c r="AW48" s="1813"/>
    </row>
    <row r="49" spans="1:49" s="22" customFormat="1" ht="12" customHeight="1">
      <c r="A49" s="1849"/>
      <c r="B49" s="1760"/>
      <c r="C49" s="1760"/>
      <c r="D49" s="1766" t="s">
        <v>140</v>
      </c>
      <c r="E49" s="1766"/>
      <c r="F49" s="1766"/>
      <c r="G49" s="1766"/>
      <c r="H49" s="1766"/>
      <c r="I49" s="1766"/>
      <c r="J49" s="1766"/>
      <c r="K49" s="1766"/>
      <c r="L49" s="1766"/>
      <c r="M49" s="1766"/>
      <c r="N49" s="1766"/>
      <c r="O49" s="1766"/>
      <c r="P49" s="1766"/>
      <c r="Q49" s="1766"/>
      <c r="R49" s="1766"/>
      <c r="S49" s="1766"/>
      <c r="T49" s="1766"/>
      <c r="U49" s="1766"/>
      <c r="V49" s="1766"/>
      <c r="W49" s="1766"/>
      <c r="X49" s="1766"/>
      <c r="Y49" s="1766"/>
      <c r="Z49" s="1766"/>
      <c r="AA49" s="1766"/>
      <c r="AB49" s="1766"/>
      <c r="AC49" s="1766"/>
      <c r="AD49" s="1766"/>
      <c r="AE49" s="1766"/>
      <c r="AF49" s="1766"/>
      <c r="AG49" s="1766"/>
      <c r="AH49" s="1766"/>
      <c r="AI49" s="1766"/>
      <c r="AJ49" s="1766"/>
      <c r="AK49" s="1766"/>
      <c r="AL49" s="1766"/>
      <c r="AM49" s="1766"/>
      <c r="AN49" s="1766"/>
      <c r="AO49" s="1766"/>
      <c r="AP49" s="1766"/>
      <c r="AQ49" s="1766"/>
      <c r="AR49" s="1766"/>
      <c r="AS49" s="1766"/>
      <c r="AT49" s="1766"/>
      <c r="AU49" s="1812"/>
      <c r="AV49" s="1812"/>
      <c r="AW49" s="1813"/>
    </row>
    <row r="50" spans="1:49" s="22" customFormat="1" ht="12" customHeight="1">
      <c r="A50" s="1849"/>
      <c r="B50" s="1760"/>
      <c r="C50" s="1760"/>
      <c r="D50" s="1766"/>
      <c r="E50" s="1766"/>
      <c r="F50" s="1766"/>
      <c r="G50" s="1766"/>
      <c r="H50" s="1766"/>
      <c r="I50" s="1766"/>
      <c r="J50" s="1766"/>
      <c r="K50" s="1766"/>
      <c r="L50" s="1766"/>
      <c r="M50" s="1766"/>
      <c r="N50" s="1766"/>
      <c r="O50" s="1766"/>
      <c r="P50" s="1766"/>
      <c r="Q50" s="1766"/>
      <c r="R50" s="1766"/>
      <c r="S50" s="1766"/>
      <c r="T50" s="1766"/>
      <c r="U50" s="1766"/>
      <c r="V50" s="1766"/>
      <c r="W50" s="1766"/>
      <c r="X50" s="1766"/>
      <c r="Y50" s="1766"/>
      <c r="Z50" s="1766"/>
      <c r="AA50" s="1766"/>
      <c r="AB50" s="1766"/>
      <c r="AC50" s="1766"/>
      <c r="AD50" s="1766"/>
      <c r="AE50" s="1766"/>
      <c r="AF50" s="1766"/>
      <c r="AG50" s="1766"/>
      <c r="AH50" s="1766"/>
      <c r="AI50" s="1766"/>
      <c r="AJ50" s="1766"/>
      <c r="AK50" s="1766"/>
      <c r="AL50" s="1766"/>
      <c r="AM50" s="1766"/>
      <c r="AN50" s="1766"/>
      <c r="AO50" s="1766"/>
      <c r="AP50" s="1766"/>
      <c r="AQ50" s="1766"/>
      <c r="AR50" s="1766"/>
      <c r="AS50" s="1766"/>
      <c r="AT50" s="1766"/>
      <c r="AU50" s="1812"/>
      <c r="AV50" s="1812"/>
      <c r="AW50" s="1813"/>
    </row>
    <row r="51" spans="1:49" s="22" customFormat="1" ht="12" customHeight="1">
      <c r="A51" s="1849"/>
      <c r="B51" s="1760"/>
      <c r="C51" s="1760"/>
      <c r="D51" s="1766" t="s">
        <v>584</v>
      </c>
      <c r="E51" s="1766"/>
      <c r="F51" s="1766"/>
      <c r="G51" s="1766"/>
      <c r="H51" s="1766"/>
      <c r="I51" s="1766"/>
      <c r="J51" s="1766"/>
      <c r="K51" s="1766"/>
      <c r="L51" s="1766"/>
      <c r="M51" s="1766"/>
      <c r="N51" s="1766"/>
      <c r="O51" s="1766"/>
      <c r="P51" s="1766"/>
      <c r="Q51" s="1766"/>
      <c r="R51" s="1766"/>
      <c r="S51" s="1766"/>
      <c r="T51" s="1766"/>
      <c r="U51" s="1766"/>
      <c r="V51" s="1766"/>
      <c r="W51" s="1766"/>
      <c r="X51" s="1766"/>
      <c r="Y51" s="1766"/>
      <c r="Z51" s="1766"/>
      <c r="AA51" s="1766"/>
      <c r="AB51" s="1766"/>
      <c r="AC51" s="1766"/>
      <c r="AD51" s="1766"/>
      <c r="AE51" s="1766"/>
      <c r="AF51" s="1766"/>
      <c r="AG51" s="1766"/>
      <c r="AH51" s="1766"/>
      <c r="AI51" s="1766"/>
      <c r="AJ51" s="1766"/>
      <c r="AK51" s="1766"/>
      <c r="AL51" s="1766"/>
      <c r="AM51" s="1766"/>
      <c r="AN51" s="1766"/>
      <c r="AO51" s="1766"/>
      <c r="AP51" s="1766"/>
      <c r="AQ51" s="1766"/>
      <c r="AR51" s="1766"/>
      <c r="AS51" s="1766"/>
      <c r="AT51" s="1766"/>
      <c r="AU51" s="1812"/>
      <c r="AV51" s="1812"/>
      <c r="AW51" s="1813"/>
    </row>
    <row r="52" spans="1:49" s="22" customFormat="1" ht="12" customHeight="1">
      <c r="A52" s="1849"/>
      <c r="B52" s="1760"/>
      <c r="C52" s="1760"/>
      <c r="D52" s="1766"/>
      <c r="E52" s="1766"/>
      <c r="F52" s="1766"/>
      <c r="G52" s="1766"/>
      <c r="H52" s="1766"/>
      <c r="I52" s="1766"/>
      <c r="J52" s="1766"/>
      <c r="K52" s="1766"/>
      <c r="L52" s="1766"/>
      <c r="M52" s="1766"/>
      <c r="N52" s="1766"/>
      <c r="O52" s="1766"/>
      <c r="P52" s="1766"/>
      <c r="Q52" s="1766"/>
      <c r="R52" s="1766"/>
      <c r="S52" s="1766"/>
      <c r="T52" s="1766"/>
      <c r="U52" s="1766"/>
      <c r="V52" s="1766"/>
      <c r="W52" s="1766"/>
      <c r="X52" s="1766"/>
      <c r="Y52" s="1766"/>
      <c r="Z52" s="1766"/>
      <c r="AA52" s="1766"/>
      <c r="AB52" s="1766"/>
      <c r="AC52" s="1766"/>
      <c r="AD52" s="1766"/>
      <c r="AE52" s="1766"/>
      <c r="AF52" s="1766"/>
      <c r="AG52" s="1766"/>
      <c r="AH52" s="1766"/>
      <c r="AI52" s="1766"/>
      <c r="AJ52" s="1766"/>
      <c r="AK52" s="1766"/>
      <c r="AL52" s="1766"/>
      <c r="AM52" s="1766"/>
      <c r="AN52" s="1766"/>
      <c r="AO52" s="1766"/>
      <c r="AP52" s="1766"/>
      <c r="AQ52" s="1766"/>
      <c r="AR52" s="1766"/>
      <c r="AS52" s="1766"/>
      <c r="AT52" s="1766"/>
      <c r="AU52" s="1812"/>
      <c r="AV52" s="1812"/>
      <c r="AW52" s="1813"/>
    </row>
    <row r="53" spans="1:49" s="22" customFormat="1" ht="12" customHeight="1">
      <c r="A53" s="1849"/>
      <c r="B53" s="1760"/>
      <c r="C53" s="1760"/>
      <c r="D53" s="1766" t="s">
        <v>141</v>
      </c>
      <c r="E53" s="1766"/>
      <c r="F53" s="1766"/>
      <c r="G53" s="1766"/>
      <c r="H53" s="1766"/>
      <c r="I53" s="1766"/>
      <c r="J53" s="1766"/>
      <c r="K53" s="1766"/>
      <c r="L53" s="1766"/>
      <c r="M53" s="1766"/>
      <c r="N53" s="1766"/>
      <c r="O53" s="1766"/>
      <c r="P53" s="1766"/>
      <c r="Q53" s="1766"/>
      <c r="R53" s="1766"/>
      <c r="S53" s="1766"/>
      <c r="T53" s="1766"/>
      <c r="U53" s="1766"/>
      <c r="V53" s="1766"/>
      <c r="W53" s="1766"/>
      <c r="X53" s="1766"/>
      <c r="Y53" s="1766"/>
      <c r="Z53" s="1766"/>
      <c r="AA53" s="1766"/>
      <c r="AB53" s="1766"/>
      <c r="AC53" s="1766"/>
      <c r="AD53" s="1766"/>
      <c r="AE53" s="1766"/>
      <c r="AF53" s="1766"/>
      <c r="AG53" s="1766"/>
      <c r="AH53" s="1766"/>
      <c r="AI53" s="1766"/>
      <c r="AJ53" s="1766"/>
      <c r="AK53" s="1766"/>
      <c r="AL53" s="1766"/>
      <c r="AM53" s="1766"/>
      <c r="AN53" s="1766"/>
      <c r="AO53" s="1766"/>
      <c r="AP53" s="1766"/>
      <c r="AQ53" s="1766"/>
      <c r="AR53" s="1766"/>
      <c r="AS53" s="1766"/>
      <c r="AT53" s="1766"/>
      <c r="AU53" s="1812"/>
      <c r="AV53" s="1812"/>
      <c r="AW53" s="1813"/>
    </row>
    <row r="54" spans="1:49" s="22" customFormat="1" ht="12" customHeight="1">
      <c r="A54" s="1849"/>
      <c r="B54" s="1760"/>
      <c r="C54" s="1760"/>
      <c r="D54" s="1766"/>
      <c r="E54" s="1766"/>
      <c r="F54" s="1766"/>
      <c r="G54" s="1766"/>
      <c r="H54" s="1766"/>
      <c r="I54" s="1766"/>
      <c r="J54" s="1766"/>
      <c r="K54" s="1766"/>
      <c r="L54" s="1766"/>
      <c r="M54" s="1766"/>
      <c r="N54" s="1766"/>
      <c r="O54" s="1766"/>
      <c r="P54" s="1766"/>
      <c r="Q54" s="1766"/>
      <c r="R54" s="1766"/>
      <c r="S54" s="1766"/>
      <c r="T54" s="1766"/>
      <c r="U54" s="1766"/>
      <c r="V54" s="1766"/>
      <c r="W54" s="1766"/>
      <c r="X54" s="1766"/>
      <c r="Y54" s="1766"/>
      <c r="Z54" s="1766"/>
      <c r="AA54" s="1766"/>
      <c r="AB54" s="1766"/>
      <c r="AC54" s="1766"/>
      <c r="AD54" s="1766"/>
      <c r="AE54" s="1766"/>
      <c r="AF54" s="1766"/>
      <c r="AG54" s="1766"/>
      <c r="AH54" s="1766"/>
      <c r="AI54" s="1766"/>
      <c r="AJ54" s="1766"/>
      <c r="AK54" s="1766"/>
      <c r="AL54" s="1766"/>
      <c r="AM54" s="1766"/>
      <c r="AN54" s="1766"/>
      <c r="AO54" s="1766"/>
      <c r="AP54" s="1766"/>
      <c r="AQ54" s="1766"/>
      <c r="AR54" s="1766"/>
      <c r="AS54" s="1766"/>
      <c r="AT54" s="1766"/>
      <c r="AU54" s="1812"/>
      <c r="AV54" s="1812"/>
      <c r="AW54" s="1813"/>
    </row>
    <row r="55" spans="1:49" s="22" customFormat="1" ht="12" customHeight="1">
      <c r="A55" s="1849"/>
      <c r="B55" s="1760"/>
      <c r="C55" s="1760"/>
      <c r="D55" s="1766" t="s">
        <v>142</v>
      </c>
      <c r="E55" s="1766"/>
      <c r="F55" s="1766"/>
      <c r="G55" s="1766"/>
      <c r="H55" s="1766"/>
      <c r="I55" s="1766"/>
      <c r="J55" s="1766"/>
      <c r="K55" s="1766"/>
      <c r="L55" s="1766"/>
      <c r="M55" s="1766"/>
      <c r="N55" s="1766"/>
      <c r="O55" s="1766"/>
      <c r="P55" s="1766"/>
      <c r="Q55" s="1766"/>
      <c r="R55" s="1766"/>
      <c r="S55" s="1766"/>
      <c r="T55" s="1766"/>
      <c r="U55" s="1766"/>
      <c r="V55" s="1766"/>
      <c r="W55" s="1766"/>
      <c r="X55" s="1766"/>
      <c r="Y55" s="1766"/>
      <c r="Z55" s="1766"/>
      <c r="AA55" s="1766"/>
      <c r="AB55" s="1766"/>
      <c r="AC55" s="1773" t="s">
        <v>143</v>
      </c>
      <c r="AD55" s="1773"/>
      <c r="AE55" s="1773"/>
      <c r="AF55" s="1773"/>
      <c r="AG55" s="1774"/>
      <c r="AH55" s="1767"/>
      <c r="AI55" s="1767"/>
      <c r="AJ55" s="1767"/>
      <c r="AK55" s="1767"/>
      <c r="AL55" s="1767"/>
      <c r="AM55" s="1767"/>
      <c r="AN55" s="1767"/>
      <c r="AO55" s="1767"/>
      <c r="AP55" s="1767"/>
      <c r="AQ55" s="1767"/>
      <c r="AR55" s="1767"/>
      <c r="AS55" s="1767"/>
      <c r="AT55" s="1767"/>
      <c r="AU55" s="1812"/>
      <c r="AV55" s="1812"/>
      <c r="AW55" s="1813"/>
    </row>
    <row r="56" spans="1:49" s="22" customFormat="1" ht="12" customHeight="1">
      <c r="A56" s="1849"/>
      <c r="B56" s="1760"/>
      <c r="C56" s="1760"/>
      <c r="D56" s="1766"/>
      <c r="E56" s="1766"/>
      <c r="F56" s="1766"/>
      <c r="G56" s="1766"/>
      <c r="H56" s="1766"/>
      <c r="I56" s="1766"/>
      <c r="J56" s="1766"/>
      <c r="K56" s="1766"/>
      <c r="L56" s="1766"/>
      <c r="M56" s="1766"/>
      <c r="N56" s="1766"/>
      <c r="O56" s="1766"/>
      <c r="P56" s="1766"/>
      <c r="Q56" s="1766"/>
      <c r="R56" s="1766"/>
      <c r="S56" s="1766"/>
      <c r="T56" s="1766"/>
      <c r="U56" s="1766"/>
      <c r="V56" s="1766"/>
      <c r="W56" s="1766"/>
      <c r="X56" s="1766"/>
      <c r="Y56" s="1766"/>
      <c r="Z56" s="1766"/>
      <c r="AA56" s="1766"/>
      <c r="AB56" s="1766"/>
      <c r="AC56" s="1773"/>
      <c r="AD56" s="1773"/>
      <c r="AE56" s="1773"/>
      <c r="AF56" s="1773"/>
      <c r="AG56" s="1774"/>
      <c r="AH56" s="1767"/>
      <c r="AI56" s="1767"/>
      <c r="AJ56" s="1767"/>
      <c r="AK56" s="1767"/>
      <c r="AL56" s="1767"/>
      <c r="AM56" s="1767"/>
      <c r="AN56" s="1767"/>
      <c r="AO56" s="1767"/>
      <c r="AP56" s="1767"/>
      <c r="AQ56" s="1767"/>
      <c r="AR56" s="1767"/>
      <c r="AS56" s="1767"/>
      <c r="AT56" s="1767"/>
      <c r="AU56" s="1812"/>
      <c r="AV56" s="1812"/>
      <c r="AW56" s="1813"/>
    </row>
    <row r="57" spans="1:49" s="22" customFormat="1" ht="12" customHeight="1">
      <c r="A57" s="1849"/>
      <c r="B57" s="1760"/>
      <c r="C57" s="1760"/>
      <c r="D57" s="1766" t="s">
        <v>144</v>
      </c>
      <c r="E57" s="1766"/>
      <c r="F57" s="1766"/>
      <c r="G57" s="1766"/>
      <c r="H57" s="1766"/>
      <c r="I57" s="1766"/>
      <c r="J57" s="1766"/>
      <c r="K57" s="1766"/>
      <c r="L57" s="1766"/>
      <c r="M57" s="1766"/>
      <c r="N57" s="1766"/>
      <c r="O57" s="1766"/>
      <c r="P57" s="1766"/>
      <c r="Q57" s="1766"/>
      <c r="R57" s="1766"/>
      <c r="S57" s="1766"/>
      <c r="T57" s="1766"/>
      <c r="U57" s="1766"/>
      <c r="V57" s="1766"/>
      <c r="W57" s="1766"/>
      <c r="X57" s="1766"/>
      <c r="Y57" s="1766"/>
      <c r="Z57" s="1766"/>
      <c r="AA57" s="1766"/>
      <c r="AB57" s="1766"/>
      <c r="AC57" s="1773" t="s">
        <v>145</v>
      </c>
      <c r="AD57" s="1773"/>
      <c r="AE57" s="1773"/>
      <c r="AF57" s="1773"/>
      <c r="AG57" s="1774"/>
      <c r="AH57" s="1777"/>
      <c r="AI57" s="1767"/>
      <c r="AJ57" s="1767"/>
      <c r="AK57" s="1767"/>
      <c r="AL57" s="1767"/>
      <c r="AM57" s="1767"/>
      <c r="AN57" s="1767"/>
      <c r="AO57" s="1767"/>
      <c r="AP57" s="1767"/>
      <c r="AQ57" s="1767"/>
      <c r="AR57" s="1767"/>
      <c r="AS57" s="1767"/>
      <c r="AT57" s="1767"/>
      <c r="AU57" s="1812"/>
      <c r="AV57" s="1812"/>
      <c r="AW57" s="1813"/>
    </row>
    <row r="58" spans="1:49" s="22" customFormat="1" ht="12" customHeight="1" thickBot="1">
      <c r="A58" s="1849"/>
      <c r="B58" s="1760"/>
      <c r="C58" s="1760"/>
      <c r="D58" s="1776"/>
      <c r="E58" s="1776"/>
      <c r="F58" s="1776"/>
      <c r="G58" s="1776"/>
      <c r="H58" s="1776"/>
      <c r="I58" s="1776"/>
      <c r="J58" s="1776"/>
      <c r="K58" s="1776"/>
      <c r="L58" s="1776"/>
      <c r="M58" s="1776"/>
      <c r="N58" s="1776"/>
      <c r="O58" s="1776"/>
      <c r="P58" s="1776"/>
      <c r="Q58" s="1776"/>
      <c r="R58" s="1776"/>
      <c r="S58" s="1776"/>
      <c r="T58" s="1776"/>
      <c r="U58" s="1776"/>
      <c r="V58" s="1776"/>
      <c r="W58" s="1776"/>
      <c r="X58" s="1776"/>
      <c r="Y58" s="1776"/>
      <c r="Z58" s="1776"/>
      <c r="AA58" s="1776"/>
      <c r="AB58" s="1776"/>
      <c r="AC58" s="1778" t="s">
        <v>146</v>
      </c>
      <c r="AD58" s="1778"/>
      <c r="AE58" s="1778"/>
      <c r="AF58" s="1778"/>
      <c r="AG58" s="1779"/>
      <c r="AH58" s="1775"/>
      <c r="AI58" s="1775"/>
      <c r="AJ58" s="1775"/>
      <c r="AK58" s="1775"/>
      <c r="AL58" s="1775"/>
      <c r="AM58" s="1775"/>
      <c r="AN58" s="1775"/>
      <c r="AO58" s="1775"/>
      <c r="AP58" s="1775"/>
      <c r="AQ58" s="1775"/>
      <c r="AR58" s="1775"/>
      <c r="AS58" s="1775"/>
      <c r="AT58" s="1775"/>
      <c r="AU58" s="1812"/>
      <c r="AV58" s="1812"/>
      <c r="AW58" s="1813"/>
    </row>
    <row r="59" spans="1:49" s="22" customFormat="1" ht="10.5" customHeight="1" thickTop="1">
      <c r="A59" s="1849"/>
      <c r="B59" s="1760"/>
      <c r="C59" s="1760"/>
      <c r="D59" s="1765"/>
      <c r="E59" s="1765"/>
      <c r="F59" s="1765"/>
      <c r="G59" s="1765"/>
      <c r="H59" s="1765"/>
      <c r="I59" s="1765"/>
      <c r="J59" s="1765"/>
      <c r="K59" s="1765"/>
      <c r="L59" s="1765"/>
      <c r="M59" s="1765"/>
      <c r="N59" s="1765"/>
      <c r="O59" s="1765"/>
      <c r="P59" s="1765"/>
      <c r="Q59" s="1765"/>
      <c r="R59" s="1765"/>
      <c r="S59" s="1765"/>
      <c r="T59" s="1765"/>
      <c r="U59" s="1765"/>
      <c r="V59" s="1765"/>
      <c r="W59" s="1765"/>
      <c r="X59" s="1765"/>
      <c r="Y59" s="1765"/>
      <c r="Z59" s="1765"/>
      <c r="AA59" s="1765"/>
      <c r="AB59" s="1765"/>
      <c r="AC59" s="1765"/>
      <c r="AD59" s="1765"/>
      <c r="AE59" s="1765"/>
      <c r="AF59" s="1765"/>
      <c r="AG59" s="1765"/>
      <c r="AH59" s="1765"/>
      <c r="AI59" s="1765"/>
      <c r="AJ59" s="1765"/>
      <c r="AK59" s="1765"/>
      <c r="AL59" s="1765"/>
      <c r="AM59" s="1765"/>
      <c r="AN59" s="1765"/>
      <c r="AO59" s="1765"/>
      <c r="AP59" s="1765"/>
      <c r="AQ59" s="1765"/>
      <c r="AR59" s="1765"/>
      <c r="AS59" s="1765"/>
      <c r="AT59" s="1765"/>
      <c r="AU59" s="1812"/>
      <c r="AV59" s="1812"/>
      <c r="AW59" s="1813"/>
    </row>
    <row r="60" spans="1:49" s="22" customFormat="1" ht="12" customHeight="1">
      <c r="A60" s="1849"/>
      <c r="B60" s="1760"/>
      <c r="C60" s="1760"/>
      <c r="D60" s="1766" t="s">
        <v>147</v>
      </c>
      <c r="E60" s="1766"/>
      <c r="F60" s="1766"/>
      <c r="G60" s="1766"/>
      <c r="H60" s="1766"/>
      <c r="I60" s="1766"/>
      <c r="J60" s="1766"/>
      <c r="K60" s="1766"/>
      <c r="L60" s="1766"/>
      <c r="M60" s="1766"/>
      <c r="N60" s="1766"/>
      <c r="O60" s="1766"/>
      <c r="P60" s="1766"/>
      <c r="Q60" s="1766"/>
      <c r="R60" s="1766"/>
      <c r="S60" s="1766"/>
      <c r="T60" s="1766"/>
      <c r="U60" s="1766"/>
      <c r="V60" s="1766"/>
      <c r="W60" s="1766"/>
      <c r="X60" s="1766"/>
      <c r="Y60" s="1766"/>
      <c r="Z60" s="1766"/>
      <c r="AA60" s="1766"/>
      <c r="AB60" s="1766"/>
      <c r="AC60" s="1766"/>
      <c r="AD60" s="1766"/>
      <c r="AE60" s="1766"/>
      <c r="AF60" s="1766"/>
      <c r="AG60" s="1766"/>
      <c r="AH60" s="1766"/>
      <c r="AI60" s="1766"/>
      <c r="AJ60" s="1766"/>
      <c r="AK60" s="1766"/>
      <c r="AL60" s="1766"/>
      <c r="AM60" s="1766"/>
      <c r="AN60" s="1766"/>
      <c r="AO60" s="1766"/>
      <c r="AP60" s="1766"/>
      <c r="AQ60" s="1766"/>
      <c r="AR60" s="1766"/>
      <c r="AS60" s="1766"/>
      <c r="AT60" s="1766"/>
      <c r="AU60" s="1812"/>
      <c r="AV60" s="1812"/>
      <c r="AW60" s="1813"/>
    </row>
    <row r="61" spans="1:49" s="22" customFormat="1" ht="12" customHeight="1">
      <c r="A61" s="1849"/>
      <c r="B61" s="1760"/>
      <c r="C61" s="1760"/>
      <c r="D61" s="1766"/>
      <c r="E61" s="1766"/>
      <c r="F61" s="1766"/>
      <c r="G61" s="1766"/>
      <c r="H61" s="1766"/>
      <c r="I61" s="1766"/>
      <c r="J61" s="1766"/>
      <c r="K61" s="1766"/>
      <c r="L61" s="1766"/>
      <c r="M61" s="1766"/>
      <c r="N61" s="1766"/>
      <c r="O61" s="1766"/>
      <c r="P61" s="1766"/>
      <c r="Q61" s="1766"/>
      <c r="R61" s="1766"/>
      <c r="S61" s="1766"/>
      <c r="T61" s="1766"/>
      <c r="U61" s="1766"/>
      <c r="V61" s="1766"/>
      <c r="W61" s="1766"/>
      <c r="X61" s="1766"/>
      <c r="Y61" s="1766"/>
      <c r="Z61" s="1766"/>
      <c r="AA61" s="1766"/>
      <c r="AB61" s="1766"/>
      <c r="AC61" s="1766"/>
      <c r="AD61" s="1766"/>
      <c r="AE61" s="1766"/>
      <c r="AF61" s="1766"/>
      <c r="AG61" s="1766"/>
      <c r="AH61" s="1766"/>
      <c r="AI61" s="1766"/>
      <c r="AJ61" s="1766"/>
      <c r="AK61" s="1766"/>
      <c r="AL61" s="1766"/>
      <c r="AM61" s="1766"/>
      <c r="AN61" s="1766"/>
      <c r="AO61" s="1766"/>
      <c r="AP61" s="1766"/>
      <c r="AQ61" s="1766"/>
      <c r="AR61" s="1766"/>
      <c r="AS61" s="1766"/>
      <c r="AT61" s="1766"/>
      <c r="AU61" s="1812"/>
      <c r="AV61" s="1812"/>
      <c r="AW61" s="1813"/>
    </row>
    <row r="62" spans="1:49" s="22" customFormat="1" ht="10.5" customHeight="1">
      <c r="A62" s="1849"/>
      <c r="B62" s="1760"/>
      <c r="C62" s="1760"/>
      <c r="D62" s="1767"/>
      <c r="E62" s="1767"/>
      <c r="F62" s="1767"/>
      <c r="G62" s="1767"/>
      <c r="H62" s="1767"/>
      <c r="I62" s="1767"/>
      <c r="J62" s="1767"/>
      <c r="K62" s="1767"/>
      <c r="L62" s="1767"/>
      <c r="M62" s="1767"/>
      <c r="N62" s="1767"/>
      <c r="O62" s="1767"/>
      <c r="P62" s="1767"/>
      <c r="Q62" s="1767"/>
      <c r="R62" s="1767"/>
      <c r="S62" s="1767"/>
      <c r="T62" s="1767"/>
      <c r="U62" s="1767"/>
      <c r="V62" s="1767"/>
      <c r="W62" s="1767"/>
      <c r="X62" s="1767"/>
      <c r="Y62" s="1767"/>
      <c r="Z62" s="1767"/>
      <c r="AA62" s="1767"/>
      <c r="AB62" s="1767"/>
      <c r="AC62" s="1767"/>
      <c r="AD62" s="1767"/>
      <c r="AE62" s="1767"/>
      <c r="AF62" s="1767"/>
      <c r="AG62" s="1767"/>
      <c r="AH62" s="1767"/>
      <c r="AI62" s="1767"/>
      <c r="AJ62" s="1767"/>
      <c r="AK62" s="1767"/>
      <c r="AL62" s="1767"/>
      <c r="AM62" s="1767"/>
      <c r="AN62" s="1767"/>
      <c r="AO62" s="1767"/>
      <c r="AP62" s="1767"/>
      <c r="AQ62" s="1767"/>
      <c r="AR62" s="1767"/>
      <c r="AS62" s="1767"/>
      <c r="AT62" s="1767"/>
      <c r="AU62" s="1812"/>
      <c r="AV62" s="1812"/>
      <c r="AW62" s="1813"/>
    </row>
    <row r="63" spans="1:49" s="22" customFormat="1" ht="12" customHeight="1">
      <c r="A63" s="1849"/>
      <c r="B63" s="1760"/>
      <c r="C63" s="1760"/>
      <c r="D63" s="1767" t="s">
        <v>148</v>
      </c>
      <c r="E63" s="1767"/>
      <c r="F63" s="1767"/>
      <c r="G63" s="1767"/>
      <c r="H63" s="1767"/>
      <c r="I63" s="1767"/>
      <c r="J63" s="1767"/>
      <c r="K63" s="1767"/>
      <c r="L63" s="1767"/>
      <c r="M63" s="1767"/>
      <c r="N63" s="1767"/>
      <c r="O63" s="1767"/>
      <c r="P63" s="1767"/>
      <c r="Q63" s="1767"/>
      <c r="R63" s="1767"/>
      <c r="S63" s="1767"/>
      <c r="T63" s="1767"/>
      <c r="U63" s="1767"/>
      <c r="V63" s="1767"/>
      <c r="W63" s="1767"/>
      <c r="X63" s="1767"/>
      <c r="Y63" s="1767"/>
      <c r="Z63" s="1767"/>
      <c r="AA63" s="1767"/>
      <c r="AB63" s="1767"/>
      <c r="AC63" s="1767"/>
      <c r="AD63" s="1767"/>
      <c r="AE63" s="1767"/>
      <c r="AF63" s="1767"/>
      <c r="AG63" s="1767"/>
      <c r="AH63" s="1767"/>
      <c r="AI63" s="1767"/>
      <c r="AJ63" s="1767"/>
      <c r="AK63" s="1767"/>
      <c r="AL63" s="1767"/>
      <c r="AM63" s="1767"/>
      <c r="AN63" s="1767"/>
      <c r="AO63" s="1767"/>
      <c r="AP63" s="1767"/>
      <c r="AQ63" s="1767"/>
      <c r="AR63" s="1767"/>
      <c r="AS63" s="1767"/>
      <c r="AT63" s="1767"/>
      <c r="AU63" s="1812"/>
      <c r="AV63" s="1812"/>
      <c r="AW63" s="1813"/>
    </row>
    <row r="64" spans="1:49" s="22" customFormat="1" ht="12" customHeight="1">
      <c r="A64" s="1849"/>
      <c r="B64" s="1760"/>
      <c r="C64" s="1760"/>
      <c r="D64" s="1767"/>
      <c r="E64" s="1767"/>
      <c r="F64" s="1767"/>
      <c r="G64" s="1767"/>
      <c r="H64" s="1767"/>
      <c r="I64" s="1767"/>
      <c r="J64" s="1767"/>
      <c r="K64" s="1767"/>
      <c r="L64" s="1767"/>
      <c r="M64" s="1767"/>
      <c r="N64" s="1767"/>
      <c r="O64" s="1767"/>
      <c r="P64" s="1767"/>
      <c r="Q64" s="1767"/>
      <c r="R64" s="1767"/>
      <c r="S64" s="1767"/>
      <c r="T64" s="1767"/>
      <c r="U64" s="1767"/>
      <c r="V64" s="1767"/>
      <c r="W64" s="1767"/>
      <c r="X64" s="1767"/>
      <c r="Y64" s="1767"/>
      <c r="Z64" s="1767"/>
      <c r="AA64" s="1767"/>
      <c r="AB64" s="1767"/>
      <c r="AC64" s="1767"/>
      <c r="AD64" s="1767"/>
      <c r="AE64" s="1767"/>
      <c r="AF64" s="1767"/>
      <c r="AG64" s="1767"/>
      <c r="AH64" s="1767"/>
      <c r="AI64" s="1767"/>
      <c r="AJ64" s="1767"/>
      <c r="AK64" s="1767"/>
      <c r="AL64" s="1767"/>
      <c r="AM64" s="1767"/>
      <c r="AN64" s="1767"/>
      <c r="AO64" s="1767"/>
      <c r="AP64" s="1767"/>
      <c r="AQ64" s="1767"/>
      <c r="AR64" s="1767"/>
      <c r="AS64" s="1767"/>
      <c r="AT64" s="1767"/>
      <c r="AU64" s="1812"/>
      <c r="AV64" s="1812"/>
      <c r="AW64" s="1813"/>
    </row>
    <row r="65" spans="1:49" ht="27.75" customHeight="1">
      <c r="A65" s="1849"/>
      <c r="B65" s="1760"/>
      <c r="C65" s="1760"/>
      <c r="D65" s="1760"/>
      <c r="E65" s="1760"/>
      <c r="F65" s="1760"/>
      <c r="G65" s="1760"/>
      <c r="H65" s="1760"/>
      <c r="I65" s="1760"/>
      <c r="J65" s="1761" t="s">
        <v>149</v>
      </c>
      <c r="K65" s="1762"/>
      <c r="L65" s="1762"/>
      <c r="M65" s="1762"/>
      <c r="N65" s="1762"/>
      <c r="O65" s="1762"/>
      <c r="P65" s="1762"/>
      <c r="Q65" s="1760"/>
      <c r="R65" s="1760"/>
      <c r="S65" s="1768" t="s">
        <v>111</v>
      </c>
      <c r="T65" s="1768"/>
      <c r="U65" s="1768"/>
      <c r="V65" s="1768"/>
      <c r="W65" s="1768"/>
      <c r="X65" s="1768"/>
      <c r="Y65" s="1768"/>
      <c r="Z65" s="1768"/>
      <c r="AA65" s="1768"/>
      <c r="AB65" s="1768"/>
      <c r="AC65" s="1768"/>
      <c r="AD65" s="1760"/>
      <c r="AE65" s="1760"/>
      <c r="AF65" s="1760"/>
      <c r="AG65" s="1760"/>
      <c r="AH65" s="1760"/>
      <c r="AI65" s="1760"/>
      <c r="AJ65" s="1760"/>
      <c r="AK65" s="1760"/>
      <c r="AL65" s="1760"/>
      <c r="AM65" s="1760"/>
      <c r="AN65" s="1760"/>
      <c r="AO65" s="1760"/>
      <c r="AP65" s="1760"/>
      <c r="AQ65" s="1760"/>
      <c r="AR65" s="1760"/>
      <c r="AS65" s="1760"/>
      <c r="AT65" s="1760"/>
      <c r="AU65" s="1812"/>
      <c r="AV65" s="1812"/>
      <c r="AW65" s="1813"/>
    </row>
    <row r="66" spans="1:49" ht="10.5" customHeight="1">
      <c r="A66" s="1849"/>
      <c r="B66" s="1760"/>
      <c r="C66" s="1760"/>
      <c r="D66" s="1760"/>
      <c r="E66" s="1760"/>
      <c r="F66" s="1760"/>
      <c r="G66" s="1760"/>
      <c r="H66" s="1760"/>
      <c r="I66" s="1760"/>
      <c r="J66" s="1760"/>
      <c r="K66" s="1760"/>
      <c r="L66" s="1760"/>
      <c r="M66" s="1760"/>
      <c r="N66" s="1760"/>
      <c r="O66" s="1760"/>
      <c r="P66" s="1760"/>
      <c r="Q66" s="1760"/>
      <c r="R66" s="1760"/>
      <c r="S66" s="1760"/>
      <c r="T66" s="1760"/>
      <c r="U66" s="1760"/>
      <c r="V66" s="1760"/>
      <c r="W66" s="1760"/>
      <c r="X66" s="1760"/>
      <c r="Y66" s="1760"/>
      <c r="Z66" s="1760"/>
      <c r="AA66" s="1760"/>
      <c r="AB66" s="1760"/>
      <c r="AC66" s="1760"/>
      <c r="AD66" s="1760"/>
      <c r="AE66" s="1760"/>
      <c r="AF66" s="1760"/>
      <c r="AG66" s="1760"/>
      <c r="AH66" s="1760"/>
      <c r="AI66" s="1760"/>
      <c r="AJ66" s="1760"/>
      <c r="AK66" s="1760"/>
      <c r="AL66" s="1760"/>
      <c r="AM66" s="1760"/>
      <c r="AN66" s="1760"/>
      <c r="AO66" s="1760"/>
      <c r="AP66" s="1760"/>
      <c r="AQ66" s="1760"/>
      <c r="AR66" s="1760"/>
      <c r="AS66" s="1760"/>
      <c r="AT66" s="1760"/>
      <c r="AU66" s="1812"/>
      <c r="AV66" s="1812"/>
      <c r="AW66" s="1813"/>
    </row>
    <row r="67" spans="1:49" ht="27.75" customHeight="1">
      <c r="A67" s="1849"/>
      <c r="B67" s="1760"/>
      <c r="C67" s="1760"/>
      <c r="D67" s="1760"/>
      <c r="E67" s="1760"/>
      <c r="F67" s="1760"/>
      <c r="G67" s="1760"/>
      <c r="H67" s="1760"/>
      <c r="I67" s="1760"/>
      <c r="J67" s="1761" t="s">
        <v>150</v>
      </c>
      <c r="K67" s="1762"/>
      <c r="L67" s="1762"/>
      <c r="M67" s="1762"/>
      <c r="N67" s="1762"/>
      <c r="O67" s="1762"/>
      <c r="P67" s="1762"/>
      <c r="Q67" s="1760"/>
      <c r="R67" s="1760"/>
      <c r="S67" s="1763" t="str">
        <f>★入力画面!Y602</f>
        <v>秋山　始</v>
      </c>
      <c r="T67" s="1763"/>
      <c r="U67" s="1763"/>
      <c r="V67" s="1763"/>
      <c r="W67" s="1763"/>
      <c r="X67" s="1763"/>
      <c r="Y67" s="1763"/>
      <c r="Z67" s="1763"/>
      <c r="AA67" s="1763"/>
      <c r="AB67" s="1763"/>
      <c r="AC67" s="1763"/>
      <c r="AD67" s="1760"/>
      <c r="AE67" s="1760"/>
      <c r="AF67" s="1760"/>
      <c r="AG67" s="1760"/>
      <c r="AH67" s="1760"/>
      <c r="AI67" s="1760"/>
      <c r="AJ67" s="1760"/>
      <c r="AK67" s="1760"/>
      <c r="AL67" s="1760"/>
      <c r="AM67" s="1760"/>
      <c r="AN67" s="1760"/>
      <c r="AO67" s="1760"/>
      <c r="AP67" s="1760"/>
      <c r="AQ67" s="1760"/>
      <c r="AR67" s="1760"/>
      <c r="AS67" s="1760"/>
      <c r="AT67" s="1760"/>
      <c r="AU67" s="1812"/>
      <c r="AV67" s="1812"/>
      <c r="AW67" s="1813"/>
    </row>
    <row r="68" spans="1:49" ht="12" customHeight="1">
      <c r="A68" s="1849"/>
      <c r="B68" s="1760"/>
      <c r="C68" s="1760"/>
      <c r="D68" s="1760"/>
      <c r="E68" s="1760"/>
      <c r="F68" s="1760"/>
      <c r="G68" s="1760"/>
      <c r="H68" s="1760"/>
      <c r="I68" s="1760"/>
      <c r="J68" s="1760"/>
      <c r="K68" s="1760"/>
      <c r="L68" s="1760"/>
      <c r="M68" s="1760"/>
      <c r="N68" s="1760"/>
      <c r="O68" s="1760"/>
      <c r="P68" s="1760"/>
      <c r="Q68" s="1760"/>
      <c r="R68" s="1760"/>
      <c r="S68" s="1760"/>
      <c r="T68" s="1760"/>
      <c r="U68" s="1760"/>
      <c r="V68" s="1760"/>
      <c r="W68" s="1760"/>
      <c r="X68" s="1760"/>
      <c r="Y68" s="1760"/>
      <c r="Z68" s="1760"/>
      <c r="AA68" s="1760"/>
      <c r="AB68" s="1760"/>
      <c r="AC68" s="1760"/>
      <c r="AD68" s="1760"/>
      <c r="AE68" s="1760"/>
      <c r="AF68" s="1760"/>
      <c r="AG68" s="1760"/>
      <c r="AH68" s="1760"/>
      <c r="AI68" s="1760"/>
      <c r="AJ68" s="1760"/>
      <c r="AK68" s="1760"/>
      <c r="AL68" s="1760"/>
      <c r="AM68" s="1760"/>
      <c r="AN68" s="1760"/>
      <c r="AO68" s="1760"/>
      <c r="AP68" s="1760"/>
      <c r="AQ68" s="1760"/>
      <c r="AR68" s="1760"/>
      <c r="AS68" s="1760"/>
      <c r="AT68" s="1760"/>
      <c r="AU68" s="1812"/>
      <c r="AV68" s="1812"/>
      <c r="AW68" s="1813"/>
    </row>
    <row r="69" spans="1:49" ht="12" customHeight="1" thickBot="1">
      <c r="A69" s="1851"/>
      <c r="B69" s="1764"/>
      <c r="C69" s="1764"/>
      <c r="D69" s="1764"/>
      <c r="E69" s="1764"/>
      <c r="F69" s="1764"/>
      <c r="G69" s="1764"/>
      <c r="H69" s="1764"/>
      <c r="I69" s="1764"/>
      <c r="J69" s="1764"/>
      <c r="K69" s="1764"/>
      <c r="L69" s="1764"/>
      <c r="M69" s="1764"/>
      <c r="N69" s="1764"/>
      <c r="O69" s="1764"/>
      <c r="P69" s="1764"/>
      <c r="Q69" s="1764"/>
      <c r="R69" s="1764"/>
      <c r="S69" s="1764"/>
      <c r="T69" s="1764"/>
      <c r="U69" s="1764"/>
      <c r="V69" s="1764"/>
      <c r="W69" s="1764"/>
      <c r="X69" s="1764"/>
      <c r="Y69" s="1764"/>
      <c r="Z69" s="1764"/>
      <c r="AA69" s="1764"/>
      <c r="AB69" s="1764"/>
      <c r="AC69" s="1764"/>
      <c r="AD69" s="1764"/>
      <c r="AE69" s="1764"/>
      <c r="AF69" s="1764"/>
      <c r="AG69" s="1764"/>
      <c r="AH69" s="1764"/>
      <c r="AI69" s="1764"/>
      <c r="AJ69" s="1764"/>
      <c r="AK69" s="1764"/>
      <c r="AL69" s="1764"/>
      <c r="AM69" s="1764"/>
      <c r="AN69" s="1764"/>
      <c r="AO69" s="1764"/>
      <c r="AP69" s="1764"/>
      <c r="AQ69" s="1764"/>
      <c r="AR69" s="1764"/>
      <c r="AS69" s="1764"/>
      <c r="AT69" s="1764"/>
      <c r="AU69" s="1814"/>
      <c r="AV69" s="1814"/>
      <c r="AW69" s="1815"/>
    </row>
    <row r="70" spans="1:49" ht="10.5" customHeight="1"/>
    <row r="71" spans="1:49" ht="10.5" customHeight="1"/>
    <row r="72" spans="1:49" ht="10.5" customHeight="1"/>
    <row r="73" spans="1:49" ht="10.5" customHeight="1"/>
    <row r="74" spans="1:49" ht="10.5" customHeight="1"/>
    <row r="75" spans="1:49" ht="10.5" customHeight="1"/>
    <row r="76" spans="1:49" ht="10.5" customHeight="1"/>
    <row r="77" spans="1:49" ht="10.5" customHeight="1"/>
    <row r="78" spans="1:49" ht="10.5" customHeight="1"/>
    <row r="79" spans="1:49" ht="10.5" customHeight="1"/>
    <row r="80" spans="1:49"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sheetData>
  <sheetProtection algorithmName="SHA-512" hashValue="VL9toAn1wKHp0MNEgW7PFpEUGcRMic+LfeuFA6816UYN4NGn7Xb/r9aFLzWyVNSUne1GwcD4SZOShpR1BlrM+A==" saltValue="oaQyVTkT48IqMVzw0+oiyA==" spinCount="100000" sheet="1" objects="1" scenarios="1"/>
  <mergeCells count="103">
    <mergeCell ref="A11:AW11"/>
    <mergeCell ref="A12:C69"/>
    <mergeCell ref="D12:U13"/>
    <mergeCell ref="V12:Z13"/>
    <mergeCell ref="I16:N16"/>
    <mergeCell ref="O16:AD17"/>
    <mergeCell ref="AE16:AT17"/>
    <mergeCell ref="I17:N17"/>
    <mergeCell ref="O20:AT21"/>
    <mergeCell ref="I22:N22"/>
    <mergeCell ref="O22:AT23"/>
    <mergeCell ref="I23:N23"/>
    <mergeCell ref="I20:N21"/>
    <mergeCell ref="D24:AT25"/>
    <mergeCell ref="D26:AT27"/>
    <mergeCell ref="D28:AT29"/>
    <mergeCell ref="D30:AT31"/>
    <mergeCell ref="D32:J33"/>
    <mergeCell ref="K32:U33"/>
    <mergeCell ref="V32:AE33"/>
    <mergeCell ref="AF32:AT33"/>
    <mergeCell ref="D34:J35"/>
    <mergeCell ref="K34:U35"/>
    <mergeCell ref="V34:AE35"/>
    <mergeCell ref="A6:AW7"/>
    <mergeCell ref="A1:T4"/>
    <mergeCell ref="U1:Z4"/>
    <mergeCell ref="AA1:AE4"/>
    <mergeCell ref="AF1:AI4"/>
    <mergeCell ref="AO8:AQ8"/>
    <mergeCell ref="AM8:AN8"/>
    <mergeCell ref="AK8:AL8"/>
    <mergeCell ref="AV8:AW8"/>
    <mergeCell ref="AJ1:AP2"/>
    <mergeCell ref="AQ1:AQ4"/>
    <mergeCell ref="AR1:AW1"/>
    <mergeCell ref="AR2:AW4"/>
    <mergeCell ref="A9:AW10"/>
    <mergeCell ref="AT8:AU8"/>
    <mergeCell ref="AR8:AS8"/>
    <mergeCell ref="AJ3:AP4"/>
    <mergeCell ref="A5:AW5"/>
    <mergeCell ref="AB12:AE13"/>
    <mergeCell ref="AF12:AF13"/>
    <mergeCell ref="AE14:AH15"/>
    <mergeCell ref="I18:N19"/>
    <mergeCell ref="O18:AT19"/>
    <mergeCell ref="AA14:AD15"/>
    <mergeCell ref="AI14:AL15"/>
    <mergeCell ref="AM14:AP15"/>
    <mergeCell ref="AQ14:AT15"/>
    <mergeCell ref="AG12:AH13"/>
    <mergeCell ref="AI12:AN13"/>
    <mergeCell ref="AO12:AT13"/>
    <mergeCell ref="AU12:AW69"/>
    <mergeCell ref="D14:H23"/>
    <mergeCell ref="I14:N15"/>
    <mergeCell ref="O14:R15"/>
    <mergeCell ref="S14:V15"/>
    <mergeCell ref="W14:Z15"/>
    <mergeCell ref="AA12:AA13"/>
    <mergeCell ref="AF34:AT35"/>
    <mergeCell ref="D36:J37"/>
    <mergeCell ref="K36:U37"/>
    <mergeCell ref="V36:AE37"/>
    <mergeCell ref="AF36:AT37"/>
    <mergeCell ref="D38:J39"/>
    <mergeCell ref="K38:U39"/>
    <mergeCell ref="V38:AE39"/>
    <mergeCell ref="AF38:AT39"/>
    <mergeCell ref="D40:AT40"/>
    <mergeCell ref="D41:AT42"/>
    <mergeCell ref="D43:AT44"/>
    <mergeCell ref="D45:AT46"/>
    <mergeCell ref="D47:AT48"/>
    <mergeCell ref="D49:AT50"/>
    <mergeCell ref="D51:AT52"/>
    <mergeCell ref="D53:AT54"/>
    <mergeCell ref="D55:AB56"/>
    <mergeCell ref="AC55:AG56"/>
    <mergeCell ref="AH55:AQ56"/>
    <mergeCell ref="AR55:AT58"/>
    <mergeCell ref="D57:AB58"/>
    <mergeCell ref="AC57:AG57"/>
    <mergeCell ref="AH57:AQ58"/>
    <mergeCell ref="AC58:AG58"/>
    <mergeCell ref="D66:AT66"/>
    <mergeCell ref="D67:I67"/>
    <mergeCell ref="J67:P67"/>
    <mergeCell ref="Q67:R67"/>
    <mergeCell ref="S67:AC67"/>
    <mergeCell ref="AD67:AT67"/>
    <mergeCell ref="D68:AT69"/>
    <mergeCell ref="D59:AT59"/>
    <mergeCell ref="D60:AT61"/>
    <mergeCell ref="D62:AT62"/>
    <mergeCell ref="D63:AT63"/>
    <mergeCell ref="D64:AT64"/>
    <mergeCell ref="D65:I65"/>
    <mergeCell ref="J65:P65"/>
    <mergeCell ref="Q65:R65"/>
    <mergeCell ref="S65:AC65"/>
    <mergeCell ref="AD65:AT65"/>
  </mergeCells>
  <phoneticPr fontId="5"/>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B96"/>
  <sheetViews>
    <sheetView zoomScaleNormal="100" workbookViewId="0">
      <selection sqref="A1:Y1"/>
    </sheetView>
  </sheetViews>
  <sheetFormatPr defaultColWidth="9" defaultRowHeight="13.5"/>
  <cols>
    <col min="1" max="25" width="2.625" style="9" customWidth="1"/>
    <col min="26" max="29" width="1.625" style="9" customWidth="1"/>
    <col min="30" max="68" width="2.625" style="9" customWidth="1"/>
    <col min="69" max="16384" width="9" style="9"/>
  </cols>
  <sheetData>
    <row r="1" spans="1:54" ht="17.25" customHeight="1">
      <c r="A1" s="1856" t="s">
        <v>198</v>
      </c>
      <c r="B1" s="1856"/>
      <c r="C1" s="1856"/>
      <c r="D1" s="1856"/>
      <c r="E1" s="1856"/>
      <c r="F1" s="1856"/>
      <c r="G1" s="1856"/>
      <c r="H1" s="1856"/>
      <c r="I1" s="1856"/>
      <c r="J1" s="1856"/>
      <c r="K1" s="1856"/>
      <c r="L1" s="1856"/>
      <c r="M1" s="1856"/>
      <c r="N1" s="1856"/>
      <c r="O1" s="1856"/>
      <c r="P1" s="1856"/>
      <c r="Q1" s="1856"/>
      <c r="R1" s="1856"/>
      <c r="S1" s="1856"/>
      <c r="T1" s="1856"/>
      <c r="U1" s="1856"/>
      <c r="V1" s="1856"/>
      <c r="W1" s="1856"/>
      <c r="X1" s="1856"/>
      <c r="Y1" s="1856"/>
      <c r="Z1" s="1857"/>
      <c r="AA1" s="1857"/>
      <c r="AB1" s="1857"/>
      <c r="AC1" s="1857"/>
      <c r="AD1" s="1857"/>
      <c r="AE1" s="1857"/>
      <c r="AF1" s="1857"/>
      <c r="AG1" s="1857"/>
      <c r="AH1" s="1857"/>
      <c r="AI1" s="1857"/>
      <c r="AJ1" s="1857"/>
      <c r="AK1" s="1857"/>
      <c r="AL1" s="1857"/>
      <c r="AM1" s="1857"/>
      <c r="AN1" s="1857"/>
      <c r="AO1" s="1857"/>
      <c r="AP1" s="1857"/>
      <c r="AQ1" s="1857"/>
      <c r="AR1" s="1857"/>
      <c r="AS1" s="1857"/>
      <c r="AT1" s="1857"/>
      <c r="AU1" s="1857"/>
      <c r="AV1" s="1857"/>
      <c r="AW1" s="1858"/>
      <c r="AX1" s="1859" t="s">
        <v>199</v>
      </c>
      <c r="AY1" s="1860"/>
      <c r="AZ1" s="1860"/>
      <c r="BA1" s="1860"/>
      <c r="BB1" s="1861"/>
    </row>
    <row r="2" spans="1:54" ht="17.25" customHeight="1">
      <c r="A2" s="1862" t="s">
        <v>200</v>
      </c>
      <c r="B2" s="1863"/>
      <c r="C2" s="1863"/>
      <c r="D2" s="1863"/>
      <c r="E2" s="1863"/>
      <c r="F2" s="1863"/>
      <c r="G2" s="1863"/>
      <c r="H2" s="1863"/>
      <c r="I2" s="1863"/>
      <c r="J2" s="1863"/>
      <c r="K2" s="1863"/>
      <c r="L2" s="1863"/>
      <c r="M2" s="1863"/>
      <c r="N2" s="1863"/>
      <c r="O2" s="1863"/>
      <c r="P2" s="1863"/>
      <c r="Q2" s="1863"/>
      <c r="R2" s="1863"/>
      <c r="S2" s="1863"/>
      <c r="T2" s="1863"/>
      <c r="U2" s="1863"/>
      <c r="V2" s="1863"/>
      <c r="W2" s="1863"/>
      <c r="X2" s="1863"/>
      <c r="Y2" s="1863"/>
      <c r="Z2" s="1857"/>
      <c r="AA2" s="1857"/>
      <c r="AB2" s="1857"/>
      <c r="AC2" s="1857"/>
      <c r="AD2" s="1857"/>
      <c r="AE2" s="1857"/>
      <c r="AF2" s="1857"/>
      <c r="AG2" s="1857"/>
      <c r="AH2" s="1857"/>
      <c r="AI2" s="1857"/>
      <c r="AJ2" s="1857"/>
      <c r="AK2" s="1857"/>
      <c r="AL2" s="1857"/>
      <c r="AM2" s="1857"/>
      <c r="AN2" s="1857"/>
      <c r="AO2" s="1857"/>
      <c r="AP2" s="1857"/>
      <c r="AQ2" s="1857"/>
      <c r="AR2" s="1857"/>
      <c r="AS2" s="1857"/>
      <c r="AT2" s="1857"/>
      <c r="AU2" s="1857"/>
      <c r="AV2" s="1857"/>
      <c r="AW2" s="1857"/>
      <c r="AX2" s="1857"/>
      <c r="AY2" s="1857"/>
      <c r="AZ2" s="1857"/>
      <c r="BA2" s="1857"/>
      <c r="BB2" s="1857"/>
    </row>
    <row r="3" spans="1:54" ht="17.25" customHeight="1">
      <c r="A3" s="1863"/>
      <c r="B3" s="1863"/>
      <c r="C3" s="1863"/>
      <c r="D3" s="1863"/>
      <c r="E3" s="1863"/>
      <c r="F3" s="1863"/>
      <c r="G3" s="1863"/>
      <c r="H3" s="1863"/>
      <c r="I3" s="1863"/>
      <c r="J3" s="1863"/>
      <c r="K3" s="1863"/>
      <c r="L3" s="1863"/>
      <c r="M3" s="1863"/>
      <c r="N3" s="1863"/>
      <c r="O3" s="1863"/>
      <c r="P3" s="1863"/>
      <c r="Q3" s="1863"/>
      <c r="R3" s="1863"/>
      <c r="S3" s="1863"/>
      <c r="T3" s="1863"/>
      <c r="U3" s="1863"/>
      <c r="V3" s="1863"/>
      <c r="W3" s="1863"/>
      <c r="X3" s="1863"/>
      <c r="Y3" s="1863"/>
      <c r="Z3" s="1857"/>
      <c r="AA3" s="1857"/>
      <c r="AB3" s="1857"/>
      <c r="AC3" s="1857"/>
      <c r="AD3" s="1864" t="s">
        <v>643</v>
      </c>
      <c r="AE3" s="1864"/>
      <c r="AF3" s="1864"/>
      <c r="AG3" s="1864"/>
      <c r="AH3" s="1864"/>
      <c r="AI3" s="1864"/>
      <c r="AJ3" s="1864"/>
      <c r="AK3" s="1864"/>
      <c r="AL3" s="1864"/>
      <c r="AM3" s="1864"/>
      <c r="AN3" s="1864"/>
      <c r="AO3" s="1864"/>
      <c r="AP3" s="1864"/>
      <c r="AQ3" s="1864"/>
      <c r="AR3" s="1864"/>
      <c r="AS3" s="1864"/>
      <c r="AT3" s="1864"/>
      <c r="AU3" s="1864"/>
      <c r="AV3" s="1864"/>
      <c r="AW3" s="1864"/>
      <c r="AX3" s="1864"/>
      <c r="AY3" s="1864"/>
      <c r="AZ3" s="1864"/>
      <c r="BA3" s="1864"/>
      <c r="BB3" s="1864"/>
    </row>
    <row r="4" spans="1:54" ht="17.25" customHeight="1">
      <c r="A4" s="1863"/>
      <c r="B4" s="1863"/>
      <c r="C4" s="1863"/>
      <c r="D4" s="1863"/>
      <c r="E4" s="1863"/>
      <c r="F4" s="1863"/>
      <c r="G4" s="1863"/>
      <c r="H4" s="1863"/>
      <c r="I4" s="1863"/>
      <c r="J4" s="1863"/>
      <c r="K4" s="1863"/>
      <c r="L4" s="1863"/>
      <c r="M4" s="1863"/>
      <c r="N4" s="1863"/>
      <c r="O4" s="1863"/>
      <c r="P4" s="1863"/>
      <c r="Q4" s="1863"/>
      <c r="R4" s="1863"/>
      <c r="S4" s="1863"/>
      <c r="T4" s="1863"/>
      <c r="U4" s="1863"/>
      <c r="V4" s="1863"/>
      <c r="W4" s="1863"/>
      <c r="X4" s="1863"/>
      <c r="Y4" s="1863"/>
      <c r="Z4" s="1857"/>
      <c r="AA4" s="1857"/>
      <c r="AB4" s="1857"/>
      <c r="AC4" s="1857"/>
      <c r="AD4" s="1864" t="s">
        <v>644</v>
      </c>
      <c r="AE4" s="1864"/>
      <c r="AF4" s="1864"/>
      <c r="AG4" s="1864"/>
      <c r="AH4" s="1864"/>
      <c r="AI4" s="1864"/>
      <c r="AJ4" s="1864"/>
      <c r="AK4" s="1864"/>
      <c r="AL4" s="1864"/>
      <c r="AM4" s="1864"/>
      <c r="AN4" s="1864"/>
      <c r="AO4" s="1864"/>
      <c r="AP4" s="1864"/>
      <c r="AQ4" s="1864"/>
      <c r="AR4" s="1864"/>
      <c r="AS4" s="1864"/>
      <c r="AT4" s="1864"/>
      <c r="AU4" s="1864"/>
      <c r="AV4" s="1864"/>
      <c r="AW4" s="1864"/>
      <c r="AX4" s="1864"/>
      <c r="AY4" s="1864"/>
      <c r="AZ4" s="1864"/>
      <c r="BA4" s="1864"/>
      <c r="BB4" s="1864"/>
    </row>
    <row r="5" spans="1:54" ht="17.25" customHeight="1">
      <c r="A5" s="1864" t="s">
        <v>631</v>
      </c>
      <c r="B5" s="1864"/>
      <c r="C5" s="1864"/>
      <c r="D5" s="1864"/>
      <c r="E5" s="1864"/>
      <c r="F5" s="1864"/>
      <c r="G5" s="1864"/>
      <c r="H5" s="1864"/>
      <c r="I5" s="1864"/>
      <c r="J5" s="1864"/>
      <c r="K5" s="1864"/>
      <c r="L5" s="1864"/>
      <c r="M5" s="1864"/>
      <c r="N5" s="1864"/>
      <c r="O5" s="1864"/>
      <c r="P5" s="1864"/>
      <c r="Q5" s="1864"/>
      <c r="R5" s="1864"/>
      <c r="S5" s="1864"/>
      <c r="T5" s="1864"/>
      <c r="U5" s="1864"/>
      <c r="V5" s="1864"/>
      <c r="W5" s="1864"/>
      <c r="X5" s="1864"/>
      <c r="Y5" s="1864"/>
      <c r="Z5" s="1857"/>
      <c r="AA5" s="1857"/>
      <c r="AB5" s="1857"/>
      <c r="AC5" s="1857"/>
      <c r="AD5" s="1864" t="s">
        <v>645</v>
      </c>
      <c r="AE5" s="1864"/>
      <c r="AF5" s="1864"/>
      <c r="AG5" s="1864"/>
      <c r="AH5" s="1864"/>
      <c r="AI5" s="1864"/>
      <c r="AJ5" s="1864"/>
      <c r="AK5" s="1864"/>
      <c r="AL5" s="1864"/>
      <c r="AM5" s="1864"/>
      <c r="AN5" s="1864"/>
      <c r="AO5" s="1864"/>
      <c r="AP5" s="1864"/>
      <c r="AQ5" s="1864"/>
      <c r="AR5" s="1864"/>
      <c r="AS5" s="1864"/>
      <c r="AT5" s="1864"/>
      <c r="AU5" s="1864"/>
      <c r="AV5" s="1864"/>
      <c r="AW5" s="1864"/>
      <c r="AX5" s="1864"/>
      <c r="AY5" s="1864"/>
      <c r="AZ5" s="1864"/>
      <c r="BA5" s="1864"/>
      <c r="BB5" s="1864"/>
    </row>
    <row r="6" spans="1:54" ht="6" customHeight="1">
      <c r="A6" s="1864" t="s">
        <v>630</v>
      </c>
      <c r="B6" s="1864"/>
      <c r="C6" s="1864"/>
      <c r="D6" s="1864"/>
      <c r="E6" s="1864"/>
      <c r="F6" s="1864"/>
      <c r="G6" s="1864"/>
      <c r="H6" s="1864"/>
      <c r="I6" s="1864"/>
      <c r="J6" s="1864"/>
      <c r="K6" s="1864"/>
      <c r="L6" s="1864"/>
      <c r="M6" s="1864"/>
      <c r="N6" s="1864"/>
      <c r="O6" s="1864"/>
      <c r="P6" s="1864"/>
      <c r="Q6" s="1864"/>
      <c r="R6" s="1864"/>
      <c r="S6" s="1864"/>
      <c r="T6" s="1864"/>
      <c r="U6" s="1864"/>
      <c r="V6" s="1864"/>
      <c r="W6" s="1864"/>
      <c r="X6" s="1864"/>
      <c r="Y6" s="1864"/>
      <c r="Z6" s="1857"/>
      <c r="AA6" s="1857"/>
      <c r="AB6" s="1857"/>
      <c r="AC6" s="1857"/>
      <c r="AD6" s="1864" t="s">
        <v>646</v>
      </c>
      <c r="AE6" s="1864"/>
      <c r="AF6" s="1864"/>
      <c r="AG6" s="1864"/>
      <c r="AH6" s="1864"/>
      <c r="AI6" s="1864"/>
      <c r="AJ6" s="1864"/>
      <c r="AK6" s="1864"/>
      <c r="AL6" s="1864"/>
      <c r="AM6" s="1864"/>
      <c r="AN6" s="1864"/>
      <c r="AO6" s="1864"/>
      <c r="AP6" s="1864"/>
      <c r="AQ6" s="1864"/>
      <c r="AR6" s="1864"/>
      <c r="AS6" s="1864"/>
      <c r="AT6" s="1864"/>
      <c r="AU6" s="1864"/>
      <c r="AV6" s="1864"/>
      <c r="AW6" s="1864"/>
      <c r="AX6" s="1864"/>
      <c r="AY6" s="1864"/>
      <c r="AZ6" s="1864"/>
      <c r="BA6" s="1864"/>
      <c r="BB6" s="1864"/>
    </row>
    <row r="7" spans="1:54" ht="6" customHeight="1">
      <c r="A7" s="1866"/>
      <c r="B7" s="1866"/>
      <c r="C7" s="1866"/>
      <c r="D7" s="1866"/>
      <c r="E7" s="1866"/>
      <c r="F7" s="1866"/>
      <c r="G7" s="1866"/>
      <c r="H7" s="1866"/>
      <c r="I7" s="1866"/>
      <c r="J7" s="1866"/>
      <c r="K7" s="1866"/>
      <c r="L7" s="1866"/>
      <c r="M7" s="1866"/>
      <c r="N7" s="1866"/>
      <c r="O7" s="1866"/>
      <c r="P7" s="1866"/>
      <c r="Q7" s="1866"/>
      <c r="R7" s="1866"/>
      <c r="S7" s="1866"/>
      <c r="T7" s="1866"/>
      <c r="U7" s="1866"/>
      <c r="V7" s="1866"/>
      <c r="W7" s="1866"/>
      <c r="X7" s="1866"/>
      <c r="Y7" s="1866"/>
      <c r="Z7" s="1857"/>
      <c r="AA7" s="1857"/>
      <c r="AB7" s="1857"/>
      <c r="AC7" s="1857"/>
      <c r="AD7" s="1864"/>
      <c r="AE7" s="1864"/>
      <c r="AF7" s="1864"/>
      <c r="AG7" s="1864"/>
      <c r="AH7" s="1864"/>
      <c r="AI7" s="1864"/>
      <c r="AJ7" s="1864"/>
      <c r="AK7" s="1864"/>
      <c r="AL7" s="1864"/>
      <c r="AM7" s="1864"/>
      <c r="AN7" s="1864"/>
      <c r="AO7" s="1864"/>
      <c r="AP7" s="1864"/>
      <c r="AQ7" s="1864"/>
      <c r="AR7" s="1864"/>
      <c r="AS7" s="1864"/>
      <c r="AT7" s="1864"/>
      <c r="AU7" s="1864"/>
      <c r="AV7" s="1864"/>
      <c r="AW7" s="1864"/>
      <c r="AX7" s="1864"/>
      <c r="AY7" s="1864"/>
      <c r="AZ7" s="1864"/>
      <c r="BA7" s="1864"/>
      <c r="BB7" s="1864"/>
    </row>
    <row r="8" spans="1:54" ht="6" customHeight="1">
      <c r="A8" s="1866"/>
      <c r="B8" s="1866"/>
      <c r="C8" s="1866"/>
      <c r="D8" s="1866"/>
      <c r="E8" s="1866"/>
      <c r="F8" s="1866"/>
      <c r="G8" s="1866"/>
      <c r="H8" s="1866"/>
      <c r="I8" s="1866"/>
      <c r="J8" s="1866"/>
      <c r="K8" s="1866"/>
      <c r="L8" s="1866"/>
      <c r="M8" s="1866"/>
      <c r="N8" s="1866"/>
      <c r="O8" s="1866"/>
      <c r="P8" s="1866"/>
      <c r="Q8" s="1866"/>
      <c r="R8" s="1866"/>
      <c r="S8" s="1866"/>
      <c r="T8" s="1866"/>
      <c r="U8" s="1866"/>
      <c r="V8" s="1866"/>
      <c r="W8" s="1866"/>
      <c r="X8" s="1866"/>
      <c r="Y8" s="1866"/>
      <c r="Z8" s="1857"/>
      <c r="AA8" s="1857"/>
      <c r="AB8" s="1857"/>
      <c r="AC8" s="1857"/>
      <c r="AD8" s="1864"/>
      <c r="AE8" s="1864"/>
      <c r="AF8" s="1864"/>
      <c r="AG8" s="1864"/>
      <c r="AH8" s="1864"/>
      <c r="AI8" s="1864"/>
      <c r="AJ8" s="1864"/>
      <c r="AK8" s="1864"/>
      <c r="AL8" s="1864"/>
      <c r="AM8" s="1864"/>
      <c r="AN8" s="1864"/>
      <c r="AO8" s="1864"/>
      <c r="AP8" s="1864"/>
      <c r="AQ8" s="1864"/>
      <c r="AR8" s="1864"/>
      <c r="AS8" s="1864"/>
      <c r="AT8" s="1864"/>
      <c r="AU8" s="1864"/>
      <c r="AV8" s="1864"/>
      <c r="AW8" s="1864"/>
      <c r="AX8" s="1864"/>
      <c r="AY8" s="1864"/>
      <c r="AZ8" s="1864"/>
      <c r="BA8" s="1864"/>
      <c r="BB8" s="1864"/>
    </row>
    <row r="9" spans="1:54" ht="6" customHeight="1">
      <c r="A9" s="1864" t="s">
        <v>633</v>
      </c>
      <c r="B9" s="1864"/>
      <c r="C9" s="1864"/>
      <c r="D9" s="1864"/>
      <c r="E9" s="1864"/>
      <c r="F9" s="1864"/>
      <c r="G9" s="1864"/>
      <c r="H9" s="1864"/>
      <c r="I9" s="1864"/>
      <c r="J9" s="1864"/>
      <c r="K9" s="1864"/>
      <c r="L9" s="1864"/>
      <c r="M9" s="1864"/>
      <c r="N9" s="1864"/>
      <c r="O9" s="1864"/>
      <c r="P9" s="1864"/>
      <c r="Q9" s="1864"/>
      <c r="R9" s="1864"/>
      <c r="S9" s="1864"/>
      <c r="T9" s="1864"/>
      <c r="U9" s="1864"/>
      <c r="V9" s="1864"/>
      <c r="W9" s="1864"/>
      <c r="X9" s="1864"/>
      <c r="Y9" s="1864"/>
      <c r="Z9" s="1857"/>
      <c r="AA9" s="1857"/>
      <c r="AB9" s="1857"/>
      <c r="AC9" s="1857"/>
      <c r="AD9" s="1864" t="s">
        <v>647</v>
      </c>
      <c r="AE9" s="1866"/>
      <c r="AF9" s="1866"/>
      <c r="AG9" s="1866"/>
      <c r="AH9" s="1866"/>
      <c r="AI9" s="1866"/>
      <c r="AJ9" s="1866"/>
      <c r="AK9" s="1866"/>
      <c r="AL9" s="1866"/>
      <c r="AM9" s="1866"/>
      <c r="AN9" s="1866"/>
      <c r="AO9" s="1866"/>
      <c r="AP9" s="1866"/>
      <c r="AQ9" s="1866"/>
      <c r="AR9" s="1866"/>
      <c r="AS9" s="1866"/>
      <c r="AT9" s="1866"/>
      <c r="AU9" s="1866"/>
      <c r="AV9" s="1866"/>
      <c r="AW9" s="1866"/>
      <c r="AX9" s="1866"/>
      <c r="AY9" s="1866"/>
      <c r="AZ9" s="1866"/>
      <c r="BA9" s="1866"/>
      <c r="BB9" s="1866"/>
    </row>
    <row r="10" spans="1:54" ht="6" customHeight="1">
      <c r="A10" s="1864"/>
      <c r="B10" s="1864"/>
      <c r="C10" s="1864"/>
      <c r="D10" s="1864"/>
      <c r="E10" s="1864"/>
      <c r="F10" s="1864"/>
      <c r="G10" s="1864"/>
      <c r="H10" s="1864"/>
      <c r="I10" s="1864"/>
      <c r="J10" s="1864"/>
      <c r="K10" s="1864"/>
      <c r="L10" s="1864"/>
      <c r="M10" s="1864"/>
      <c r="N10" s="1864"/>
      <c r="O10" s="1864"/>
      <c r="P10" s="1864"/>
      <c r="Q10" s="1864"/>
      <c r="R10" s="1864"/>
      <c r="S10" s="1864"/>
      <c r="T10" s="1864"/>
      <c r="U10" s="1864"/>
      <c r="V10" s="1864"/>
      <c r="W10" s="1864"/>
      <c r="X10" s="1864"/>
      <c r="Y10" s="1864"/>
      <c r="Z10" s="1857"/>
      <c r="AA10" s="1857"/>
      <c r="AB10" s="1857"/>
      <c r="AC10" s="1857"/>
      <c r="AD10" s="1866"/>
      <c r="AE10" s="1866"/>
      <c r="AF10" s="1866"/>
      <c r="AG10" s="1866"/>
      <c r="AH10" s="1866"/>
      <c r="AI10" s="1866"/>
      <c r="AJ10" s="1866"/>
      <c r="AK10" s="1866"/>
      <c r="AL10" s="1866"/>
      <c r="AM10" s="1866"/>
      <c r="AN10" s="1866"/>
      <c r="AO10" s="1866"/>
      <c r="AP10" s="1866"/>
      <c r="AQ10" s="1866"/>
      <c r="AR10" s="1866"/>
      <c r="AS10" s="1866"/>
      <c r="AT10" s="1866"/>
      <c r="AU10" s="1866"/>
      <c r="AV10" s="1866"/>
      <c r="AW10" s="1866"/>
      <c r="AX10" s="1866"/>
      <c r="AY10" s="1866"/>
      <c r="AZ10" s="1866"/>
      <c r="BA10" s="1866"/>
      <c r="BB10" s="1866"/>
    </row>
    <row r="11" spans="1:54" ht="6" customHeight="1">
      <c r="A11" s="1864"/>
      <c r="B11" s="1864"/>
      <c r="C11" s="1864"/>
      <c r="D11" s="1864"/>
      <c r="E11" s="1864"/>
      <c r="F11" s="1864"/>
      <c r="G11" s="1864"/>
      <c r="H11" s="1864"/>
      <c r="I11" s="1864"/>
      <c r="J11" s="1864"/>
      <c r="K11" s="1864"/>
      <c r="L11" s="1864"/>
      <c r="M11" s="1864"/>
      <c r="N11" s="1864"/>
      <c r="O11" s="1864"/>
      <c r="P11" s="1864"/>
      <c r="Q11" s="1864"/>
      <c r="R11" s="1864"/>
      <c r="S11" s="1864"/>
      <c r="T11" s="1864"/>
      <c r="U11" s="1864"/>
      <c r="V11" s="1864"/>
      <c r="W11" s="1864"/>
      <c r="X11" s="1864"/>
      <c r="Y11" s="1864"/>
      <c r="Z11" s="1857"/>
      <c r="AA11" s="1857"/>
      <c r="AB11" s="1857"/>
      <c r="AC11" s="1857"/>
      <c r="AD11" s="1866"/>
      <c r="AE11" s="1866"/>
      <c r="AF11" s="1866"/>
      <c r="AG11" s="1866"/>
      <c r="AH11" s="1866"/>
      <c r="AI11" s="1866"/>
      <c r="AJ11" s="1866"/>
      <c r="AK11" s="1866"/>
      <c r="AL11" s="1866"/>
      <c r="AM11" s="1866"/>
      <c r="AN11" s="1866"/>
      <c r="AO11" s="1866"/>
      <c r="AP11" s="1866"/>
      <c r="AQ11" s="1866"/>
      <c r="AR11" s="1866"/>
      <c r="AS11" s="1866"/>
      <c r="AT11" s="1866"/>
      <c r="AU11" s="1866"/>
      <c r="AV11" s="1866"/>
      <c r="AW11" s="1866"/>
      <c r="AX11" s="1866"/>
      <c r="AY11" s="1866"/>
      <c r="AZ11" s="1866"/>
      <c r="BA11" s="1866"/>
      <c r="BB11" s="1866"/>
    </row>
    <row r="12" spans="1:54" ht="6" customHeight="1">
      <c r="A12" s="1865" t="s">
        <v>632</v>
      </c>
      <c r="B12" s="1865"/>
      <c r="C12" s="1865"/>
      <c r="D12" s="1865"/>
      <c r="E12" s="1865"/>
      <c r="F12" s="1865"/>
      <c r="G12" s="1865"/>
      <c r="H12" s="1865"/>
      <c r="I12" s="1865"/>
      <c r="J12" s="1865"/>
      <c r="K12" s="1865"/>
      <c r="L12" s="1865"/>
      <c r="M12" s="1865"/>
      <c r="N12" s="1865"/>
      <c r="O12" s="1865"/>
      <c r="P12" s="1865"/>
      <c r="Q12" s="1865"/>
      <c r="R12" s="1865"/>
      <c r="S12" s="1865"/>
      <c r="T12" s="1865"/>
      <c r="U12" s="1865"/>
      <c r="V12" s="1865"/>
      <c r="W12" s="1865"/>
      <c r="X12" s="1865"/>
      <c r="Y12" s="1865"/>
      <c r="Z12" s="1857"/>
      <c r="AA12" s="1857"/>
      <c r="AB12" s="1857"/>
      <c r="AC12" s="1857"/>
      <c r="AD12" s="1864" t="s">
        <v>648</v>
      </c>
      <c r="AE12" s="1864"/>
      <c r="AF12" s="1864"/>
      <c r="AG12" s="1864"/>
      <c r="AH12" s="1864"/>
      <c r="AI12" s="1864"/>
      <c r="AJ12" s="1864"/>
      <c r="AK12" s="1864"/>
      <c r="AL12" s="1864"/>
      <c r="AM12" s="1864"/>
      <c r="AN12" s="1864"/>
      <c r="AO12" s="1864"/>
      <c r="AP12" s="1864"/>
      <c r="AQ12" s="1864"/>
      <c r="AR12" s="1864"/>
      <c r="AS12" s="1864"/>
      <c r="AT12" s="1864"/>
      <c r="AU12" s="1864"/>
      <c r="AV12" s="1864"/>
      <c r="AW12" s="1864"/>
      <c r="AX12" s="1864"/>
      <c r="AY12" s="1864"/>
      <c r="AZ12" s="1864"/>
      <c r="BA12" s="1864"/>
      <c r="BB12" s="1864"/>
    </row>
    <row r="13" spans="1:54" ht="6" customHeight="1">
      <c r="A13" s="1874"/>
      <c r="B13" s="1874"/>
      <c r="C13" s="1874"/>
      <c r="D13" s="1874"/>
      <c r="E13" s="1874"/>
      <c r="F13" s="1874"/>
      <c r="G13" s="1874"/>
      <c r="H13" s="1874"/>
      <c r="I13" s="1874"/>
      <c r="J13" s="1874"/>
      <c r="K13" s="1874"/>
      <c r="L13" s="1874"/>
      <c r="M13" s="1874"/>
      <c r="N13" s="1874"/>
      <c r="O13" s="1874"/>
      <c r="P13" s="1874"/>
      <c r="Q13" s="1874"/>
      <c r="R13" s="1874"/>
      <c r="S13" s="1874"/>
      <c r="T13" s="1874"/>
      <c r="U13" s="1874"/>
      <c r="V13" s="1874"/>
      <c r="W13" s="1874"/>
      <c r="X13" s="1874"/>
      <c r="Y13" s="1874"/>
      <c r="Z13" s="1857"/>
      <c r="AA13" s="1857"/>
      <c r="AB13" s="1857"/>
      <c r="AC13" s="1857"/>
      <c r="AD13" s="1864"/>
      <c r="AE13" s="1864"/>
      <c r="AF13" s="1864"/>
      <c r="AG13" s="1864"/>
      <c r="AH13" s="1864"/>
      <c r="AI13" s="1864"/>
      <c r="AJ13" s="1864"/>
      <c r="AK13" s="1864"/>
      <c r="AL13" s="1864"/>
      <c r="AM13" s="1864"/>
      <c r="AN13" s="1864"/>
      <c r="AO13" s="1864"/>
      <c r="AP13" s="1864"/>
      <c r="AQ13" s="1864"/>
      <c r="AR13" s="1864"/>
      <c r="AS13" s="1864"/>
      <c r="AT13" s="1864"/>
      <c r="AU13" s="1864"/>
      <c r="AV13" s="1864"/>
      <c r="AW13" s="1864"/>
      <c r="AX13" s="1864"/>
      <c r="AY13" s="1864"/>
      <c r="AZ13" s="1864"/>
      <c r="BA13" s="1864"/>
      <c r="BB13" s="1864"/>
    </row>
    <row r="14" spans="1:54" ht="6" customHeight="1">
      <c r="A14" s="1874"/>
      <c r="B14" s="1874"/>
      <c r="C14" s="1874"/>
      <c r="D14" s="1874"/>
      <c r="E14" s="1874"/>
      <c r="F14" s="1874"/>
      <c r="G14" s="1874"/>
      <c r="H14" s="1874"/>
      <c r="I14" s="1874"/>
      <c r="J14" s="1874"/>
      <c r="K14" s="1874"/>
      <c r="L14" s="1874"/>
      <c r="M14" s="1874"/>
      <c r="N14" s="1874"/>
      <c r="O14" s="1874"/>
      <c r="P14" s="1874"/>
      <c r="Q14" s="1874"/>
      <c r="R14" s="1874"/>
      <c r="S14" s="1874"/>
      <c r="T14" s="1874"/>
      <c r="U14" s="1874"/>
      <c r="V14" s="1874"/>
      <c r="W14" s="1874"/>
      <c r="X14" s="1874"/>
      <c r="Y14" s="1874"/>
      <c r="Z14" s="1857"/>
      <c r="AA14" s="1857"/>
      <c r="AB14" s="1857"/>
      <c r="AC14" s="1857"/>
      <c r="AD14" s="1864"/>
      <c r="AE14" s="1864"/>
      <c r="AF14" s="1864"/>
      <c r="AG14" s="1864"/>
      <c r="AH14" s="1864"/>
      <c r="AI14" s="1864"/>
      <c r="AJ14" s="1864"/>
      <c r="AK14" s="1864"/>
      <c r="AL14" s="1864"/>
      <c r="AM14" s="1864"/>
      <c r="AN14" s="1864"/>
      <c r="AO14" s="1864"/>
      <c r="AP14" s="1864"/>
      <c r="AQ14" s="1864"/>
      <c r="AR14" s="1864"/>
      <c r="AS14" s="1864"/>
      <c r="AT14" s="1864"/>
      <c r="AU14" s="1864"/>
      <c r="AV14" s="1864"/>
      <c r="AW14" s="1864"/>
      <c r="AX14" s="1864"/>
      <c r="AY14" s="1864"/>
      <c r="AZ14" s="1864"/>
      <c r="BA14" s="1864"/>
      <c r="BB14" s="1864"/>
    </row>
    <row r="15" spans="1:54" ht="6" customHeight="1">
      <c r="A15" s="1865" t="s">
        <v>629</v>
      </c>
      <c r="B15" s="1865"/>
      <c r="C15" s="1865"/>
      <c r="D15" s="1865"/>
      <c r="E15" s="1865"/>
      <c r="F15" s="1865"/>
      <c r="G15" s="1865"/>
      <c r="H15" s="1865"/>
      <c r="I15" s="1865"/>
      <c r="J15" s="1865"/>
      <c r="K15" s="1865"/>
      <c r="L15" s="1865"/>
      <c r="M15" s="1865"/>
      <c r="N15" s="1865"/>
      <c r="O15" s="1865"/>
      <c r="P15" s="1865"/>
      <c r="Q15" s="1865"/>
      <c r="R15" s="1865"/>
      <c r="S15" s="1865"/>
      <c r="T15" s="1865"/>
      <c r="U15" s="1865"/>
      <c r="V15" s="1865"/>
      <c r="W15" s="1865"/>
      <c r="X15" s="1865"/>
      <c r="Y15" s="1865"/>
      <c r="Z15" s="1857"/>
      <c r="AA15" s="1857"/>
      <c r="AB15" s="1857"/>
      <c r="AC15" s="1857"/>
      <c r="AD15" s="1864" t="s">
        <v>650</v>
      </c>
      <c r="AE15" s="1864"/>
      <c r="AF15" s="1864"/>
      <c r="AG15" s="1864"/>
      <c r="AH15" s="1864"/>
      <c r="AI15" s="1864"/>
      <c r="AJ15" s="1864"/>
      <c r="AK15" s="1864"/>
      <c r="AL15" s="1864"/>
      <c r="AM15" s="1864"/>
      <c r="AN15" s="1864"/>
      <c r="AO15" s="1864"/>
      <c r="AP15" s="1864"/>
      <c r="AQ15" s="1864"/>
      <c r="AR15" s="1864"/>
      <c r="AS15" s="1864"/>
      <c r="AT15" s="1864"/>
      <c r="AU15" s="1864"/>
      <c r="AV15" s="1864"/>
      <c r="AW15" s="1864"/>
      <c r="AX15" s="1864"/>
      <c r="AY15" s="1864"/>
      <c r="AZ15" s="1864"/>
      <c r="BA15" s="1864"/>
      <c r="BB15" s="1864"/>
    </row>
    <row r="16" spans="1:54" ht="6" customHeight="1">
      <c r="A16" s="1866"/>
      <c r="B16" s="1866"/>
      <c r="C16" s="1866"/>
      <c r="D16" s="1866"/>
      <c r="E16" s="1866"/>
      <c r="F16" s="1866"/>
      <c r="G16" s="1866"/>
      <c r="H16" s="1866"/>
      <c r="I16" s="1866"/>
      <c r="J16" s="1866"/>
      <c r="K16" s="1866"/>
      <c r="L16" s="1866"/>
      <c r="M16" s="1866"/>
      <c r="N16" s="1866"/>
      <c r="O16" s="1866"/>
      <c r="P16" s="1866"/>
      <c r="Q16" s="1866"/>
      <c r="R16" s="1866"/>
      <c r="S16" s="1866"/>
      <c r="T16" s="1866"/>
      <c r="U16" s="1866"/>
      <c r="V16" s="1866"/>
      <c r="W16" s="1866"/>
      <c r="X16" s="1866"/>
      <c r="Y16" s="1866"/>
      <c r="Z16" s="1857"/>
      <c r="AA16" s="1857"/>
      <c r="AB16" s="1857"/>
      <c r="AC16" s="1857"/>
      <c r="AD16" s="1864"/>
      <c r="AE16" s="1864"/>
      <c r="AF16" s="1864"/>
      <c r="AG16" s="1864"/>
      <c r="AH16" s="1864"/>
      <c r="AI16" s="1864"/>
      <c r="AJ16" s="1864"/>
      <c r="AK16" s="1864"/>
      <c r="AL16" s="1864"/>
      <c r="AM16" s="1864"/>
      <c r="AN16" s="1864"/>
      <c r="AO16" s="1864"/>
      <c r="AP16" s="1864"/>
      <c r="AQ16" s="1864"/>
      <c r="AR16" s="1864"/>
      <c r="AS16" s="1864"/>
      <c r="AT16" s="1864"/>
      <c r="AU16" s="1864"/>
      <c r="AV16" s="1864"/>
      <c r="AW16" s="1864"/>
      <c r="AX16" s="1864"/>
      <c r="AY16" s="1864"/>
      <c r="AZ16" s="1864"/>
      <c r="BA16" s="1864"/>
      <c r="BB16" s="1864"/>
    </row>
    <row r="17" spans="1:54" ht="6" customHeight="1">
      <c r="A17" s="1866"/>
      <c r="B17" s="1866"/>
      <c r="C17" s="1866"/>
      <c r="D17" s="1866"/>
      <c r="E17" s="1866"/>
      <c r="F17" s="1866"/>
      <c r="G17" s="1866"/>
      <c r="H17" s="1866"/>
      <c r="I17" s="1866"/>
      <c r="J17" s="1866"/>
      <c r="K17" s="1866"/>
      <c r="L17" s="1866"/>
      <c r="M17" s="1866"/>
      <c r="N17" s="1866"/>
      <c r="O17" s="1866"/>
      <c r="P17" s="1866"/>
      <c r="Q17" s="1866"/>
      <c r="R17" s="1866"/>
      <c r="S17" s="1866"/>
      <c r="T17" s="1866"/>
      <c r="U17" s="1866"/>
      <c r="V17" s="1866"/>
      <c r="W17" s="1866"/>
      <c r="X17" s="1866"/>
      <c r="Y17" s="1866"/>
      <c r="Z17" s="1857"/>
      <c r="AA17" s="1857"/>
      <c r="AB17" s="1857"/>
      <c r="AC17" s="1857"/>
      <c r="AD17" s="1864"/>
      <c r="AE17" s="1864"/>
      <c r="AF17" s="1864"/>
      <c r="AG17" s="1864"/>
      <c r="AH17" s="1864"/>
      <c r="AI17" s="1864"/>
      <c r="AJ17" s="1864"/>
      <c r="AK17" s="1864"/>
      <c r="AL17" s="1864"/>
      <c r="AM17" s="1864"/>
      <c r="AN17" s="1864"/>
      <c r="AO17" s="1864"/>
      <c r="AP17" s="1864"/>
      <c r="AQ17" s="1864"/>
      <c r="AR17" s="1864"/>
      <c r="AS17" s="1864"/>
      <c r="AT17" s="1864"/>
      <c r="AU17" s="1864"/>
      <c r="AV17" s="1864"/>
      <c r="AW17" s="1864"/>
      <c r="AX17" s="1864"/>
      <c r="AY17" s="1864"/>
      <c r="AZ17" s="1864"/>
      <c r="BA17" s="1864"/>
      <c r="BB17" s="1864"/>
    </row>
    <row r="18" spans="1:54" ht="6" customHeight="1">
      <c r="A18" s="1870" t="s">
        <v>471</v>
      </c>
      <c r="B18" s="1870"/>
      <c r="C18" s="1870"/>
      <c r="D18" s="1870"/>
      <c r="E18" s="1870"/>
      <c r="F18" s="265"/>
      <c r="G18" s="1867" t="s">
        <v>472</v>
      </c>
      <c r="H18" s="1867"/>
      <c r="I18" s="1867"/>
      <c r="J18" s="1867"/>
      <c r="K18" s="1867"/>
      <c r="L18" s="1867"/>
      <c r="M18" s="1867" t="s">
        <v>473</v>
      </c>
      <c r="N18" s="1867"/>
      <c r="O18" s="1867"/>
      <c r="P18" s="1867" t="s">
        <v>475</v>
      </c>
      <c r="Q18" s="1867"/>
      <c r="R18" s="1867"/>
      <c r="S18" s="1867"/>
      <c r="T18" s="1867"/>
      <c r="U18" s="1867"/>
      <c r="V18" s="1867"/>
      <c r="W18" s="1867"/>
      <c r="X18" s="1867" t="s">
        <v>477</v>
      </c>
      <c r="Y18" s="1867"/>
      <c r="Z18" s="1857"/>
      <c r="AA18" s="1857"/>
      <c r="AB18" s="1857"/>
      <c r="AC18" s="1857"/>
      <c r="AD18" s="1864" t="s">
        <v>651</v>
      </c>
      <c r="AE18" s="1864"/>
      <c r="AF18" s="1864"/>
      <c r="AG18" s="1864"/>
      <c r="AH18" s="1864"/>
      <c r="AI18" s="1864"/>
      <c r="AJ18" s="1864"/>
      <c r="AK18" s="1864"/>
      <c r="AL18" s="1864"/>
      <c r="AM18" s="1864"/>
      <c r="AN18" s="1864"/>
      <c r="AO18" s="1864"/>
      <c r="AP18" s="1864"/>
      <c r="AQ18" s="1864"/>
      <c r="AR18" s="1864"/>
      <c r="AS18" s="1864"/>
      <c r="AT18" s="1864"/>
      <c r="AU18" s="1864"/>
      <c r="AV18" s="1864"/>
      <c r="AW18" s="1864"/>
      <c r="AX18" s="1864"/>
      <c r="AY18" s="1864"/>
      <c r="AZ18" s="1864"/>
      <c r="BA18" s="1864"/>
      <c r="BB18" s="1864"/>
    </row>
    <row r="19" spans="1:54" ht="6" customHeight="1">
      <c r="A19" s="1870"/>
      <c r="B19" s="1870"/>
      <c r="C19" s="1870"/>
      <c r="D19" s="1870"/>
      <c r="E19" s="1870"/>
      <c r="F19" s="265"/>
      <c r="G19" s="1867"/>
      <c r="H19" s="1867"/>
      <c r="I19" s="1867"/>
      <c r="J19" s="1867"/>
      <c r="K19" s="1867"/>
      <c r="L19" s="1867"/>
      <c r="M19" s="1867"/>
      <c r="N19" s="1867"/>
      <c r="O19" s="1867"/>
      <c r="P19" s="1867"/>
      <c r="Q19" s="1867"/>
      <c r="R19" s="1867"/>
      <c r="S19" s="1867"/>
      <c r="T19" s="1867"/>
      <c r="U19" s="1867"/>
      <c r="V19" s="1867"/>
      <c r="W19" s="1867"/>
      <c r="X19" s="1867"/>
      <c r="Y19" s="1867"/>
      <c r="Z19" s="1857"/>
      <c r="AA19" s="1857"/>
      <c r="AB19" s="1857"/>
      <c r="AC19" s="1857"/>
      <c r="AD19" s="1864"/>
      <c r="AE19" s="1864"/>
      <c r="AF19" s="1864"/>
      <c r="AG19" s="1864"/>
      <c r="AH19" s="1864"/>
      <c r="AI19" s="1864"/>
      <c r="AJ19" s="1864"/>
      <c r="AK19" s="1864"/>
      <c r="AL19" s="1864"/>
      <c r="AM19" s="1864"/>
      <c r="AN19" s="1864"/>
      <c r="AO19" s="1864"/>
      <c r="AP19" s="1864"/>
      <c r="AQ19" s="1864"/>
      <c r="AR19" s="1864"/>
      <c r="AS19" s="1864"/>
      <c r="AT19" s="1864"/>
      <c r="AU19" s="1864"/>
      <c r="AV19" s="1864"/>
      <c r="AW19" s="1864"/>
      <c r="AX19" s="1864"/>
      <c r="AY19" s="1864"/>
      <c r="AZ19" s="1864"/>
      <c r="BA19" s="1864"/>
      <c r="BB19" s="1864"/>
    </row>
    <row r="20" spans="1:54" ht="6" customHeight="1">
      <c r="A20" s="1870"/>
      <c r="B20" s="1870"/>
      <c r="C20" s="1870"/>
      <c r="D20" s="1870"/>
      <c r="E20" s="1870"/>
      <c r="F20" s="265"/>
      <c r="G20" s="1867"/>
      <c r="H20" s="1867"/>
      <c r="I20" s="1867"/>
      <c r="J20" s="1867"/>
      <c r="K20" s="1867"/>
      <c r="L20" s="1867"/>
      <c r="M20" s="1867"/>
      <c r="N20" s="1867"/>
      <c r="O20" s="1867"/>
      <c r="P20" s="1867"/>
      <c r="Q20" s="1867"/>
      <c r="R20" s="1867"/>
      <c r="S20" s="1867"/>
      <c r="T20" s="1867"/>
      <c r="U20" s="1867"/>
      <c r="V20" s="1867"/>
      <c r="W20" s="1867"/>
      <c r="X20" s="1867"/>
      <c r="Y20" s="1867"/>
      <c r="Z20" s="1857"/>
      <c r="AA20" s="1857"/>
      <c r="AB20" s="1857"/>
      <c r="AC20" s="1857"/>
      <c r="AD20" s="1864"/>
      <c r="AE20" s="1864"/>
      <c r="AF20" s="1864"/>
      <c r="AG20" s="1864"/>
      <c r="AH20" s="1864"/>
      <c r="AI20" s="1864"/>
      <c r="AJ20" s="1864"/>
      <c r="AK20" s="1864"/>
      <c r="AL20" s="1864"/>
      <c r="AM20" s="1864"/>
      <c r="AN20" s="1864"/>
      <c r="AO20" s="1864"/>
      <c r="AP20" s="1864"/>
      <c r="AQ20" s="1864"/>
      <c r="AR20" s="1864"/>
      <c r="AS20" s="1864"/>
      <c r="AT20" s="1864"/>
      <c r="AU20" s="1864"/>
      <c r="AV20" s="1864"/>
      <c r="AW20" s="1864"/>
      <c r="AX20" s="1864"/>
      <c r="AY20" s="1864"/>
      <c r="AZ20" s="1864"/>
      <c r="BA20" s="1864"/>
      <c r="BB20" s="1864"/>
    </row>
    <row r="21" spans="1:54" ht="6" customHeight="1">
      <c r="A21" s="1867"/>
      <c r="B21" s="1867"/>
      <c r="C21" s="1867"/>
      <c r="D21" s="1867"/>
      <c r="E21" s="1867"/>
      <c r="F21" s="265"/>
      <c r="G21" s="1867" t="s">
        <v>478</v>
      </c>
      <c r="H21" s="1867"/>
      <c r="I21" s="1867"/>
      <c r="J21" s="1867"/>
      <c r="K21" s="1867"/>
      <c r="L21" s="1867"/>
      <c r="M21" s="1867" t="s">
        <v>474</v>
      </c>
      <c r="N21" s="1867"/>
      <c r="O21" s="1867"/>
      <c r="P21" s="1867" t="s">
        <v>476</v>
      </c>
      <c r="Q21" s="1867"/>
      <c r="R21" s="1867"/>
      <c r="S21" s="1867"/>
      <c r="T21" s="1867"/>
      <c r="U21" s="1867"/>
      <c r="V21" s="1867"/>
      <c r="W21" s="1867"/>
      <c r="X21" s="1867" t="s">
        <v>477</v>
      </c>
      <c r="Y21" s="1867"/>
      <c r="Z21" s="1857"/>
      <c r="AA21" s="1857"/>
      <c r="AB21" s="1857"/>
      <c r="AC21" s="1857"/>
      <c r="AD21" s="1857"/>
      <c r="AE21" s="1857"/>
      <c r="AF21" s="1857"/>
      <c r="AG21" s="1857"/>
      <c r="AH21" s="1857"/>
      <c r="AI21" s="1857"/>
      <c r="AJ21" s="1857"/>
      <c r="AK21" s="1857"/>
      <c r="AL21" s="1857"/>
      <c r="AM21" s="1857"/>
      <c r="AN21" s="1857"/>
      <c r="AO21" s="1857"/>
      <c r="AP21" s="1857"/>
      <c r="AQ21" s="1857"/>
      <c r="AR21" s="1857"/>
      <c r="AS21" s="1857"/>
      <c r="AT21" s="1857"/>
      <c r="AU21" s="1857"/>
      <c r="AV21" s="1857"/>
      <c r="AW21" s="1857"/>
      <c r="AX21" s="1857"/>
      <c r="AY21" s="1857"/>
      <c r="AZ21" s="1857"/>
      <c r="BA21" s="1857"/>
      <c r="BB21" s="1857"/>
    </row>
    <row r="22" spans="1:54" ht="6" customHeight="1">
      <c r="A22" s="1867"/>
      <c r="B22" s="1867"/>
      <c r="C22" s="1867"/>
      <c r="D22" s="1867"/>
      <c r="E22" s="1867"/>
      <c r="F22" s="265"/>
      <c r="G22" s="1867"/>
      <c r="H22" s="1867"/>
      <c r="I22" s="1867"/>
      <c r="J22" s="1867"/>
      <c r="K22" s="1867"/>
      <c r="L22" s="1867"/>
      <c r="M22" s="1867"/>
      <c r="N22" s="1867"/>
      <c r="O22" s="1867"/>
      <c r="P22" s="1867"/>
      <c r="Q22" s="1867"/>
      <c r="R22" s="1867"/>
      <c r="S22" s="1867"/>
      <c r="T22" s="1867"/>
      <c r="U22" s="1867"/>
      <c r="V22" s="1867"/>
      <c r="W22" s="1867"/>
      <c r="X22" s="1867"/>
      <c r="Y22" s="1867"/>
      <c r="Z22" s="1857"/>
      <c r="AA22" s="1857"/>
      <c r="AB22" s="1857"/>
      <c r="AC22" s="1857"/>
      <c r="AD22" s="1857"/>
      <c r="AE22" s="1857"/>
      <c r="AF22" s="1857"/>
      <c r="AG22" s="1857"/>
      <c r="AH22" s="1857"/>
      <c r="AI22" s="1857"/>
      <c r="AJ22" s="1857"/>
      <c r="AK22" s="1857"/>
      <c r="AL22" s="1857"/>
      <c r="AM22" s="1857"/>
      <c r="AN22" s="1857"/>
      <c r="AO22" s="1857"/>
      <c r="AP22" s="1857"/>
      <c r="AQ22" s="1857"/>
      <c r="AR22" s="1857"/>
      <c r="AS22" s="1857"/>
      <c r="AT22" s="1857"/>
      <c r="AU22" s="1857"/>
      <c r="AV22" s="1857"/>
      <c r="AW22" s="1857"/>
      <c r="AX22" s="1857"/>
      <c r="AY22" s="1857"/>
      <c r="AZ22" s="1857"/>
      <c r="BA22" s="1857"/>
      <c r="BB22" s="1857"/>
    </row>
    <row r="23" spans="1:54" ht="6" customHeight="1">
      <c r="A23" s="1867"/>
      <c r="B23" s="1867"/>
      <c r="C23" s="1867"/>
      <c r="D23" s="1867"/>
      <c r="E23" s="1867"/>
      <c r="F23" s="265"/>
      <c r="G23" s="1867"/>
      <c r="H23" s="1867"/>
      <c r="I23" s="1867"/>
      <c r="J23" s="1867"/>
      <c r="K23" s="1867"/>
      <c r="L23" s="1867"/>
      <c r="M23" s="1867"/>
      <c r="N23" s="1867"/>
      <c r="O23" s="1867"/>
      <c r="P23" s="1867"/>
      <c r="Q23" s="1867"/>
      <c r="R23" s="1867"/>
      <c r="S23" s="1867"/>
      <c r="T23" s="1867"/>
      <c r="U23" s="1867"/>
      <c r="V23" s="1867"/>
      <c r="W23" s="1867"/>
      <c r="X23" s="1867"/>
      <c r="Y23" s="1867"/>
      <c r="Z23" s="1857"/>
      <c r="AA23" s="1857"/>
      <c r="AB23" s="1857"/>
      <c r="AC23" s="1857"/>
      <c r="AD23" s="1857"/>
      <c r="AE23" s="1857"/>
      <c r="AF23" s="1857"/>
      <c r="AG23" s="1857"/>
      <c r="AH23" s="1857"/>
      <c r="AI23" s="1857"/>
      <c r="AJ23" s="1857"/>
      <c r="AK23" s="1857"/>
      <c r="AL23" s="1857"/>
      <c r="AM23" s="1857"/>
      <c r="AN23" s="1857"/>
      <c r="AO23" s="1857"/>
      <c r="AP23" s="1857"/>
      <c r="AQ23" s="1857"/>
      <c r="AR23" s="1857"/>
      <c r="AS23" s="1857"/>
      <c r="AT23" s="1857"/>
      <c r="AU23" s="1857"/>
      <c r="AV23" s="1857"/>
      <c r="AW23" s="1857"/>
      <c r="AX23" s="1857"/>
      <c r="AY23" s="1857"/>
      <c r="AZ23" s="1857"/>
      <c r="BA23" s="1857"/>
      <c r="BB23" s="1857"/>
    </row>
    <row r="24" spans="1:54" ht="6" customHeight="1">
      <c r="A24" s="1870" t="s">
        <v>479</v>
      </c>
      <c r="B24" s="1870"/>
      <c r="C24" s="1870"/>
      <c r="D24" s="1870"/>
      <c r="E24" s="1870"/>
      <c r="F24" s="1867"/>
      <c r="G24" s="1867"/>
      <c r="H24" s="1867"/>
      <c r="I24" s="1867"/>
      <c r="J24" s="1867"/>
      <c r="K24" s="1867"/>
      <c r="L24" s="1867"/>
      <c r="M24" s="1867"/>
      <c r="N24" s="1867"/>
      <c r="O24" s="1867"/>
      <c r="P24" s="1867"/>
      <c r="Q24" s="1867"/>
      <c r="R24" s="1867"/>
      <c r="S24" s="1867"/>
      <c r="T24" s="1867"/>
      <c r="U24" s="1867"/>
      <c r="V24" s="1867"/>
      <c r="W24" s="1867"/>
      <c r="X24" s="1867"/>
      <c r="Y24" s="1867"/>
      <c r="Z24" s="1857"/>
      <c r="AA24" s="1857"/>
      <c r="AB24" s="1857"/>
      <c r="AC24" s="1857"/>
      <c r="AD24" s="1879"/>
      <c r="AE24" s="1879"/>
      <c r="AF24" s="1879"/>
      <c r="AG24" s="1879"/>
      <c r="AH24" s="1879"/>
      <c r="AI24" s="1879"/>
      <c r="AJ24" s="1879"/>
      <c r="AK24" s="1879"/>
      <c r="AL24" s="1879"/>
      <c r="AM24" s="1879"/>
      <c r="AN24" s="1879"/>
      <c r="AO24" s="1879"/>
      <c r="AP24" s="1879"/>
      <c r="AQ24" s="1879"/>
      <c r="AR24" s="1879"/>
      <c r="AS24" s="1879"/>
      <c r="AT24" s="1879"/>
      <c r="AU24" s="1879"/>
      <c r="AV24" s="1879"/>
      <c r="AW24" s="1879"/>
      <c r="AX24" s="1879"/>
      <c r="AY24" s="1879"/>
      <c r="AZ24" s="1879"/>
      <c r="BA24" s="1879"/>
      <c r="BB24" s="1879"/>
    </row>
    <row r="25" spans="1:54" ht="6" customHeight="1">
      <c r="A25" s="1866"/>
      <c r="B25" s="1866"/>
      <c r="C25" s="1866"/>
      <c r="D25" s="1866"/>
      <c r="E25" s="1866"/>
      <c r="F25" s="1866"/>
      <c r="G25" s="1866"/>
      <c r="H25" s="1866"/>
      <c r="I25" s="1866"/>
      <c r="J25" s="1866"/>
      <c r="K25" s="1866"/>
      <c r="L25" s="1866"/>
      <c r="M25" s="1866"/>
      <c r="N25" s="1866"/>
      <c r="O25" s="1866"/>
      <c r="P25" s="1866"/>
      <c r="Q25" s="1866"/>
      <c r="R25" s="1866"/>
      <c r="S25" s="1866"/>
      <c r="T25" s="1866"/>
      <c r="U25" s="1866"/>
      <c r="V25" s="1866"/>
      <c r="W25" s="1866"/>
      <c r="X25" s="1866"/>
      <c r="Y25" s="1866"/>
      <c r="Z25" s="1857"/>
      <c r="AA25" s="1857"/>
      <c r="AB25" s="1857"/>
      <c r="AC25" s="1857"/>
      <c r="AD25" s="1879"/>
      <c r="AE25" s="1879"/>
      <c r="AF25" s="1879"/>
      <c r="AG25" s="1879"/>
      <c r="AH25" s="1879"/>
      <c r="AI25" s="1879"/>
      <c r="AJ25" s="1879"/>
      <c r="AK25" s="1879"/>
      <c r="AL25" s="1879"/>
      <c r="AM25" s="1879"/>
      <c r="AN25" s="1879"/>
      <c r="AO25" s="1879"/>
      <c r="AP25" s="1879"/>
      <c r="AQ25" s="1879"/>
      <c r="AR25" s="1879"/>
      <c r="AS25" s="1879"/>
      <c r="AT25" s="1879"/>
      <c r="AU25" s="1879"/>
      <c r="AV25" s="1879"/>
      <c r="AW25" s="1879"/>
      <c r="AX25" s="1879"/>
      <c r="AY25" s="1879"/>
      <c r="AZ25" s="1879"/>
      <c r="BA25" s="1879"/>
      <c r="BB25" s="1879"/>
    </row>
    <row r="26" spans="1:54" ht="6" customHeight="1">
      <c r="A26" s="1866"/>
      <c r="B26" s="1866"/>
      <c r="C26" s="1866"/>
      <c r="D26" s="1866"/>
      <c r="E26" s="1866"/>
      <c r="F26" s="1866"/>
      <c r="G26" s="1866"/>
      <c r="H26" s="1866"/>
      <c r="I26" s="1866"/>
      <c r="J26" s="1866"/>
      <c r="K26" s="1866"/>
      <c r="L26" s="1866"/>
      <c r="M26" s="1866"/>
      <c r="N26" s="1866"/>
      <c r="O26" s="1866"/>
      <c r="P26" s="1866"/>
      <c r="Q26" s="1866"/>
      <c r="R26" s="1866"/>
      <c r="S26" s="1866"/>
      <c r="T26" s="1866"/>
      <c r="U26" s="1866"/>
      <c r="V26" s="1866"/>
      <c r="W26" s="1866"/>
      <c r="X26" s="1866"/>
      <c r="Y26" s="1866"/>
      <c r="Z26" s="1857"/>
      <c r="AA26" s="1857"/>
      <c r="AB26" s="1857"/>
      <c r="AC26" s="1857"/>
      <c r="AD26" s="1879"/>
      <c r="AE26" s="1879"/>
      <c r="AF26" s="1879"/>
      <c r="AG26" s="1879"/>
      <c r="AH26" s="1879"/>
      <c r="AI26" s="1879"/>
      <c r="AJ26" s="1879"/>
      <c r="AK26" s="1879"/>
      <c r="AL26" s="1879"/>
      <c r="AM26" s="1879"/>
      <c r="AN26" s="1879"/>
      <c r="AO26" s="1879"/>
      <c r="AP26" s="1879"/>
      <c r="AQ26" s="1879"/>
      <c r="AR26" s="1879"/>
      <c r="AS26" s="1879"/>
      <c r="AT26" s="1879"/>
      <c r="AU26" s="1879"/>
      <c r="AV26" s="1879"/>
      <c r="AW26" s="1879"/>
      <c r="AX26" s="1879"/>
      <c r="AY26" s="1879"/>
      <c r="AZ26" s="1879"/>
      <c r="BA26" s="1879"/>
      <c r="BB26" s="1879"/>
    </row>
    <row r="27" spans="1:54" ht="6" customHeight="1">
      <c r="A27" s="1867"/>
      <c r="B27" s="1867"/>
      <c r="C27" s="1867"/>
      <c r="D27" s="1867"/>
      <c r="E27" s="1867"/>
      <c r="F27" s="1867"/>
      <c r="G27" s="1867"/>
      <c r="H27" s="1867"/>
      <c r="I27" s="1867"/>
      <c r="J27" s="1867"/>
      <c r="K27" s="1867"/>
      <c r="L27" s="1867"/>
      <c r="M27" s="1867"/>
      <c r="N27" s="1867"/>
      <c r="O27" s="1867"/>
      <c r="P27" s="1867"/>
      <c r="Q27" s="1867"/>
      <c r="R27" s="1867"/>
      <c r="S27" s="1867"/>
      <c r="T27" s="1867"/>
      <c r="U27" s="1867"/>
      <c r="V27" s="1867"/>
      <c r="W27" s="1867"/>
      <c r="X27" s="1867"/>
      <c r="Y27" s="1867"/>
      <c r="Z27" s="1857"/>
      <c r="AA27" s="1857"/>
      <c r="AB27" s="1857"/>
      <c r="AC27" s="1857"/>
      <c r="AD27" s="1880" t="s">
        <v>486</v>
      </c>
      <c r="AE27" s="1880"/>
      <c r="AF27" s="1880"/>
      <c r="AG27" s="1880"/>
      <c r="AH27" s="1880"/>
      <c r="AI27" s="1880"/>
      <c r="AJ27" s="1880"/>
      <c r="AK27" s="1880"/>
      <c r="AL27" s="1880"/>
      <c r="AM27" s="1880"/>
      <c r="AN27" s="1880"/>
      <c r="AO27" s="1880"/>
      <c r="AP27" s="1880"/>
      <c r="AQ27" s="1880"/>
      <c r="AR27" s="1880"/>
      <c r="AS27" s="1880"/>
      <c r="AT27" s="1880"/>
      <c r="AU27" s="1880"/>
      <c r="AV27" s="1880"/>
      <c r="AW27" s="1880"/>
      <c r="AX27" s="1880"/>
      <c r="AY27" s="1880"/>
      <c r="AZ27" s="1880"/>
      <c r="BA27" s="1880"/>
      <c r="BB27" s="1880"/>
    </row>
    <row r="28" spans="1:54" ht="6" customHeight="1">
      <c r="A28" s="1866"/>
      <c r="B28" s="1866"/>
      <c r="C28" s="1866"/>
      <c r="D28" s="1866"/>
      <c r="E28" s="1866"/>
      <c r="F28" s="1866"/>
      <c r="G28" s="1866"/>
      <c r="H28" s="1866"/>
      <c r="I28" s="1866"/>
      <c r="J28" s="1866"/>
      <c r="K28" s="1866"/>
      <c r="L28" s="1866"/>
      <c r="M28" s="1866"/>
      <c r="N28" s="1866"/>
      <c r="O28" s="1866"/>
      <c r="P28" s="1866"/>
      <c r="Q28" s="1866"/>
      <c r="R28" s="1866"/>
      <c r="S28" s="1866"/>
      <c r="T28" s="1866"/>
      <c r="U28" s="1866"/>
      <c r="V28" s="1866"/>
      <c r="W28" s="1866"/>
      <c r="X28" s="1866"/>
      <c r="Y28" s="1866"/>
      <c r="Z28" s="1857"/>
      <c r="AA28" s="1857"/>
      <c r="AB28" s="1857"/>
      <c r="AC28" s="1857"/>
      <c r="AD28" s="1880"/>
      <c r="AE28" s="1880"/>
      <c r="AF28" s="1880"/>
      <c r="AG28" s="1880"/>
      <c r="AH28" s="1880"/>
      <c r="AI28" s="1880"/>
      <c r="AJ28" s="1880"/>
      <c r="AK28" s="1880"/>
      <c r="AL28" s="1880"/>
      <c r="AM28" s="1880"/>
      <c r="AN28" s="1880"/>
      <c r="AO28" s="1880"/>
      <c r="AP28" s="1880"/>
      <c r="AQ28" s="1880"/>
      <c r="AR28" s="1880"/>
      <c r="AS28" s="1880"/>
      <c r="AT28" s="1880"/>
      <c r="AU28" s="1880"/>
      <c r="AV28" s="1880"/>
      <c r="AW28" s="1880"/>
      <c r="AX28" s="1880"/>
      <c r="AY28" s="1880"/>
      <c r="AZ28" s="1880"/>
      <c r="BA28" s="1880"/>
      <c r="BB28" s="1880"/>
    </row>
    <row r="29" spans="1:54" ht="6" customHeight="1">
      <c r="A29" s="1866"/>
      <c r="B29" s="1866"/>
      <c r="C29" s="1866"/>
      <c r="D29" s="1866"/>
      <c r="E29" s="1866"/>
      <c r="F29" s="1866"/>
      <c r="G29" s="1866"/>
      <c r="H29" s="1866"/>
      <c r="I29" s="1866"/>
      <c r="J29" s="1866"/>
      <c r="K29" s="1866"/>
      <c r="L29" s="1866"/>
      <c r="M29" s="1866"/>
      <c r="N29" s="1866"/>
      <c r="O29" s="1866"/>
      <c r="P29" s="1866"/>
      <c r="Q29" s="1866"/>
      <c r="R29" s="1866"/>
      <c r="S29" s="1866"/>
      <c r="T29" s="1866"/>
      <c r="U29" s="1866"/>
      <c r="V29" s="1866"/>
      <c r="W29" s="1866"/>
      <c r="X29" s="1866"/>
      <c r="Y29" s="1866"/>
      <c r="Z29" s="1857"/>
      <c r="AA29" s="1857"/>
      <c r="AB29" s="1857"/>
      <c r="AC29" s="1857"/>
      <c r="AD29" s="1880"/>
      <c r="AE29" s="1880"/>
      <c r="AF29" s="1880"/>
      <c r="AG29" s="1880"/>
      <c r="AH29" s="1880"/>
      <c r="AI29" s="1880"/>
      <c r="AJ29" s="1880"/>
      <c r="AK29" s="1880"/>
      <c r="AL29" s="1880"/>
      <c r="AM29" s="1880"/>
      <c r="AN29" s="1880"/>
      <c r="AO29" s="1880"/>
      <c r="AP29" s="1880"/>
      <c r="AQ29" s="1880"/>
      <c r="AR29" s="1880"/>
      <c r="AS29" s="1880"/>
      <c r="AT29" s="1880"/>
      <c r="AU29" s="1880"/>
      <c r="AV29" s="1880"/>
      <c r="AW29" s="1880"/>
      <c r="AX29" s="1880"/>
      <c r="AY29" s="1880"/>
      <c r="AZ29" s="1880"/>
      <c r="BA29" s="1880"/>
      <c r="BB29" s="1880"/>
    </row>
    <row r="30" spans="1:54" ht="6" customHeight="1">
      <c r="A30" s="1870" t="s">
        <v>211</v>
      </c>
      <c r="B30" s="1870"/>
      <c r="C30" s="1870"/>
      <c r="D30" s="1870"/>
      <c r="E30" s="1870"/>
      <c r="F30" s="1867"/>
      <c r="G30" s="1867"/>
      <c r="H30" s="1867"/>
      <c r="I30" s="1867"/>
      <c r="J30" s="1867"/>
      <c r="K30" s="1867"/>
      <c r="L30" s="1867"/>
      <c r="M30" s="1867"/>
      <c r="N30" s="1867"/>
      <c r="O30" s="1867"/>
      <c r="P30" s="1867"/>
      <c r="Q30" s="1867"/>
      <c r="R30" s="1867"/>
      <c r="S30" s="1867"/>
      <c r="T30" s="1867"/>
      <c r="U30" s="1867"/>
      <c r="V30" s="1867"/>
      <c r="W30" s="1867"/>
      <c r="X30" s="1867"/>
      <c r="Y30" s="1867"/>
      <c r="Z30" s="1857"/>
      <c r="AA30" s="1857"/>
      <c r="AB30" s="1857"/>
      <c r="AC30" s="1857"/>
      <c r="AD30" s="1864" t="s">
        <v>201</v>
      </c>
      <c r="AE30" s="1864"/>
      <c r="AF30" s="1864"/>
      <c r="AG30" s="1864"/>
      <c r="AH30" s="1864"/>
      <c r="AI30" s="1864"/>
      <c r="AJ30" s="1864"/>
      <c r="AK30" s="1864"/>
      <c r="AL30" s="1864"/>
      <c r="AM30" s="1864"/>
      <c r="AN30" s="1864"/>
      <c r="AO30" s="1864"/>
      <c r="AP30" s="1864"/>
      <c r="AQ30" s="1864"/>
      <c r="AR30" s="1864"/>
      <c r="AS30" s="1864"/>
      <c r="AT30" s="1864"/>
      <c r="AU30" s="1864"/>
      <c r="AV30" s="1864"/>
      <c r="AW30" s="1864"/>
      <c r="AX30" s="1864"/>
      <c r="AY30" s="1864"/>
      <c r="AZ30" s="1864"/>
      <c r="BA30" s="1864"/>
      <c r="BB30" s="1864"/>
    </row>
    <row r="31" spans="1:54" ht="6" customHeight="1">
      <c r="A31" s="1866"/>
      <c r="B31" s="1866"/>
      <c r="C31" s="1866"/>
      <c r="D31" s="1866"/>
      <c r="E31" s="1866"/>
      <c r="F31" s="1866"/>
      <c r="G31" s="1866"/>
      <c r="H31" s="1866"/>
      <c r="I31" s="1866"/>
      <c r="J31" s="1866"/>
      <c r="K31" s="1866"/>
      <c r="L31" s="1866"/>
      <c r="M31" s="1866"/>
      <c r="N31" s="1866"/>
      <c r="O31" s="1866"/>
      <c r="P31" s="1866"/>
      <c r="Q31" s="1866"/>
      <c r="R31" s="1866"/>
      <c r="S31" s="1866"/>
      <c r="T31" s="1866"/>
      <c r="U31" s="1866"/>
      <c r="V31" s="1866"/>
      <c r="W31" s="1866"/>
      <c r="X31" s="1866"/>
      <c r="Y31" s="1866"/>
      <c r="Z31" s="1857"/>
      <c r="AA31" s="1857"/>
      <c r="AB31" s="1857"/>
      <c r="AC31" s="1857"/>
      <c r="AD31" s="1864"/>
      <c r="AE31" s="1864"/>
      <c r="AF31" s="1864"/>
      <c r="AG31" s="1864"/>
      <c r="AH31" s="1864"/>
      <c r="AI31" s="1864"/>
      <c r="AJ31" s="1864"/>
      <c r="AK31" s="1864"/>
      <c r="AL31" s="1864"/>
      <c r="AM31" s="1864"/>
      <c r="AN31" s="1864"/>
      <c r="AO31" s="1864"/>
      <c r="AP31" s="1864"/>
      <c r="AQ31" s="1864"/>
      <c r="AR31" s="1864"/>
      <c r="AS31" s="1864"/>
      <c r="AT31" s="1864"/>
      <c r="AU31" s="1864"/>
      <c r="AV31" s="1864"/>
      <c r="AW31" s="1864"/>
      <c r="AX31" s="1864"/>
      <c r="AY31" s="1864"/>
      <c r="AZ31" s="1864"/>
      <c r="BA31" s="1864"/>
      <c r="BB31" s="1864"/>
    </row>
    <row r="32" spans="1:54" ht="6" customHeight="1">
      <c r="A32" s="1866"/>
      <c r="B32" s="1866"/>
      <c r="C32" s="1866"/>
      <c r="D32" s="1866"/>
      <c r="E32" s="1866"/>
      <c r="F32" s="1866"/>
      <c r="G32" s="1866"/>
      <c r="H32" s="1866"/>
      <c r="I32" s="1866"/>
      <c r="J32" s="1866"/>
      <c r="K32" s="1866"/>
      <c r="L32" s="1866"/>
      <c r="M32" s="1866"/>
      <c r="N32" s="1866"/>
      <c r="O32" s="1866"/>
      <c r="P32" s="1866"/>
      <c r="Q32" s="1866"/>
      <c r="R32" s="1866"/>
      <c r="S32" s="1866"/>
      <c r="T32" s="1866"/>
      <c r="U32" s="1866"/>
      <c r="V32" s="1866"/>
      <c r="W32" s="1866"/>
      <c r="X32" s="1866"/>
      <c r="Y32" s="1866"/>
      <c r="Z32" s="1857"/>
      <c r="AA32" s="1857"/>
      <c r="AB32" s="1857"/>
      <c r="AC32" s="1857"/>
      <c r="AD32" s="1864"/>
      <c r="AE32" s="1864"/>
      <c r="AF32" s="1864"/>
      <c r="AG32" s="1864"/>
      <c r="AH32" s="1864"/>
      <c r="AI32" s="1864"/>
      <c r="AJ32" s="1864"/>
      <c r="AK32" s="1864"/>
      <c r="AL32" s="1864"/>
      <c r="AM32" s="1864"/>
      <c r="AN32" s="1864"/>
      <c r="AO32" s="1864"/>
      <c r="AP32" s="1864"/>
      <c r="AQ32" s="1864"/>
      <c r="AR32" s="1864"/>
      <c r="AS32" s="1864"/>
      <c r="AT32" s="1864"/>
      <c r="AU32" s="1864"/>
      <c r="AV32" s="1864"/>
      <c r="AW32" s="1864"/>
      <c r="AX32" s="1864"/>
      <c r="AY32" s="1864"/>
      <c r="AZ32" s="1864"/>
      <c r="BA32" s="1864"/>
      <c r="BB32" s="1864"/>
    </row>
    <row r="33" spans="1:54" ht="6" customHeight="1">
      <c r="A33" s="1867"/>
      <c r="B33" s="1867"/>
      <c r="C33" s="1867"/>
      <c r="D33" s="1867"/>
      <c r="E33" s="1867"/>
      <c r="F33" s="1867"/>
      <c r="G33" s="1867"/>
      <c r="H33" s="1867"/>
      <c r="I33" s="1867"/>
      <c r="J33" s="1867"/>
      <c r="K33" s="1867"/>
      <c r="L33" s="1867"/>
      <c r="M33" s="1867"/>
      <c r="N33" s="1867"/>
      <c r="O33" s="1867"/>
      <c r="P33" s="1867"/>
      <c r="Q33" s="1867"/>
      <c r="R33" s="1867"/>
      <c r="S33" s="1867"/>
      <c r="T33" s="1867"/>
      <c r="U33" s="1867"/>
      <c r="V33" s="1867"/>
      <c r="W33" s="1867"/>
      <c r="X33" s="1867"/>
      <c r="Y33" s="1867"/>
      <c r="Z33" s="1857"/>
      <c r="AA33" s="1857"/>
      <c r="AB33" s="1857"/>
      <c r="AC33" s="1857"/>
      <c r="AD33" s="1864"/>
      <c r="AE33" s="1864"/>
      <c r="AF33" s="1864"/>
      <c r="AG33" s="1864"/>
      <c r="AH33" s="1864"/>
      <c r="AI33" s="1864"/>
      <c r="AJ33" s="1864"/>
      <c r="AK33" s="1864"/>
      <c r="AL33" s="1864"/>
      <c r="AM33" s="1864"/>
      <c r="AN33" s="1864"/>
      <c r="AO33" s="1864"/>
      <c r="AP33" s="1864"/>
      <c r="AQ33" s="1864"/>
      <c r="AR33" s="1864"/>
      <c r="AS33" s="1864"/>
      <c r="AT33" s="1864"/>
      <c r="AU33" s="1864"/>
      <c r="AV33" s="1864"/>
      <c r="AW33" s="1864"/>
      <c r="AX33" s="1864"/>
      <c r="AY33" s="1864"/>
      <c r="AZ33" s="1864"/>
      <c r="BA33" s="1864"/>
      <c r="BB33" s="1864"/>
    </row>
    <row r="34" spans="1:54" ht="6" customHeight="1">
      <c r="A34" s="1866"/>
      <c r="B34" s="1866"/>
      <c r="C34" s="1866"/>
      <c r="D34" s="1866"/>
      <c r="E34" s="1866"/>
      <c r="F34" s="1866"/>
      <c r="G34" s="1866"/>
      <c r="H34" s="1866"/>
      <c r="I34" s="1866"/>
      <c r="J34" s="1866"/>
      <c r="K34" s="1866"/>
      <c r="L34" s="1866"/>
      <c r="M34" s="1866"/>
      <c r="N34" s="1866"/>
      <c r="O34" s="1866"/>
      <c r="P34" s="1866"/>
      <c r="Q34" s="1866"/>
      <c r="R34" s="1866"/>
      <c r="S34" s="1866"/>
      <c r="T34" s="1866"/>
      <c r="U34" s="1866"/>
      <c r="V34" s="1866"/>
      <c r="W34" s="1866"/>
      <c r="X34" s="1866"/>
      <c r="Y34" s="1866"/>
      <c r="Z34" s="1857"/>
      <c r="AA34" s="1857"/>
      <c r="AB34" s="1857"/>
      <c r="AC34" s="1857"/>
      <c r="AD34" s="1864"/>
      <c r="AE34" s="1864"/>
      <c r="AF34" s="1864"/>
      <c r="AG34" s="1864"/>
      <c r="AH34" s="1864"/>
      <c r="AI34" s="1864"/>
      <c r="AJ34" s="1864"/>
      <c r="AK34" s="1864"/>
      <c r="AL34" s="1864"/>
      <c r="AM34" s="1864"/>
      <c r="AN34" s="1864"/>
      <c r="AO34" s="1864"/>
      <c r="AP34" s="1864"/>
      <c r="AQ34" s="1864"/>
      <c r="AR34" s="1864"/>
      <c r="AS34" s="1864"/>
      <c r="AT34" s="1864"/>
      <c r="AU34" s="1864"/>
      <c r="AV34" s="1864"/>
      <c r="AW34" s="1864"/>
      <c r="AX34" s="1864"/>
      <c r="AY34" s="1864"/>
      <c r="AZ34" s="1864"/>
      <c r="BA34" s="1864"/>
      <c r="BB34" s="1864"/>
    </row>
    <row r="35" spans="1:54" ht="6" customHeight="1">
      <c r="A35" s="1866"/>
      <c r="B35" s="1866"/>
      <c r="C35" s="1866"/>
      <c r="D35" s="1866"/>
      <c r="E35" s="1866"/>
      <c r="F35" s="1866"/>
      <c r="G35" s="1866"/>
      <c r="H35" s="1866"/>
      <c r="I35" s="1866"/>
      <c r="J35" s="1866"/>
      <c r="K35" s="1866"/>
      <c r="L35" s="1866"/>
      <c r="M35" s="1866"/>
      <c r="N35" s="1866"/>
      <c r="O35" s="1866"/>
      <c r="P35" s="1866"/>
      <c r="Q35" s="1866"/>
      <c r="R35" s="1866"/>
      <c r="S35" s="1866"/>
      <c r="T35" s="1866"/>
      <c r="U35" s="1866"/>
      <c r="V35" s="1866"/>
      <c r="W35" s="1866"/>
      <c r="X35" s="1866"/>
      <c r="Y35" s="1866"/>
      <c r="Z35" s="1857"/>
      <c r="AA35" s="1857"/>
      <c r="AB35" s="1857"/>
      <c r="AC35" s="1857"/>
      <c r="AD35" s="1864"/>
      <c r="AE35" s="1864"/>
      <c r="AF35" s="1864"/>
      <c r="AG35" s="1864"/>
      <c r="AH35" s="1864"/>
      <c r="AI35" s="1864"/>
      <c r="AJ35" s="1864"/>
      <c r="AK35" s="1864"/>
      <c r="AL35" s="1864"/>
      <c r="AM35" s="1864"/>
      <c r="AN35" s="1864"/>
      <c r="AO35" s="1864"/>
      <c r="AP35" s="1864"/>
      <c r="AQ35" s="1864"/>
      <c r="AR35" s="1864"/>
      <c r="AS35" s="1864"/>
      <c r="AT35" s="1864"/>
      <c r="AU35" s="1864"/>
      <c r="AV35" s="1864"/>
      <c r="AW35" s="1864"/>
      <c r="AX35" s="1864"/>
      <c r="AY35" s="1864"/>
      <c r="AZ35" s="1864"/>
      <c r="BA35" s="1864"/>
      <c r="BB35" s="1864"/>
    </row>
    <row r="36" spans="1:54" ht="6" customHeight="1">
      <c r="A36" s="1870" t="s">
        <v>212</v>
      </c>
      <c r="B36" s="1870"/>
      <c r="C36" s="1870"/>
      <c r="D36" s="1870"/>
      <c r="E36" s="1870"/>
      <c r="F36" s="1867"/>
      <c r="G36" s="1867"/>
      <c r="H36" s="1867"/>
      <c r="I36" s="1867"/>
      <c r="J36" s="1867"/>
      <c r="K36" s="1867"/>
      <c r="L36" s="1867"/>
      <c r="M36" s="1867"/>
      <c r="N36" s="1867"/>
      <c r="O36" s="1867"/>
      <c r="P36" s="1867"/>
      <c r="Q36" s="1867"/>
      <c r="R36" s="1867"/>
      <c r="S36" s="1867"/>
      <c r="T36" s="1867"/>
      <c r="U36" s="1867"/>
      <c r="V36" s="1867"/>
      <c r="W36" s="1867"/>
      <c r="X36" s="1867"/>
      <c r="Y36" s="1867"/>
      <c r="Z36" s="1857"/>
      <c r="AA36" s="1857"/>
      <c r="AB36" s="1857"/>
      <c r="AC36" s="1857"/>
      <c r="AD36" s="1877" t="s">
        <v>484</v>
      </c>
      <c r="AE36" s="1867"/>
      <c r="AF36" s="1867"/>
      <c r="AG36" s="1867"/>
      <c r="AH36" s="1867"/>
      <c r="AI36" s="1875" t="s">
        <v>202</v>
      </c>
      <c r="AJ36" s="1866"/>
      <c r="AK36" s="1866"/>
      <c r="AL36" s="1866"/>
      <c r="AM36" s="1867"/>
      <c r="AN36" s="1867"/>
      <c r="AO36" s="1867"/>
      <c r="AP36" s="1867"/>
      <c r="AQ36" s="1867"/>
      <c r="AR36" s="1867"/>
      <c r="AS36" s="1867"/>
      <c r="AT36" s="1867"/>
      <c r="AU36" s="1867"/>
      <c r="AV36" s="1867"/>
      <c r="AW36" s="1867"/>
      <c r="AX36" s="1867"/>
      <c r="AY36" s="1867"/>
      <c r="AZ36" s="1867"/>
      <c r="BA36" s="1867"/>
      <c r="BB36" s="1867"/>
    </row>
    <row r="37" spans="1:54" ht="6" customHeight="1">
      <c r="A37" s="1866"/>
      <c r="B37" s="1866"/>
      <c r="C37" s="1866"/>
      <c r="D37" s="1866"/>
      <c r="E37" s="1866"/>
      <c r="F37" s="1866"/>
      <c r="G37" s="1866"/>
      <c r="H37" s="1866"/>
      <c r="I37" s="1866"/>
      <c r="J37" s="1866"/>
      <c r="K37" s="1866"/>
      <c r="L37" s="1866"/>
      <c r="M37" s="1866"/>
      <c r="N37" s="1866"/>
      <c r="O37" s="1866"/>
      <c r="P37" s="1866"/>
      <c r="Q37" s="1866"/>
      <c r="R37" s="1866"/>
      <c r="S37" s="1866"/>
      <c r="T37" s="1866"/>
      <c r="U37" s="1866"/>
      <c r="V37" s="1866"/>
      <c r="W37" s="1866"/>
      <c r="X37" s="1866"/>
      <c r="Y37" s="1866"/>
      <c r="Z37" s="1857"/>
      <c r="AA37" s="1857"/>
      <c r="AB37" s="1857"/>
      <c r="AC37" s="1857"/>
      <c r="AD37" s="1867"/>
      <c r="AE37" s="1867"/>
      <c r="AF37" s="1867"/>
      <c r="AG37" s="1867"/>
      <c r="AH37" s="1867"/>
      <c r="AI37" s="1866"/>
      <c r="AJ37" s="1866"/>
      <c r="AK37" s="1866"/>
      <c r="AL37" s="1866"/>
      <c r="AM37" s="1867"/>
      <c r="AN37" s="1867"/>
      <c r="AO37" s="1867"/>
      <c r="AP37" s="1867"/>
      <c r="AQ37" s="1867"/>
      <c r="AR37" s="1867"/>
      <c r="AS37" s="1867"/>
      <c r="AT37" s="1867"/>
      <c r="AU37" s="1867"/>
      <c r="AV37" s="1867"/>
      <c r="AW37" s="1867"/>
      <c r="AX37" s="1867"/>
      <c r="AY37" s="1867"/>
      <c r="AZ37" s="1867"/>
      <c r="BA37" s="1867"/>
      <c r="BB37" s="1867"/>
    </row>
    <row r="38" spans="1:54" ht="6" customHeight="1">
      <c r="A38" s="1866"/>
      <c r="B38" s="1866"/>
      <c r="C38" s="1866"/>
      <c r="D38" s="1866"/>
      <c r="E38" s="1866"/>
      <c r="F38" s="1866"/>
      <c r="G38" s="1866"/>
      <c r="H38" s="1866"/>
      <c r="I38" s="1866"/>
      <c r="J38" s="1866"/>
      <c r="K38" s="1866"/>
      <c r="L38" s="1866"/>
      <c r="M38" s="1866"/>
      <c r="N38" s="1866"/>
      <c r="O38" s="1866"/>
      <c r="P38" s="1866"/>
      <c r="Q38" s="1866"/>
      <c r="R38" s="1866"/>
      <c r="S38" s="1866"/>
      <c r="T38" s="1866"/>
      <c r="U38" s="1866"/>
      <c r="V38" s="1866"/>
      <c r="W38" s="1866"/>
      <c r="X38" s="1866"/>
      <c r="Y38" s="1866"/>
      <c r="Z38" s="1857"/>
      <c r="AA38" s="1857"/>
      <c r="AB38" s="1857"/>
      <c r="AC38" s="1857"/>
      <c r="AD38" s="1867"/>
      <c r="AE38" s="1867"/>
      <c r="AF38" s="1867"/>
      <c r="AG38" s="1867"/>
      <c r="AH38" s="1867"/>
      <c r="AI38" s="1866"/>
      <c r="AJ38" s="1866"/>
      <c r="AK38" s="1866"/>
      <c r="AL38" s="1866"/>
      <c r="AM38" s="1867"/>
      <c r="AN38" s="1867"/>
      <c r="AO38" s="1867"/>
      <c r="AP38" s="1867"/>
      <c r="AQ38" s="1867"/>
      <c r="AR38" s="1867"/>
      <c r="AS38" s="1867"/>
      <c r="AT38" s="1867"/>
      <c r="AU38" s="1867"/>
      <c r="AV38" s="1867"/>
      <c r="AW38" s="1867"/>
      <c r="AX38" s="1867"/>
      <c r="AY38" s="1867"/>
      <c r="AZ38" s="1867"/>
      <c r="BA38" s="1867"/>
      <c r="BB38" s="1867"/>
    </row>
    <row r="39" spans="1:54" ht="6" customHeight="1">
      <c r="A39" s="1857"/>
      <c r="B39" s="1857"/>
      <c r="C39" s="1857"/>
      <c r="D39" s="1857"/>
      <c r="E39" s="1857"/>
      <c r="F39" s="1857"/>
      <c r="G39" s="1857"/>
      <c r="H39" s="1857"/>
      <c r="I39" s="1857"/>
      <c r="J39" s="1857"/>
      <c r="K39" s="1857"/>
      <c r="L39" s="1857"/>
      <c r="M39" s="1857"/>
      <c r="N39" s="1857"/>
      <c r="O39" s="1857"/>
      <c r="P39" s="1857"/>
      <c r="Q39" s="1857"/>
      <c r="R39" s="1857"/>
      <c r="S39" s="1857"/>
      <c r="T39" s="1857"/>
      <c r="U39" s="1857"/>
      <c r="V39" s="1857"/>
      <c r="W39" s="1857"/>
      <c r="X39" s="1857"/>
      <c r="Y39" s="1857"/>
      <c r="Z39" s="1857"/>
      <c r="AA39" s="1857"/>
      <c r="AB39" s="1857"/>
      <c r="AC39" s="1857"/>
      <c r="AD39" s="1867"/>
      <c r="AE39" s="1867"/>
      <c r="AF39" s="1867"/>
      <c r="AG39" s="1867"/>
      <c r="AH39" s="1867"/>
      <c r="AI39" s="1866"/>
      <c r="AJ39" s="1866"/>
      <c r="AK39" s="1866"/>
      <c r="AL39" s="1866"/>
      <c r="AM39" s="1867"/>
      <c r="AN39" s="1867"/>
      <c r="AO39" s="1867"/>
      <c r="AP39" s="1867"/>
      <c r="AQ39" s="1867"/>
      <c r="AR39" s="1867"/>
      <c r="AS39" s="1867"/>
      <c r="AT39" s="1867"/>
      <c r="AU39" s="1867"/>
      <c r="AV39" s="1867"/>
      <c r="AW39" s="1867"/>
      <c r="AX39" s="1867"/>
      <c r="AY39" s="1867"/>
      <c r="AZ39" s="1867"/>
      <c r="BA39" s="1867"/>
      <c r="BB39" s="1867"/>
    </row>
    <row r="40" spans="1:54" ht="6" customHeight="1">
      <c r="A40" s="1871"/>
      <c r="B40" s="1871"/>
      <c r="C40" s="1871"/>
      <c r="D40" s="1871"/>
      <c r="E40" s="1871"/>
      <c r="F40" s="1871"/>
      <c r="G40" s="1871"/>
      <c r="H40" s="1871"/>
      <c r="I40" s="1871"/>
      <c r="J40" s="1871"/>
      <c r="K40" s="1871"/>
      <c r="L40" s="1871"/>
      <c r="M40" s="1871"/>
      <c r="N40" s="1871"/>
      <c r="O40" s="1871"/>
      <c r="P40" s="1871"/>
      <c r="Q40" s="1871"/>
      <c r="R40" s="1871"/>
      <c r="S40" s="1871"/>
      <c r="T40" s="1871"/>
      <c r="U40" s="1871"/>
      <c r="V40" s="1871"/>
      <c r="W40" s="1871"/>
      <c r="X40" s="1871"/>
      <c r="Y40" s="1871"/>
      <c r="Z40" s="1857"/>
      <c r="AA40" s="1857"/>
      <c r="AB40" s="1857"/>
      <c r="AC40" s="1857"/>
      <c r="AD40" s="1867"/>
      <c r="AE40" s="1867"/>
      <c r="AF40" s="1867"/>
      <c r="AG40" s="1867"/>
      <c r="AH40" s="1867"/>
      <c r="AI40" s="1875" t="s">
        <v>203</v>
      </c>
      <c r="AJ40" s="1866"/>
      <c r="AK40" s="1866"/>
      <c r="AL40" s="1866"/>
      <c r="AM40" s="1867"/>
      <c r="AN40" s="1867"/>
      <c r="AO40" s="1867"/>
      <c r="AP40" s="1867"/>
      <c r="AQ40" s="1867"/>
      <c r="AR40" s="1867"/>
      <c r="AS40" s="1867"/>
      <c r="AT40" s="1867"/>
      <c r="AU40" s="1867"/>
      <c r="AV40" s="1867"/>
      <c r="AW40" s="1867"/>
      <c r="AX40" s="1867"/>
      <c r="AY40" s="1867"/>
      <c r="AZ40" s="1867"/>
      <c r="BA40" s="1867"/>
      <c r="BB40" s="1867"/>
    </row>
    <row r="41" spans="1:54" ht="6" customHeight="1">
      <c r="A41" s="1872"/>
      <c r="B41" s="1872"/>
      <c r="C41" s="1872"/>
      <c r="D41" s="1872"/>
      <c r="E41" s="1872"/>
      <c r="F41" s="1872"/>
      <c r="G41" s="1872"/>
      <c r="H41" s="1872"/>
      <c r="I41" s="1872"/>
      <c r="J41" s="1872"/>
      <c r="K41" s="1872"/>
      <c r="L41" s="1872"/>
      <c r="M41" s="1872"/>
      <c r="N41" s="1872"/>
      <c r="O41" s="1872"/>
      <c r="P41" s="1872"/>
      <c r="Q41" s="1872"/>
      <c r="R41" s="1872"/>
      <c r="S41" s="1872"/>
      <c r="T41" s="1872"/>
      <c r="U41" s="1872"/>
      <c r="V41" s="1872"/>
      <c r="W41" s="1872"/>
      <c r="X41" s="1872"/>
      <c r="Y41" s="1872"/>
      <c r="Z41" s="1857"/>
      <c r="AA41" s="1857"/>
      <c r="AB41" s="1857"/>
      <c r="AC41" s="1857"/>
      <c r="AD41" s="1867"/>
      <c r="AE41" s="1867"/>
      <c r="AF41" s="1867"/>
      <c r="AG41" s="1867"/>
      <c r="AH41" s="1867"/>
      <c r="AI41" s="1866"/>
      <c r="AJ41" s="1866"/>
      <c r="AK41" s="1866"/>
      <c r="AL41" s="1866"/>
      <c r="AM41" s="1867"/>
      <c r="AN41" s="1867"/>
      <c r="AO41" s="1867"/>
      <c r="AP41" s="1867"/>
      <c r="AQ41" s="1867"/>
      <c r="AR41" s="1867"/>
      <c r="AS41" s="1867"/>
      <c r="AT41" s="1867"/>
      <c r="AU41" s="1867"/>
      <c r="AV41" s="1867"/>
      <c r="AW41" s="1867"/>
      <c r="AX41" s="1867"/>
      <c r="AY41" s="1867"/>
      <c r="AZ41" s="1867"/>
      <c r="BA41" s="1867"/>
      <c r="BB41" s="1867"/>
    </row>
    <row r="42" spans="1:54" ht="6" customHeight="1">
      <c r="A42" s="1868" t="s">
        <v>213</v>
      </c>
      <c r="B42" s="1868"/>
      <c r="C42" s="1868"/>
      <c r="D42" s="1868"/>
      <c r="E42" s="1868"/>
      <c r="F42" s="1868"/>
      <c r="G42" s="1868"/>
      <c r="H42" s="1868"/>
      <c r="I42" s="1868"/>
      <c r="J42" s="1868"/>
      <c r="K42" s="1868"/>
      <c r="L42" s="1868"/>
      <c r="M42" s="1868"/>
      <c r="N42" s="1868"/>
      <c r="O42" s="1868"/>
      <c r="P42" s="1868"/>
      <c r="Q42" s="1868"/>
      <c r="R42" s="1868"/>
      <c r="S42" s="1868"/>
      <c r="T42" s="1868"/>
      <c r="U42" s="1868"/>
      <c r="V42" s="1868"/>
      <c r="W42" s="1868"/>
      <c r="X42" s="1868"/>
      <c r="Y42" s="1868"/>
      <c r="Z42" s="1857"/>
      <c r="AA42" s="1857"/>
      <c r="AB42" s="1857"/>
      <c r="AC42" s="1857"/>
      <c r="AD42" s="1867"/>
      <c r="AE42" s="1867"/>
      <c r="AF42" s="1867"/>
      <c r="AG42" s="1867"/>
      <c r="AH42" s="1867"/>
      <c r="AI42" s="1866"/>
      <c r="AJ42" s="1866"/>
      <c r="AK42" s="1866"/>
      <c r="AL42" s="1866"/>
      <c r="AM42" s="1867"/>
      <c r="AN42" s="1867"/>
      <c r="AO42" s="1867"/>
      <c r="AP42" s="1867"/>
      <c r="AQ42" s="1867"/>
      <c r="AR42" s="1867"/>
      <c r="AS42" s="1867"/>
      <c r="AT42" s="1867"/>
      <c r="AU42" s="1867"/>
      <c r="AV42" s="1867"/>
      <c r="AW42" s="1867"/>
      <c r="AX42" s="1867"/>
      <c r="AY42" s="1867"/>
      <c r="AZ42" s="1867"/>
      <c r="BA42" s="1867"/>
      <c r="BB42" s="1867"/>
    </row>
    <row r="43" spans="1:54" ht="6" customHeight="1">
      <c r="A43" s="1869"/>
      <c r="B43" s="1869"/>
      <c r="C43" s="1869"/>
      <c r="D43" s="1869"/>
      <c r="E43" s="1869"/>
      <c r="F43" s="1869"/>
      <c r="G43" s="1869"/>
      <c r="H43" s="1869"/>
      <c r="I43" s="1869"/>
      <c r="J43" s="1869"/>
      <c r="K43" s="1869"/>
      <c r="L43" s="1869"/>
      <c r="M43" s="1869"/>
      <c r="N43" s="1869"/>
      <c r="O43" s="1869"/>
      <c r="P43" s="1869"/>
      <c r="Q43" s="1869"/>
      <c r="R43" s="1869"/>
      <c r="S43" s="1869"/>
      <c r="T43" s="1869"/>
      <c r="U43" s="1869"/>
      <c r="V43" s="1869"/>
      <c r="W43" s="1869"/>
      <c r="X43" s="1869"/>
      <c r="Y43" s="1869"/>
      <c r="Z43" s="1857"/>
      <c r="AA43" s="1857"/>
      <c r="AB43" s="1857"/>
      <c r="AC43" s="1857"/>
      <c r="AD43" s="1867"/>
      <c r="AE43" s="1867"/>
      <c r="AF43" s="1867"/>
      <c r="AG43" s="1867"/>
      <c r="AH43" s="1867"/>
      <c r="AI43" s="1866"/>
      <c r="AJ43" s="1866"/>
      <c r="AK43" s="1866"/>
      <c r="AL43" s="1866"/>
      <c r="AM43" s="1867"/>
      <c r="AN43" s="1867"/>
      <c r="AO43" s="1867"/>
      <c r="AP43" s="1867"/>
      <c r="AQ43" s="1867"/>
      <c r="AR43" s="1867"/>
      <c r="AS43" s="1867"/>
      <c r="AT43" s="1867"/>
      <c r="AU43" s="1867"/>
      <c r="AV43" s="1867"/>
      <c r="AW43" s="1867"/>
      <c r="AX43" s="1867"/>
      <c r="AY43" s="1867"/>
      <c r="AZ43" s="1867"/>
      <c r="BA43" s="1867"/>
      <c r="BB43" s="1867"/>
    </row>
    <row r="44" spans="1:54" ht="6" customHeight="1">
      <c r="A44" s="1869"/>
      <c r="B44" s="1869"/>
      <c r="C44" s="1869"/>
      <c r="D44" s="1869"/>
      <c r="E44" s="1869"/>
      <c r="F44" s="1869"/>
      <c r="G44" s="1869"/>
      <c r="H44" s="1869"/>
      <c r="I44" s="1869"/>
      <c r="J44" s="1869"/>
      <c r="K44" s="1869"/>
      <c r="L44" s="1869"/>
      <c r="M44" s="1869"/>
      <c r="N44" s="1869"/>
      <c r="O44" s="1869"/>
      <c r="P44" s="1869"/>
      <c r="Q44" s="1869"/>
      <c r="R44" s="1869"/>
      <c r="S44" s="1869"/>
      <c r="T44" s="1869"/>
      <c r="U44" s="1869"/>
      <c r="V44" s="1869"/>
      <c r="W44" s="1869"/>
      <c r="X44" s="1869"/>
      <c r="Y44" s="1869"/>
      <c r="Z44" s="1857"/>
      <c r="AA44" s="1857"/>
      <c r="AB44" s="1857"/>
      <c r="AC44" s="1857"/>
      <c r="AD44" s="1867"/>
      <c r="AE44" s="1867"/>
      <c r="AF44" s="1867"/>
      <c r="AG44" s="1867"/>
      <c r="AH44" s="1867"/>
      <c r="AI44" s="1875" t="s">
        <v>204</v>
      </c>
      <c r="AJ44" s="1866"/>
      <c r="AK44" s="1866"/>
      <c r="AL44" s="1866"/>
      <c r="AM44" s="1867"/>
      <c r="AN44" s="1867"/>
      <c r="AO44" s="1867"/>
      <c r="AP44" s="1867"/>
      <c r="AQ44" s="1867"/>
      <c r="AR44" s="1867"/>
      <c r="AS44" s="1867"/>
      <c r="AT44" s="1867"/>
      <c r="AU44" s="1867"/>
      <c r="AV44" s="1867"/>
      <c r="AW44" s="1867"/>
      <c r="AX44" s="1867"/>
      <c r="AY44" s="1867"/>
      <c r="AZ44" s="1867"/>
      <c r="BA44" s="1867"/>
      <c r="BB44" s="1867"/>
    </row>
    <row r="45" spans="1:54" ht="6" customHeight="1">
      <c r="A45" s="1869"/>
      <c r="B45" s="1869"/>
      <c r="C45" s="1869"/>
      <c r="D45" s="1869"/>
      <c r="E45" s="1869"/>
      <c r="F45" s="1869"/>
      <c r="G45" s="1869"/>
      <c r="H45" s="1869"/>
      <c r="I45" s="1869"/>
      <c r="J45" s="1869"/>
      <c r="K45" s="1869"/>
      <c r="L45" s="1869"/>
      <c r="M45" s="1869"/>
      <c r="N45" s="1869"/>
      <c r="O45" s="1869"/>
      <c r="P45" s="1869"/>
      <c r="Q45" s="1869"/>
      <c r="R45" s="1869"/>
      <c r="S45" s="1869"/>
      <c r="T45" s="1869"/>
      <c r="U45" s="1869"/>
      <c r="V45" s="1869"/>
      <c r="W45" s="1869"/>
      <c r="X45" s="1869"/>
      <c r="Y45" s="1869"/>
      <c r="Z45" s="1857"/>
      <c r="AA45" s="1857"/>
      <c r="AB45" s="1857"/>
      <c r="AC45" s="1857"/>
      <c r="AD45" s="1867"/>
      <c r="AE45" s="1867"/>
      <c r="AF45" s="1867"/>
      <c r="AG45" s="1867"/>
      <c r="AH45" s="1867"/>
      <c r="AI45" s="1866"/>
      <c r="AJ45" s="1866"/>
      <c r="AK45" s="1866"/>
      <c r="AL45" s="1866"/>
      <c r="AM45" s="1867"/>
      <c r="AN45" s="1867"/>
      <c r="AO45" s="1867"/>
      <c r="AP45" s="1867"/>
      <c r="AQ45" s="1867"/>
      <c r="AR45" s="1867"/>
      <c r="AS45" s="1867"/>
      <c r="AT45" s="1867"/>
      <c r="AU45" s="1867"/>
      <c r="AV45" s="1867"/>
      <c r="AW45" s="1867"/>
      <c r="AX45" s="1867"/>
      <c r="AY45" s="1867"/>
      <c r="AZ45" s="1867"/>
      <c r="BA45" s="1867"/>
      <c r="BB45" s="1867"/>
    </row>
    <row r="46" spans="1:54" ht="6" customHeight="1">
      <c r="A46" s="1869"/>
      <c r="B46" s="1869"/>
      <c r="C46" s="1869"/>
      <c r="D46" s="1869"/>
      <c r="E46" s="1869"/>
      <c r="F46" s="1869"/>
      <c r="G46" s="1869"/>
      <c r="H46" s="1869"/>
      <c r="I46" s="1869"/>
      <c r="J46" s="1869"/>
      <c r="K46" s="1869"/>
      <c r="L46" s="1869"/>
      <c r="M46" s="1869"/>
      <c r="N46" s="1869"/>
      <c r="O46" s="1869"/>
      <c r="P46" s="1869"/>
      <c r="Q46" s="1869"/>
      <c r="R46" s="1869"/>
      <c r="S46" s="1869"/>
      <c r="T46" s="1869"/>
      <c r="U46" s="1869"/>
      <c r="V46" s="1869"/>
      <c r="W46" s="1869"/>
      <c r="X46" s="1869"/>
      <c r="Y46" s="1869"/>
      <c r="Z46" s="1857"/>
      <c r="AA46" s="1857"/>
      <c r="AB46" s="1857"/>
      <c r="AC46" s="1857"/>
      <c r="AD46" s="1867"/>
      <c r="AE46" s="1867"/>
      <c r="AF46" s="1867"/>
      <c r="AG46" s="1867"/>
      <c r="AH46" s="1867"/>
      <c r="AI46" s="1866"/>
      <c r="AJ46" s="1866"/>
      <c r="AK46" s="1866"/>
      <c r="AL46" s="1866"/>
      <c r="AM46" s="1867"/>
      <c r="AN46" s="1867"/>
      <c r="AO46" s="1867"/>
      <c r="AP46" s="1867"/>
      <c r="AQ46" s="1867"/>
      <c r="AR46" s="1867"/>
      <c r="AS46" s="1867"/>
      <c r="AT46" s="1867"/>
      <c r="AU46" s="1867"/>
      <c r="AV46" s="1867"/>
      <c r="AW46" s="1867"/>
      <c r="AX46" s="1867"/>
      <c r="AY46" s="1867"/>
      <c r="AZ46" s="1867"/>
      <c r="BA46" s="1867"/>
      <c r="BB46" s="1867"/>
    </row>
    <row r="47" spans="1:54" ht="6" customHeight="1">
      <c r="A47" s="1869"/>
      <c r="B47" s="1869"/>
      <c r="C47" s="1869"/>
      <c r="D47" s="1869"/>
      <c r="E47" s="1869"/>
      <c r="F47" s="1869"/>
      <c r="G47" s="1869"/>
      <c r="H47" s="1869"/>
      <c r="I47" s="1869"/>
      <c r="J47" s="1869"/>
      <c r="K47" s="1869"/>
      <c r="L47" s="1869"/>
      <c r="M47" s="1869"/>
      <c r="N47" s="1869"/>
      <c r="O47" s="1869"/>
      <c r="P47" s="1869"/>
      <c r="Q47" s="1869"/>
      <c r="R47" s="1869"/>
      <c r="S47" s="1869"/>
      <c r="T47" s="1869"/>
      <c r="U47" s="1869"/>
      <c r="V47" s="1869"/>
      <c r="W47" s="1869"/>
      <c r="X47" s="1869"/>
      <c r="Y47" s="1869"/>
      <c r="Z47" s="1857"/>
      <c r="AA47" s="1857"/>
      <c r="AB47" s="1857"/>
      <c r="AC47" s="1857"/>
      <c r="AD47" s="1867"/>
      <c r="AE47" s="1867"/>
      <c r="AF47" s="1867"/>
      <c r="AG47" s="1867"/>
      <c r="AH47" s="1867"/>
      <c r="AI47" s="1866"/>
      <c r="AJ47" s="1866"/>
      <c r="AK47" s="1866"/>
      <c r="AL47" s="1866"/>
      <c r="AM47" s="1867"/>
      <c r="AN47" s="1867"/>
      <c r="AO47" s="1867"/>
      <c r="AP47" s="1867"/>
      <c r="AQ47" s="1867"/>
      <c r="AR47" s="1867"/>
      <c r="AS47" s="1867"/>
      <c r="AT47" s="1867"/>
      <c r="AU47" s="1867"/>
      <c r="AV47" s="1867"/>
      <c r="AW47" s="1867"/>
      <c r="AX47" s="1867"/>
      <c r="AY47" s="1867"/>
      <c r="AZ47" s="1867"/>
      <c r="BA47" s="1867"/>
      <c r="BB47" s="1867"/>
    </row>
    <row r="48" spans="1:54" ht="6" customHeight="1">
      <c r="A48" s="1869"/>
      <c r="B48" s="1869"/>
      <c r="C48" s="1869"/>
      <c r="D48" s="1869"/>
      <c r="E48" s="1869"/>
      <c r="F48" s="1869"/>
      <c r="G48" s="1869"/>
      <c r="H48" s="1869"/>
      <c r="I48" s="1869"/>
      <c r="J48" s="1869"/>
      <c r="K48" s="1869"/>
      <c r="L48" s="1869"/>
      <c r="M48" s="1869"/>
      <c r="N48" s="1869"/>
      <c r="O48" s="1869"/>
      <c r="P48" s="1869"/>
      <c r="Q48" s="1869"/>
      <c r="R48" s="1869"/>
      <c r="S48" s="1869"/>
      <c r="T48" s="1869"/>
      <c r="U48" s="1869"/>
      <c r="V48" s="1869"/>
      <c r="W48" s="1869"/>
      <c r="X48" s="1869"/>
      <c r="Y48" s="1869"/>
      <c r="Z48" s="1857"/>
      <c r="AA48" s="1857"/>
      <c r="AB48" s="1857"/>
      <c r="AC48" s="1857"/>
      <c r="AD48" s="1867"/>
      <c r="AE48" s="1867"/>
      <c r="AF48" s="1867"/>
      <c r="AG48" s="1867"/>
      <c r="AH48" s="1867"/>
      <c r="AI48" s="1875" t="s">
        <v>482</v>
      </c>
      <c r="AJ48" s="1866"/>
      <c r="AK48" s="1866"/>
      <c r="AL48" s="1866"/>
      <c r="AM48" s="1865" t="s">
        <v>210</v>
      </c>
      <c r="AN48" s="1865"/>
      <c r="AO48" s="1865"/>
      <c r="AP48" s="1865"/>
      <c r="AQ48" s="1865"/>
      <c r="AR48" s="1865"/>
      <c r="AS48" s="1865"/>
      <c r="AT48" s="1865"/>
      <c r="AU48" s="1865"/>
      <c r="AV48" s="1865"/>
      <c r="AW48" s="1865"/>
      <c r="AX48" s="1865"/>
      <c r="AY48" s="1865"/>
      <c r="AZ48" s="1865"/>
      <c r="BA48" s="1865"/>
      <c r="BB48" s="1865"/>
    </row>
    <row r="49" spans="1:54" ht="6" customHeight="1">
      <c r="A49" s="1864" t="s">
        <v>627</v>
      </c>
      <c r="B49" s="1866"/>
      <c r="C49" s="1866"/>
      <c r="D49" s="1866"/>
      <c r="E49" s="1866"/>
      <c r="F49" s="1866"/>
      <c r="G49" s="1866"/>
      <c r="H49" s="1866"/>
      <c r="I49" s="1866"/>
      <c r="J49" s="1866"/>
      <c r="K49" s="1866"/>
      <c r="L49" s="1866"/>
      <c r="M49" s="1866"/>
      <c r="N49" s="1866"/>
      <c r="O49" s="1866"/>
      <c r="P49" s="1866"/>
      <c r="Q49" s="1866"/>
      <c r="R49" s="1866"/>
      <c r="S49" s="1866"/>
      <c r="T49" s="1866"/>
      <c r="U49" s="1866"/>
      <c r="V49" s="1866"/>
      <c r="W49" s="1866"/>
      <c r="X49" s="1866"/>
      <c r="Y49" s="1866"/>
      <c r="Z49" s="1857"/>
      <c r="AA49" s="1857"/>
      <c r="AB49" s="1857"/>
      <c r="AC49" s="1857"/>
      <c r="AD49" s="1867"/>
      <c r="AE49" s="1867"/>
      <c r="AF49" s="1867"/>
      <c r="AG49" s="1867"/>
      <c r="AH49" s="1867"/>
      <c r="AI49" s="1866"/>
      <c r="AJ49" s="1866"/>
      <c r="AK49" s="1866"/>
      <c r="AL49" s="1866"/>
      <c r="AM49" s="1865"/>
      <c r="AN49" s="1865"/>
      <c r="AO49" s="1865"/>
      <c r="AP49" s="1865"/>
      <c r="AQ49" s="1865"/>
      <c r="AR49" s="1865"/>
      <c r="AS49" s="1865"/>
      <c r="AT49" s="1865"/>
      <c r="AU49" s="1865"/>
      <c r="AV49" s="1865"/>
      <c r="AW49" s="1865"/>
      <c r="AX49" s="1865"/>
      <c r="AY49" s="1865"/>
      <c r="AZ49" s="1865"/>
      <c r="BA49" s="1865"/>
      <c r="BB49" s="1865"/>
    </row>
    <row r="50" spans="1:54" ht="6" customHeight="1">
      <c r="A50" s="1866"/>
      <c r="B50" s="1866"/>
      <c r="C50" s="1866"/>
      <c r="D50" s="1866"/>
      <c r="E50" s="1866"/>
      <c r="F50" s="1866"/>
      <c r="G50" s="1866"/>
      <c r="H50" s="1866"/>
      <c r="I50" s="1866"/>
      <c r="J50" s="1866"/>
      <c r="K50" s="1866"/>
      <c r="L50" s="1866"/>
      <c r="M50" s="1866"/>
      <c r="N50" s="1866"/>
      <c r="O50" s="1866"/>
      <c r="P50" s="1866"/>
      <c r="Q50" s="1866"/>
      <c r="R50" s="1866"/>
      <c r="S50" s="1866"/>
      <c r="T50" s="1866"/>
      <c r="U50" s="1866"/>
      <c r="V50" s="1866"/>
      <c r="W50" s="1866"/>
      <c r="X50" s="1866"/>
      <c r="Y50" s="1866"/>
      <c r="Z50" s="1857"/>
      <c r="AA50" s="1857"/>
      <c r="AB50" s="1857"/>
      <c r="AC50" s="1857"/>
      <c r="AD50" s="1867"/>
      <c r="AE50" s="1867"/>
      <c r="AF50" s="1867"/>
      <c r="AG50" s="1867"/>
      <c r="AH50" s="1867"/>
      <c r="AI50" s="1866"/>
      <c r="AJ50" s="1866"/>
      <c r="AK50" s="1866"/>
      <c r="AL50" s="1866"/>
      <c r="AM50" s="1865"/>
      <c r="AN50" s="1865"/>
      <c r="AO50" s="1865"/>
      <c r="AP50" s="1865"/>
      <c r="AQ50" s="1865"/>
      <c r="AR50" s="1865"/>
      <c r="AS50" s="1865"/>
      <c r="AT50" s="1865"/>
      <c r="AU50" s="1865"/>
      <c r="AV50" s="1865"/>
      <c r="AW50" s="1865"/>
      <c r="AX50" s="1865"/>
      <c r="AY50" s="1865"/>
      <c r="AZ50" s="1865"/>
      <c r="BA50" s="1865"/>
      <c r="BB50" s="1865"/>
    </row>
    <row r="51" spans="1:54" ht="6" customHeight="1">
      <c r="A51" s="1866"/>
      <c r="B51" s="1866"/>
      <c r="C51" s="1866"/>
      <c r="D51" s="1866"/>
      <c r="E51" s="1866"/>
      <c r="F51" s="1866"/>
      <c r="G51" s="1866"/>
      <c r="H51" s="1866"/>
      <c r="I51" s="1866"/>
      <c r="J51" s="1866"/>
      <c r="K51" s="1866"/>
      <c r="L51" s="1866"/>
      <c r="M51" s="1866"/>
      <c r="N51" s="1866"/>
      <c r="O51" s="1866"/>
      <c r="P51" s="1866"/>
      <c r="Q51" s="1866"/>
      <c r="R51" s="1866"/>
      <c r="S51" s="1866"/>
      <c r="T51" s="1866"/>
      <c r="U51" s="1866"/>
      <c r="V51" s="1866"/>
      <c r="W51" s="1866"/>
      <c r="X51" s="1866"/>
      <c r="Y51" s="1866"/>
      <c r="Z51" s="1857"/>
      <c r="AA51" s="1857"/>
      <c r="AB51" s="1857"/>
      <c r="AC51" s="1857"/>
      <c r="AD51" s="1867"/>
      <c r="AE51" s="1867"/>
      <c r="AF51" s="1867"/>
      <c r="AG51" s="1867"/>
      <c r="AH51" s="1867"/>
      <c r="AI51" s="1866"/>
      <c r="AJ51" s="1866"/>
      <c r="AK51" s="1866"/>
      <c r="AL51" s="1866"/>
      <c r="AM51" s="1865"/>
      <c r="AN51" s="1865"/>
      <c r="AO51" s="1865"/>
      <c r="AP51" s="1865"/>
      <c r="AQ51" s="1865"/>
      <c r="AR51" s="1865"/>
      <c r="AS51" s="1865"/>
      <c r="AT51" s="1865"/>
      <c r="AU51" s="1865"/>
      <c r="AV51" s="1865"/>
      <c r="AW51" s="1865"/>
      <c r="AX51" s="1865"/>
      <c r="AY51" s="1865"/>
      <c r="AZ51" s="1865"/>
      <c r="BA51" s="1865"/>
      <c r="BB51" s="1865"/>
    </row>
    <row r="52" spans="1:54" ht="6" customHeight="1">
      <c r="A52" s="1864" t="s">
        <v>649</v>
      </c>
      <c r="B52" s="1866"/>
      <c r="C52" s="1866"/>
      <c r="D52" s="1866"/>
      <c r="E52" s="1866"/>
      <c r="F52" s="1866"/>
      <c r="G52" s="1866"/>
      <c r="H52" s="1866"/>
      <c r="I52" s="1866"/>
      <c r="J52" s="1866"/>
      <c r="K52" s="1866"/>
      <c r="L52" s="1866"/>
      <c r="M52" s="1866"/>
      <c r="N52" s="1866"/>
      <c r="O52" s="1866"/>
      <c r="P52" s="1866"/>
      <c r="Q52" s="1866"/>
      <c r="R52" s="1866"/>
      <c r="S52" s="1866"/>
      <c r="T52" s="1866"/>
      <c r="U52" s="1866"/>
      <c r="V52" s="1866"/>
      <c r="W52" s="1866"/>
      <c r="X52" s="1866"/>
      <c r="Y52" s="1866"/>
      <c r="Z52" s="1857"/>
      <c r="AA52" s="1857"/>
      <c r="AB52" s="1857"/>
      <c r="AC52" s="1857"/>
      <c r="AD52" s="1867"/>
      <c r="AE52" s="1867"/>
      <c r="AF52" s="1867"/>
      <c r="AG52" s="1867"/>
      <c r="AH52" s="1867"/>
      <c r="AI52" s="1875" t="s">
        <v>483</v>
      </c>
      <c r="AJ52" s="1866"/>
      <c r="AK52" s="1866"/>
      <c r="AL52" s="1866"/>
      <c r="AM52" s="1867"/>
      <c r="AN52" s="1867"/>
      <c r="AO52" s="1867"/>
      <c r="AP52" s="1867"/>
      <c r="AQ52" s="1867"/>
      <c r="AR52" s="1867"/>
      <c r="AS52" s="1867"/>
      <c r="AT52" s="1867"/>
      <c r="AU52" s="1867"/>
      <c r="AV52" s="1867"/>
      <c r="AW52" s="1867"/>
      <c r="AX52" s="1867"/>
      <c r="AY52" s="1867"/>
      <c r="AZ52" s="1867"/>
      <c r="BA52" s="1867"/>
      <c r="BB52" s="1867"/>
    </row>
    <row r="53" spans="1:54" ht="6" customHeight="1">
      <c r="A53" s="1866"/>
      <c r="B53" s="1866"/>
      <c r="C53" s="1866"/>
      <c r="D53" s="1866"/>
      <c r="E53" s="1866"/>
      <c r="F53" s="1866"/>
      <c r="G53" s="1866"/>
      <c r="H53" s="1866"/>
      <c r="I53" s="1866"/>
      <c r="J53" s="1866"/>
      <c r="K53" s="1866"/>
      <c r="L53" s="1866"/>
      <c r="M53" s="1866"/>
      <c r="N53" s="1866"/>
      <c r="O53" s="1866"/>
      <c r="P53" s="1866"/>
      <c r="Q53" s="1866"/>
      <c r="R53" s="1866"/>
      <c r="S53" s="1866"/>
      <c r="T53" s="1866"/>
      <c r="U53" s="1866"/>
      <c r="V53" s="1866"/>
      <c r="W53" s="1866"/>
      <c r="X53" s="1866"/>
      <c r="Y53" s="1866"/>
      <c r="Z53" s="1857"/>
      <c r="AA53" s="1857"/>
      <c r="AB53" s="1857"/>
      <c r="AC53" s="1857"/>
      <c r="AD53" s="1867"/>
      <c r="AE53" s="1867"/>
      <c r="AF53" s="1867"/>
      <c r="AG53" s="1867"/>
      <c r="AH53" s="1867"/>
      <c r="AI53" s="1866"/>
      <c r="AJ53" s="1866"/>
      <c r="AK53" s="1866"/>
      <c r="AL53" s="1866"/>
      <c r="AM53" s="1867"/>
      <c r="AN53" s="1867"/>
      <c r="AO53" s="1867"/>
      <c r="AP53" s="1867"/>
      <c r="AQ53" s="1867"/>
      <c r="AR53" s="1867"/>
      <c r="AS53" s="1867"/>
      <c r="AT53" s="1867"/>
      <c r="AU53" s="1867"/>
      <c r="AV53" s="1867"/>
      <c r="AW53" s="1867"/>
      <c r="AX53" s="1867"/>
      <c r="AY53" s="1867"/>
      <c r="AZ53" s="1867"/>
      <c r="BA53" s="1867"/>
      <c r="BB53" s="1867"/>
    </row>
    <row r="54" spans="1:54" ht="6" customHeight="1">
      <c r="A54" s="1866"/>
      <c r="B54" s="1866"/>
      <c r="C54" s="1866"/>
      <c r="D54" s="1866"/>
      <c r="E54" s="1866"/>
      <c r="F54" s="1866"/>
      <c r="G54" s="1866"/>
      <c r="H54" s="1866"/>
      <c r="I54" s="1866"/>
      <c r="J54" s="1866"/>
      <c r="K54" s="1866"/>
      <c r="L54" s="1866"/>
      <c r="M54" s="1866"/>
      <c r="N54" s="1866"/>
      <c r="O54" s="1866"/>
      <c r="P54" s="1866"/>
      <c r="Q54" s="1866"/>
      <c r="R54" s="1866"/>
      <c r="S54" s="1866"/>
      <c r="T54" s="1866"/>
      <c r="U54" s="1866"/>
      <c r="V54" s="1866"/>
      <c r="W54" s="1866"/>
      <c r="X54" s="1866"/>
      <c r="Y54" s="1866"/>
      <c r="Z54" s="1857"/>
      <c r="AA54" s="1857"/>
      <c r="AB54" s="1857"/>
      <c r="AC54" s="1857"/>
      <c r="AD54" s="1867"/>
      <c r="AE54" s="1867"/>
      <c r="AF54" s="1867"/>
      <c r="AG54" s="1867"/>
      <c r="AH54" s="1867"/>
      <c r="AI54" s="1866"/>
      <c r="AJ54" s="1866"/>
      <c r="AK54" s="1866"/>
      <c r="AL54" s="1866"/>
      <c r="AM54" s="1867"/>
      <c r="AN54" s="1867"/>
      <c r="AO54" s="1867"/>
      <c r="AP54" s="1867"/>
      <c r="AQ54" s="1867"/>
      <c r="AR54" s="1867"/>
      <c r="AS54" s="1867"/>
      <c r="AT54" s="1867"/>
      <c r="AU54" s="1867"/>
      <c r="AV54" s="1867"/>
      <c r="AW54" s="1867"/>
      <c r="AX54" s="1867"/>
      <c r="AY54" s="1867"/>
      <c r="AZ54" s="1867"/>
      <c r="BA54" s="1867"/>
      <c r="BB54" s="1867"/>
    </row>
    <row r="55" spans="1:54" ht="6" customHeight="1">
      <c r="A55" s="1864" t="s">
        <v>652</v>
      </c>
      <c r="B55" s="1866"/>
      <c r="C55" s="1866"/>
      <c r="D55" s="1866"/>
      <c r="E55" s="1866"/>
      <c r="F55" s="1866"/>
      <c r="G55" s="1866"/>
      <c r="H55" s="1866"/>
      <c r="I55" s="1866"/>
      <c r="J55" s="1866"/>
      <c r="K55" s="1866"/>
      <c r="L55" s="1866"/>
      <c r="M55" s="1866"/>
      <c r="N55" s="1866"/>
      <c r="O55" s="1866"/>
      <c r="P55" s="1866"/>
      <c r="Q55" s="1866"/>
      <c r="R55" s="1866"/>
      <c r="S55" s="1866"/>
      <c r="T55" s="1866"/>
      <c r="U55" s="1866"/>
      <c r="V55" s="1866"/>
      <c r="W55" s="1866"/>
      <c r="X55" s="1866"/>
      <c r="Y55" s="1866"/>
      <c r="Z55" s="1857"/>
      <c r="AA55" s="1857"/>
      <c r="AB55" s="1857"/>
      <c r="AC55" s="1857"/>
      <c r="AD55" s="1867"/>
      <c r="AE55" s="1867"/>
      <c r="AF55" s="1867"/>
      <c r="AG55" s="1867"/>
      <c r="AH55" s="1867"/>
      <c r="AI55" s="1866"/>
      <c r="AJ55" s="1866"/>
      <c r="AK55" s="1866"/>
      <c r="AL55" s="1866"/>
      <c r="AM55" s="1867"/>
      <c r="AN55" s="1867"/>
      <c r="AO55" s="1867"/>
      <c r="AP55" s="1867"/>
      <c r="AQ55" s="1867"/>
      <c r="AR55" s="1867"/>
      <c r="AS55" s="1867"/>
      <c r="AT55" s="1867"/>
      <c r="AU55" s="1867"/>
      <c r="AV55" s="1867"/>
      <c r="AW55" s="1867"/>
      <c r="AX55" s="1867"/>
      <c r="AY55" s="1867"/>
      <c r="AZ55" s="1867"/>
      <c r="BA55" s="1867"/>
      <c r="BB55" s="1867"/>
    </row>
    <row r="56" spans="1:54" ht="6" customHeight="1">
      <c r="A56" s="1866"/>
      <c r="B56" s="1866"/>
      <c r="C56" s="1866"/>
      <c r="D56" s="1866"/>
      <c r="E56" s="1866"/>
      <c r="F56" s="1866"/>
      <c r="G56" s="1866"/>
      <c r="H56" s="1866"/>
      <c r="I56" s="1866"/>
      <c r="J56" s="1866"/>
      <c r="K56" s="1866"/>
      <c r="L56" s="1866"/>
      <c r="M56" s="1866"/>
      <c r="N56" s="1866"/>
      <c r="O56" s="1866"/>
      <c r="P56" s="1866"/>
      <c r="Q56" s="1866"/>
      <c r="R56" s="1866"/>
      <c r="S56" s="1866"/>
      <c r="T56" s="1866"/>
      <c r="U56" s="1866"/>
      <c r="V56" s="1866"/>
      <c r="W56" s="1866"/>
      <c r="X56" s="1866"/>
      <c r="Y56" s="1866"/>
      <c r="Z56" s="1857"/>
      <c r="AA56" s="1857"/>
      <c r="AB56" s="1857"/>
      <c r="AC56" s="1857"/>
      <c r="AD56" s="1867"/>
      <c r="AE56" s="1867"/>
      <c r="AF56" s="1867"/>
      <c r="AG56" s="1867"/>
      <c r="AH56" s="1867"/>
      <c r="AI56" s="1875" t="s">
        <v>624</v>
      </c>
      <c r="AJ56" s="1866"/>
      <c r="AK56" s="1866"/>
      <c r="AL56" s="1866"/>
      <c r="AM56" s="1867" t="s">
        <v>625</v>
      </c>
      <c r="AN56" s="1867"/>
      <c r="AO56" s="1867"/>
      <c r="AP56" s="1867"/>
      <c r="AQ56" s="1867"/>
      <c r="AR56" s="1867"/>
      <c r="AS56" s="1867"/>
      <c r="AT56" s="1867"/>
      <c r="AU56" s="1867"/>
      <c r="AV56" s="1867"/>
      <c r="AW56" s="1867"/>
      <c r="AX56" s="1867"/>
      <c r="AY56" s="1867"/>
      <c r="AZ56" s="1867"/>
      <c r="BA56" s="1867"/>
      <c r="BB56" s="1867"/>
    </row>
    <row r="57" spans="1:54" ht="6" customHeight="1">
      <c r="A57" s="1866"/>
      <c r="B57" s="1866"/>
      <c r="C57" s="1866"/>
      <c r="D57" s="1866"/>
      <c r="E57" s="1866"/>
      <c r="F57" s="1866"/>
      <c r="G57" s="1866"/>
      <c r="H57" s="1866"/>
      <c r="I57" s="1866"/>
      <c r="J57" s="1866"/>
      <c r="K57" s="1866"/>
      <c r="L57" s="1866"/>
      <c r="M57" s="1866"/>
      <c r="N57" s="1866"/>
      <c r="O57" s="1866"/>
      <c r="P57" s="1866"/>
      <c r="Q57" s="1866"/>
      <c r="R57" s="1866"/>
      <c r="S57" s="1866"/>
      <c r="T57" s="1866"/>
      <c r="U57" s="1866"/>
      <c r="V57" s="1866"/>
      <c r="W57" s="1866"/>
      <c r="X57" s="1866"/>
      <c r="Y57" s="1866"/>
      <c r="Z57" s="1857"/>
      <c r="AA57" s="1857"/>
      <c r="AB57" s="1857"/>
      <c r="AC57" s="1857"/>
      <c r="AD57" s="1867"/>
      <c r="AE57" s="1867"/>
      <c r="AF57" s="1867"/>
      <c r="AG57" s="1867"/>
      <c r="AH57" s="1867"/>
      <c r="AI57" s="1866"/>
      <c r="AJ57" s="1866"/>
      <c r="AK57" s="1866"/>
      <c r="AL57" s="1866"/>
      <c r="AM57" s="1867"/>
      <c r="AN57" s="1867"/>
      <c r="AO57" s="1867"/>
      <c r="AP57" s="1867"/>
      <c r="AQ57" s="1867"/>
      <c r="AR57" s="1867"/>
      <c r="AS57" s="1867"/>
      <c r="AT57" s="1867"/>
      <c r="AU57" s="1867"/>
      <c r="AV57" s="1867"/>
      <c r="AW57" s="1867"/>
      <c r="AX57" s="1867"/>
      <c r="AY57" s="1867"/>
      <c r="AZ57" s="1867"/>
      <c r="BA57" s="1867"/>
      <c r="BB57" s="1867"/>
    </row>
    <row r="58" spans="1:54" ht="6" customHeight="1">
      <c r="A58" s="1864" t="s">
        <v>654</v>
      </c>
      <c r="B58" s="1866"/>
      <c r="C58" s="1866"/>
      <c r="D58" s="1866"/>
      <c r="E58" s="1866"/>
      <c r="F58" s="1866"/>
      <c r="G58" s="1866"/>
      <c r="H58" s="1866"/>
      <c r="I58" s="1866"/>
      <c r="J58" s="1866"/>
      <c r="K58" s="1866"/>
      <c r="L58" s="1866"/>
      <c r="M58" s="1866"/>
      <c r="N58" s="1866"/>
      <c r="O58" s="1866"/>
      <c r="P58" s="1866"/>
      <c r="Q58" s="1866"/>
      <c r="R58" s="1866"/>
      <c r="S58" s="1866"/>
      <c r="T58" s="1866"/>
      <c r="U58" s="1866"/>
      <c r="V58" s="1866"/>
      <c r="W58" s="1866"/>
      <c r="X58" s="1866"/>
      <c r="Y58" s="1866"/>
      <c r="Z58" s="1857"/>
      <c r="AA58" s="1857"/>
      <c r="AB58" s="1857"/>
      <c r="AC58" s="1857"/>
      <c r="AD58" s="1867"/>
      <c r="AE58" s="1867"/>
      <c r="AF58" s="1867"/>
      <c r="AG58" s="1867"/>
      <c r="AH58" s="1867"/>
      <c r="AI58" s="1866"/>
      <c r="AJ58" s="1866"/>
      <c r="AK58" s="1866"/>
      <c r="AL58" s="1866"/>
      <c r="AM58" s="1867"/>
      <c r="AN58" s="1867"/>
      <c r="AO58" s="1867"/>
      <c r="AP58" s="1867"/>
      <c r="AQ58" s="1867"/>
      <c r="AR58" s="1867"/>
      <c r="AS58" s="1867"/>
      <c r="AT58" s="1867"/>
      <c r="AU58" s="1867"/>
      <c r="AV58" s="1867"/>
      <c r="AW58" s="1867"/>
      <c r="AX58" s="1867"/>
      <c r="AY58" s="1867"/>
      <c r="AZ58" s="1867"/>
      <c r="BA58" s="1867"/>
      <c r="BB58" s="1867"/>
    </row>
    <row r="59" spans="1:54" ht="6" customHeight="1">
      <c r="A59" s="1866"/>
      <c r="B59" s="1866"/>
      <c r="C59" s="1866"/>
      <c r="D59" s="1866"/>
      <c r="E59" s="1866"/>
      <c r="F59" s="1866"/>
      <c r="G59" s="1866"/>
      <c r="H59" s="1866"/>
      <c r="I59" s="1866"/>
      <c r="J59" s="1866"/>
      <c r="K59" s="1866"/>
      <c r="L59" s="1866"/>
      <c r="M59" s="1866"/>
      <c r="N59" s="1866"/>
      <c r="O59" s="1866"/>
      <c r="P59" s="1866"/>
      <c r="Q59" s="1866"/>
      <c r="R59" s="1866"/>
      <c r="S59" s="1866"/>
      <c r="T59" s="1866"/>
      <c r="U59" s="1866"/>
      <c r="V59" s="1866"/>
      <c r="W59" s="1866"/>
      <c r="X59" s="1866"/>
      <c r="Y59" s="1866"/>
      <c r="Z59" s="1857"/>
      <c r="AA59" s="1857"/>
      <c r="AB59" s="1857"/>
      <c r="AC59" s="1857"/>
      <c r="AD59" s="1867"/>
      <c r="AE59" s="1867"/>
      <c r="AF59" s="1867"/>
      <c r="AG59" s="1867"/>
      <c r="AH59" s="1867"/>
      <c r="AI59" s="1866"/>
      <c r="AJ59" s="1866"/>
      <c r="AK59" s="1866"/>
      <c r="AL59" s="1866"/>
      <c r="AM59" s="1867"/>
      <c r="AN59" s="1867"/>
      <c r="AO59" s="1867"/>
      <c r="AP59" s="1867"/>
      <c r="AQ59" s="1867"/>
      <c r="AR59" s="1867"/>
      <c r="AS59" s="1867"/>
      <c r="AT59" s="1867"/>
      <c r="AU59" s="1867"/>
      <c r="AV59" s="1867"/>
      <c r="AW59" s="1867"/>
      <c r="AX59" s="1867"/>
      <c r="AY59" s="1867"/>
      <c r="AZ59" s="1867"/>
      <c r="BA59" s="1867"/>
      <c r="BB59" s="1867"/>
    </row>
    <row r="60" spans="1:54" ht="6" customHeight="1">
      <c r="A60" s="1866"/>
      <c r="B60" s="1866"/>
      <c r="C60" s="1866"/>
      <c r="D60" s="1866"/>
      <c r="E60" s="1866"/>
      <c r="F60" s="1866"/>
      <c r="G60" s="1866"/>
      <c r="H60" s="1866"/>
      <c r="I60" s="1866"/>
      <c r="J60" s="1866"/>
      <c r="K60" s="1866"/>
      <c r="L60" s="1866"/>
      <c r="M60" s="1866"/>
      <c r="N60" s="1866"/>
      <c r="O60" s="1866"/>
      <c r="P60" s="1866"/>
      <c r="Q60" s="1866"/>
      <c r="R60" s="1866"/>
      <c r="S60" s="1866"/>
      <c r="T60" s="1866"/>
      <c r="U60" s="1866"/>
      <c r="V60" s="1866"/>
      <c r="W60" s="1866"/>
      <c r="X60" s="1866"/>
      <c r="Y60" s="1866"/>
      <c r="Z60" s="1857"/>
      <c r="AA60" s="1857"/>
      <c r="AB60" s="1857"/>
      <c r="AC60" s="1857"/>
      <c r="AD60" s="1867"/>
      <c r="AE60" s="1867"/>
      <c r="AF60" s="1867"/>
      <c r="AG60" s="1867"/>
      <c r="AH60" s="1867"/>
      <c r="AI60" s="1867"/>
      <c r="AJ60" s="1867"/>
      <c r="AK60" s="1867"/>
      <c r="AL60" s="1867"/>
      <c r="AM60" s="1867"/>
      <c r="AN60" s="1867"/>
      <c r="AO60" s="1867"/>
      <c r="AP60" s="1867"/>
      <c r="AQ60" s="1867"/>
      <c r="AR60" s="1867"/>
      <c r="AS60" s="1867"/>
      <c r="AT60" s="1867"/>
      <c r="AU60" s="1867"/>
      <c r="AV60" s="1867"/>
      <c r="AW60" s="1867"/>
      <c r="AX60" s="1867"/>
      <c r="AY60" s="1867"/>
      <c r="AZ60" s="1867"/>
      <c r="BA60" s="1867"/>
      <c r="BB60" s="1867"/>
    </row>
    <row r="61" spans="1:54" ht="6" customHeight="1">
      <c r="A61" s="1865" t="s">
        <v>653</v>
      </c>
      <c r="B61" s="1865"/>
      <c r="C61" s="1865"/>
      <c r="D61" s="1865"/>
      <c r="E61" s="1865"/>
      <c r="F61" s="1865"/>
      <c r="G61" s="1865"/>
      <c r="H61" s="1865"/>
      <c r="I61" s="1865"/>
      <c r="J61" s="1865"/>
      <c r="K61" s="1865"/>
      <c r="L61" s="1865"/>
      <c r="M61" s="1865"/>
      <c r="N61" s="1865"/>
      <c r="O61" s="1865"/>
      <c r="P61" s="1865"/>
      <c r="Q61" s="1865"/>
      <c r="R61" s="1865"/>
      <c r="S61" s="1865"/>
      <c r="T61" s="1865"/>
      <c r="U61" s="1865"/>
      <c r="V61" s="1865"/>
      <c r="W61" s="1865"/>
      <c r="X61" s="1865"/>
      <c r="Y61" s="1865"/>
      <c r="Z61" s="1857"/>
      <c r="AA61" s="1857"/>
      <c r="AB61" s="1857"/>
      <c r="AC61" s="1857"/>
      <c r="AD61" s="1867"/>
      <c r="AE61" s="1867"/>
      <c r="AF61" s="1867"/>
      <c r="AG61" s="1867"/>
      <c r="AH61" s="1867"/>
      <c r="AI61" s="1867"/>
      <c r="AJ61" s="1867"/>
      <c r="AK61" s="1867"/>
      <c r="AL61" s="1867"/>
      <c r="AM61" s="1867"/>
      <c r="AN61" s="1867"/>
      <c r="AO61" s="1867"/>
      <c r="AP61" s="1867"/>
      <c r="AQ61" s="1867"/>
      <c r="AR61" s="1867"/>
      <c r="AS61" s="1867"/>
      <c r="AT61" s="1867"/>
      <c r="AU61" s="1867"/>
      <c r="AV61" s="1867"/>
      <c r="AW61" s="1867"/>
      <c r="AX61" s="1867"/>
      <c r="AY61" s="1867"/>
      <c r="AZ61" s="1867"/>
      <c r="BA61" s="1867"/>
      <c r="BB61" s="1867"/>
    </row>
    <row r="62" spans="1:54" ht="6" customHeight="1">
      <c r="A62" s="1865"/>
      <c r="B62" s="1865"/>
      <c r="C62" s="1865"/>
      <c r="D62" s="1865"/>
      <c r="E62" s="1865"/>
      <c r="F62" s="1865"/>
      <c r="G62" s="1865"/>
      <c r="H62" s="1865"/>
      <c r="I62" s="1865"/>
      <c r="J62" s="1865"/>
      <c r="K62" s="1865"/>
      <c r="L62" s="1865"/>
      <c r="M62" s="1865"/>
      <c r="N62" s="1865"/>
      <c r="O62" s="1865"/>
      <c r="P62" s="1865"/>
      <c r="Q62" s="1865"/>
      <c r="R62" s="1865"/>
      <c r="S62" s="1865"/>
      <c r="T62" s="1865"/>
      <c r="U62" s="1865"/>
      <c r="V62" s="1865"/>
      <c r="W62" s="1865"/>
      <c r="X62" s="1865"/>
      <c r="Y62" s="1865"/>
      <c r="Z62" s="1857"/>
      <c r="AA62" s="1857"/>
      <c r="AB62" s="1857"/>
      <c r="AC62" s="1857"/>
      <c r="AD62" s="1877" t="s">
        <v>485</v>
      </c>
      <c r="AE62" s="1877"/>
      <c r="AF62" s="1877"/>
      <c r="AG62" s="1877"/>
      <c r="AH62" s="1877"/>
      <c r="AI62" s="1875" t="s">
        <v>202</v>
      </c>
      <c r="AJ62" s="1866"/>
      <c r="AK62" s="1866"/>
      <c r="AL62" s="1866"/>
      <c r="AM62" s="1867"/>
      <c r="AN62" s="1867"/>
      <c r="AO62" s="1867"/>
      <c r="AP62" s="1867"/>
      <c r="AQ62" s="1867"/>
      <c r="AR62" s="1867"/>
      <c r="AS62" s="1867"/>
      <c r="AT62" s="1867"/>
      <c r="AU62" s="1867"/>
      <c r="AV62" s="1867"/>
      <c r="AW62" s="1867"/>
      <c r="AX62" s="1867"/>
      <c r="AY62" s="1867"/>
      <c r="AZ62" s="1867"/>
      <c r="BA62" s="1867"/>
      <c r="BB62" s="1867"/>
    </row>
    <row r="63" spans="1:54" ht="6" customHeight="1">
      <c r="A63" s="1865"/>
      <c r="B63" s="1865"/>
      <c r="C63" s="1865"/>
      <c r="D63" s="1865"/>
      <c r="E63" s="1865"/>
      <c r="F63" s="1865"/>
      <c r="G63" s="1865"/>
      <c r="H63" s="1865"/>
      <c r="I63" s="1865"/>
      <c r="J63" s="1865"/>
      <c r="K63" s="1865"/>
      <c r="L63" s="1865"/>
      <c r="M63" s="1865"/>
      <c r="N63" s="1865"/>
      <c r="O63" s="1865"/>
      <c r="P63" s="1865"/>
      <c r="Q63" s="1865"/>
      <c r="R63" s="1865"/>
      <c r="S63" s="1865"/>
      <c r="T63" s="1865"/>
      <c r="U63" s="1865"/>
      <c r="V63" s="1865"/>
      <c r="W63" s="1865"/>
      <c r="X63" s="1865"/>
      <c r="Y63" s="1865"/>
      <c r="Z63" s="1857"/>
      <c r="AA63" s="1857"/>
      <c r="AB63" s="1857"/>
      <c r="AC63" s="1857"/>
      <c r="AD63" s="1877"/>
      <c r="AE63" s="1877"/>
      <c r="AF63" s="1877"/>
      <c r="AG63" s="1877"/>
      <c r="AH63" s="1877"/>
      <c r="AI63" s="1866"/>
      <c r="AJ63" s="1866"/>
      <c r="AK63" s="1866"/>
      <c r="AL63" s="1866"/>
      <c r="AM63" s="1867"/>
      <c r="AN63" s="1867"/>
      <c r="AO63" s="1867"/>
      <c r="AP63" s="1867"/>
      <c r="AQ63" s="1867"/>
      <c r="AR63" s="1867"/>
      <c r="AS63" s="1867"/>
      <c r="AT63" s="1867"/>
      <c r="AU63" s="1867"/>
      <c r="AV63" s="1867"/>
      <c r="AW63" s="1867"/>
      <c r="AX63" s="1867"/>
      <c r="AY63" s="1867"/>
      <c r="AZ63" s="1867"/>
      <c r="BA63" s="1867"/>
      <c r="BB63" s="1867"/>
    </row>
    <row r="64" spans="1:54" ht="6" customHeight="1">
      <c r="A64" s="1864" t="s">
        <v>635</v>
      </c>
      <c r="B64" s="1864"/>
      <c r="C64" s="1864"/>
      <c r="D64" s="1864"/>
      <c r="E64" s="1864"/>
      <c r="F64" s="1864"/>
      <c r="G64" s="1864"/>
      <c r="H64" s="1864"/>
      <c r="I64" s="1864"/>
      <c r="J64" s="1864"/>
      <c r="K64" s="1864"/>
      <c r="L64" s="1864"/>
      <c r="M64" s="1864"/>
      <c r="N64" s="1864"/>
      <c r="O64" s="1864"/>
      <c r="P64" s="1864"/>
      <c r="Q64" s="1864"/>
      <c r="R64" s="1864"/>
      <c r="S64" s="1864"/>
      <c r="T64" s="1864"/>
      <c r="U64" s="1864"/>
      <c r="V64" s="1864"/>
      <c r="W64" s="1864"/>
      <c r="X64" s="1864"/>
      <c r="Y64" s="1864"/>
      <c r="Z64" s="1857"/>
      <c r="AA64" s="1857"/>
      <c r="AB64" s="1857"/>
      <c r="AC64" s="1857"/>
      <c r="AD64" s="1877"/>
      <c r="AE64" s="1877"/>
      <c r="AF64" s="1877"/>
      <c r="AG64" s="1877"/>
      <c r="AH64" s="1877"/>
      <c r="AI64" s="1866"/>
      <c r="AJ64" s="1866"/>
      <c r="AK64" s="1866"/>
      <c r="AL64" s="1866"/>
      <c r="AM64" s="1867"/>
      <c r="AN64" s="1867"/>
      <c r="AO64" s="1867"/>
      <c r="AP64" s="1867"/>
      <c r="AQ64" s="1867"/>
      <c r="AR64" s="1867"/>
      <c r="AS64" s="1867"/>
      <c r="AT64" s="1867"/>
      <c r="AU64" s="1867"/>
      <c r="AV64" s="1867"/>
      <c r="AW64" s="1867"/>
      <c r="AX64" s="1867"/>
      <c r="AY64" s="1867"/>
      <c r="AZ64" s="1867"/>
      <c r="BA64" s="1867"/>
      <c r="BB64" s="1867"/>
    </row>
    <row r="65" spans="1:54" ht="6" customHeight="1">
      <c r="A65" s="1864"/>
      <c r="B65" s="1864"/>
      <c r="C65" s="1864"/>
      <c r="D65" s="1864"/>
      <c r="E65" s="1864"/>
      <c r="F65" s="1864"/>
      <c r="G65" s="1864"/>
      <c r="H65" s="1864"/>
      <c r="I65" s="1864"/>
      <c r="J65" s="1864"/>
      <c r="K65" s="1864"/>
      <c r="L65" s="1864"/>
      <c r="M65" s="1864"/>
      <c r="N65" s="1864"/>
      <c r="O65" s="1864"/>
      <c r="P65" s="1864"/>
      <c r="Q65" s="1864"/>
      <c r="R65" s="1864"/>
      <c r="S65" s="1864"/>
      <c r="T65" s="1864"/>
      <c r="U65" s="1864"/>
      <c r="V65" s="1864"/>
      <c r="W65" s="1864"/>
      <c r="X65" s="1864"/>
      <c r="Y65" s="1864"/>
      <c r="Z65" s="1857"/>
      <c r="AA65" s="1857"/>
      <c r="AB65" s="1857"/>
      <c r="AC65" s="1857"/>
      <c r="AD65" s="1877"/>
      <c r="AE65" s="1877"/>
      <c r="AF65" s="1877"/>
      <c r="AG65" s="1877"/>
      <c r="AH65" s="1877"/>
      <c r="AI65" s="1866"/>
      <c r="AJ65" s="1866"/>
      <c r="AK65" s="1866"/>
      <c r="AL65" s="1866"/>
      <c r="AM65" s="1867"/>
      <c r="AN65" s="1867"/>
      <c r="AO65" s="1867"/>
      <c r="AP65" s="1867"/>
      <c r="AQ65" s="1867"/>
      <c r="AR65" s="1867"/>
      <c r="AS65" s="1867"/>
      <c r="AT65" s="1867"/>
      <c r="AU65" s="1867"/>
      <c r="AV65" s="1867"/>
      <c r="AW65" s="1867"/>
      <c r="AX65" s="1867"/>
      <c r="AY65" s="1867"/>
      <c r="AZ65" s="1867"/>
      <c r="BA65" s="1867"/>
      <c r="BB65" s="1867"/>
    </row>
    <row r="66" spans="1:54" ht="6" customHeight="1">
      <c r="A66" s="1864"/>
      <c r="B66" s="1864"/>
      <c r="C66" s="1864"/>
      <c r="D66" s="1864"/>
      <c r="E66" s="1864"/>
      <c r="F66" s="1864"/>
      <c r="G66" s="1864"/>
      <c r="H66" s="1864"/>
      <c r="I66" s="1864"/>
      <c r="J66" s="1864"/>
      <c r="K66" s="1864"/>
      <c r="L66" s="1864"/>
      <c r="M66" s="1864"/>
      <c r="N66" s="1864"/>
      <c r="O66" s="1864"/>
      <c r="P66" s="1864"/>
      <c r="Q66" s="1864"/>
      <c r="R66" s="1864"/>
      <c r="S66" s="1864"/>
      <c r="T66" s="1864"/>
      <c r="U66" s="1864"/>
      <c r="V66" s="1864"/>
      <c r="W66" s="1864"/>
      <c r="X66" s="1864"/>
      <c r="Y66" s="1864"/>
      <c r="Z66" s="1857"/>
      <c r="AA66" s="1857"/>
      <c r="AB66" s="1857"/>
      <c r="AC66" s="1857"/>
      <c r="AD66" s="1877"/>
      <c r="AE66" s="1877"/>
      <c r="AF66" s="1877"/>
      <c r="AG66" s="1877"/>
      <c r="AH66" s="1877"/>
      <c r="AI66" s="1875" t="s">
        <v>203</v>
      </c>
      <c r="AJ66" s="1866"/>
      <c r="AK66" s="1866"/>
      <c r="AL66" s="1866"/>
      <c r="AM66" s="1867"/>
      <c r="AN66" s="1867"/>
      <c r="AO66" s="1867"/>
      <c r="AP66" s="1867"/>
      <c r="AQ66" s="1867"/>
      <c r="AR66" s="1867"/>
      <c r="AS66" s="1867"/>
      <c r="AT66" s="1867"/>
      <c r="AU66" s="1867"/>
      <c r="AV66" s="1867"/>
      <c r="AW66" s="1867"/>
      <c r="AX66" s="1867"/>
      <c r="AY66" s="1867"/>
      <c r="AZ66" s="1867"/>
      <c r="BA66" s="1867"/>
      <c r="BB66" s="1867"/>
    </row>
    <row r="67" spans="1:54" ht="6" customHeight="1">
      <c r="A67" s="1864" t="s">
        <v>634</v>
      </c>
      <c r="B67" s="1866"/>
      <c r="C67" s="1866"/>
      <c r="D67" s="1866"/>
      <c r="E67" s="1866"/>
      <c r="F67" s="1866"/>
      <c r="G67" s="1866"/>
      <c r="H67" s="1866"/>
      <c r="I67" s="1866"/>
      <c r="J67" s="1866"/>
      <c r="K67" s="1866"/>
      <c r="L67" s="1866"/>
      <c r="M67" s="1866"/>
      <c r="N67" s="1866"/>
      <c r="O67" s="1866"/>
      <c r="P67" s="1866"/>
      <c r="Q67" s="1866"/>
      <c r="R67" s="1866"/>
      <c r="S67" s="1866"/>
      <c r="T67" s="1866"/>
      <c r="U67" s="1866"/>
      <c r="V67" s="1866"/>
      <c r="W67" s="1866"/>
      <c r="X67" s="1866"/>
      <c r="Y67" s="1866"/>
      <c r="Z67" s="1857"/>
      <c r="AA67" s="1857"/>
      <c r="AB67" s="1857"/>
      <c r="AC67" s="1857"/>
      <c r="AD67" s="1877"/>
      <c r="AE67" s="1877"/>
      <c r="AF67" s="1877"/>
      <c r="AG67" s="1877"/>
      <c r="AH67" s="1877"/>
      <c r="AI67" s="1866"/>
      <c r="AJ67" s="1866"/>
      <c r="AK67" s="1866"/>
      <c r="AL67" s="1866"/>
      <c r="AM67" s="1867"/>
      <c r="AN67" s="1867"/>
      <c r="AO67" s="1867"/>
      <c r="AP67" s="1867"/>
      <c r="AQ67" s="1867"/>
      <c r="AR67" s="1867"/>
      <c r="AS67" s="1867"/>
      <c r="AT67" s="1867"/>
      <c r="AU67" s="1867"/>
      <c r="AV67" s="1867"/>
      <c r="AW67" s="1867"/>
      <c r="AX67" s="1867"/>
      <c r="AY67" s="1867"/>
      <c r="AZ67" s="1867"/>
      <c r="BA67" s="1867"/>
      <c r="BB67" s="1867"/>
    </row>
    <row r="68" spans="1:54" ht="6" customHeight="1">
      <c r="A68" s="1866"/>
      <c r="B68" s="1866"/>
      <c r="C68" s="1866"/>
      <c r="D68" s="1866"/>
      <c r="E68" s="1866"/>
      <c r="F68" s="1866"/>
      <c r="G68" s="1866"/>
      <c r="H68" s="1866"/>
      <c r="I68" s="1866"/>
      <c r="J68" s="1866"/>
      <c r="K68" s="1866"/>
      <c r="L68" s="1866"/>
      <c r="M68" s="1866"/>
      <c r="N68" s="1866"/>
      <c r="O68" s="1866"/>
      <c r="P68" s="1866"/>
      <c r="Q68" s="1866"/>
      <c r="R68" s="1866"/>
      <c r="S68" s="1866"/>
      <c r="T68" s="1866"/>
      <c r="U68" s="1866"/>
      <c r="V68" s="1866"/>
      <c r="W68" s="1866"/>
      <c r="X68" s="1866"/>
      <c r="Y68" s="1866"/>
      <c r="Z68" s="1857"/>
      <c r="AA68" s="1857"/>
      <c r="AB68" s="1857"/>
      <c r="AC68" s="1857"/>
      <c r="AD68" s="1877"/>
      <c r="AE68" s="1877"/>
      <c r="AF68" s="1877"/>
      <c r="AG68" s="1877"/>
      <c r="AH68" s="1877"/>
      <c r="AI68" s="1866"/>
      <c r="AJ68" s="1866"/>
      <c r="AK68" s="1866"/>
      <c r="AL68" s="1866"/>
      <c r="AM68" s="1867"/>
      <c r="AN68" s="1867"/>
      <c r="AO68" s="1867"/>
      <c r="AP68" s="1867"/>
      <c r="AQ68" s="1867"/>
      <c r="AR68" s="1867"/>
      <c r="AS68" s="1867"/>
      <c r="AT68" s="1867"/>
      <c r="AU68" s="1867"/>
      <c r="AV68" s="1867"/>
      <c r="AW68" s="1867"/>
      <c r="AX68" s="1867"/>
      <c r="AY68" s="1867"/>
      <c r="AZ68" s="1867"/>
      <c r="BA68" s="1867"/>
      <c r="BB68" s="1867"/>
    </row>
    <row r="69" spans="1:54" ht="6" customHeight="1">
      <c r="A69" s="1866"/>
      <c r="B69" s="1866"/>
      <c r="C69" s="1866"/>
      <c r="D69" s="1866"/>
      <c r="E69" s="1866"/>
      <c r="F69" s="1866"/>
      <c r="G69" s="1866"/>
      <c r="H69" s="1866"/>
      <c r="I69" s="1866"/>
      <c r="J69" s="1866"/>
      <c r="K69" s="1866"/>
      <c r="L69" s="1866"/>
      <c r="M69" s="1866"/>
      <c r="N69" s="1866"/>
      <c r="O69" s="1866"/>
      <c r="P69" s="1866"/>
      <c r="Q69" s="1866"/>
      <c r="R69" s="1866"/>
      <c r="S69" s="1866"/>
      <c r="T69" s="1866"/>
      <c r="U69" s="1866"/>
      <c r="V69" s="1866"/>
      <c r="W69" s="1866"/>
      <c r="X69" s="1866"/>
      <c r="Y69" s="1866"/>
      <c r="Z69" s="1857"/>
      <c r="AA69" s="1857"/>
      <c r="AB69" s="1857"/>
      <c r="AC69" s="1857"/>
      <c r="AD69" s="1877"/>
      <c r="AE69" s="1877"/>
      <c r="AF69" s="1877"/>
      <c r="AG69" s="1877"/>
      <c r="AH69" s="1877"/>
      <c r="AI69" s="1866"/>
      <c r="AJ69" s="1866"/>
      <c r="AK69" s="1866"/>
      <c r="AL69" s="1866"/>
      <c r="AM69" s="1867"/>
      <c r="AN69" s="1867"/>
      <c r="AO69" s="1867"/>
      <c r="AP69" s="1867"/>
      <c r="AQ69" s="1867"/>
      <c r="AR69" s="1867"/>
      <c r="AS69" s="1867"/>
      <c r="AT69" s="1867"/>
      <c r="AU69" s="1867"/>
      <c r="AV69" s="1867"/>
      <c r="AW69" s="1867"/>
      <c r="AX69" s="1867"/>
      <c r="AY69" s="1867"/>
      <c r="AZ69" s="1867"/>
      <c r="BA69" s="1867"/>
      <c r="BB69" s="1867"/>
    </row>
    <row r="70" spans="1:54" ht="6" customHeight="1">
      <c r="A70" s="1864" t="s">
        <v>628</v>
      </c>
      <c r="B70" s="1864"/>
      <c r="C70" s="1864"/>
      <c r="D70" s="1864"/>
      <c r="E70" s="1864"/>
      <c r="F70" s="1864"/>
      <c r="G70" s="1864"/>
      <c r="H70" s="1864"/>
      <c r="I70" s="1864"/>
      <c r="J70" s="1864"/>
      <c r="K70" s="1864"/>
      <c r="L70" s="1864"/>
      <c r="M70" s="1864"/>
      <c r="N70" s="1864"/>
      <c r="O70" s="1864"/>
      <c r="P70" s="1864"/>
      <c r="Q70" s="1864"/>
      <c r="R70" s="1864"/>
      <c r="S70" s="1864"/>
      <c r="T70" s="1864"/>
      <c r="U70" s="1864"/>
      <c r="V70" s="1864"/>
      <c r="W70" s="1864"/>
      <c r="X70" s="1864"/>
      <c r="Y70" s="1864"/>
      <c r="Z70" s="1857"/>
      <c r="AA70" s="1857"/>
      <c r="AB70" s="1857"/>
      <c r="AC70" s="1857"/>
      <c r="AD70" s="1877"/>
      <c r="AE70" s="1877"/>
      <c r="AF70" s="1877"/>
      <c r="AG70" s="1877"/>
      <c r="AH70" s="1877"/>
      <c r="AI70" s="1875" t="s">
        <v>204</v>
      </c>
      <c r="AJ70" s="1866"/>
      <c r="AK70" s="1866"/>
      <c r="AL70" s="1866"/>
      <c r="AM70" s="1867"/>
      <c r="AN70" s="1867"/>
      <c r="AO70" s="1867"/>
      <c r="AP70" s="1867"/>
      <c r="AQ70" s="1867"/>
      <c r="AR70" s="1867"/>
      <c r="AS70" s="1867"/>
      <c r="AT70" s="1867"/>
      <c r="AU70" s="1867"/>
      <c r="AV70" s="1867"/>
      <c r="AW70" s="1867"/>
      <c r="AX70" s="1867"/>
      <c r="AY70" s="1867"/>
      <c r="AZ70" s="1867"/>
      <c r="BA70" s="1867"/>
      <c r="BB70" s="1867"/>
    </row>
    <row r="71" spans="1:54" ht="6" customHeight="1">
      <c r="A71" s="1864"/>
      <c r="B71" s="1864"/>
      <c r="C71" s="1864"/>
      <c r="D71" s="1864"/>
      <c r="E71" s="1864"/>
      <c r="F71" s="1864"/>
      <c r="G71" s="1864"/>
      <c r="H71" s="1864"/>
      <c r="I71" s="1864"/>
      <c r="J71" s="1864"/>
      <c r="K71" s="1864"/>
      <c r="L71" s="1864"/>
      <c r="M71" s="1864"/>
      <c r="N71" s="1864"/>
      <c r="O71" s="1864"/>
      <c r="P71" s="1864"/>
      <c r="Q71" s="1864"/>
      <c r="R71" s="1864"/>
      <c r="S71" s="1864"/>
      <c r="T71" s="1864"/>
      <c r="U71" s="1864"/>
      <c r="V71" s="1864"/>
      <c r="W71" s="1864"/>
      <c r="X71" s="1864"/>
      <c r="Y71" s="1864"/>
      <c r="Z71" s="1857"/>
      <c r="AA71" s="1857"/>
      <c r="AB71" s="1857"/>
      <c r="AC71" s="1857"/>
      <c r="AD71" s="1877"/>
      <c r="AE71" s="1877"/>
      <c r="AF71" s="1877"/>
      <c r="AG71" s="1877"/>
      <c r="AH71" s="1877"/>
      <c r="AI71" s="1866"/>
      <c r="AJ71" s="1866"/>
      <c r="AK71" s="1866"/>
      <c r="AL71" s="1866"/>
      <c r="AM71" s="1867"/>
      <c r="AN71" s="1867"/>
      <c r="AO71" s="1867"/>
      <c r="AP71" s="1867"/>
      <c r="AQ71" s="1867"/>
      <c r="AR71" s="1867"/>
      <c r="AS71" s="1867"/>
      <c r="AT71" s="1867"/>
      <c r="AU71" s="1867"/>
      <c r="AV71" s="1867"/>
      <c r="AW71" s="1867"/>
      <c r="AX71" s="1867"/>
      <c r="AY71" s="1867"/>
      <c r="AZ71" s="1867"/>
      <c r="BA71" s="1867"/>
      <c r="BB71" s="1867"/>
    </row>
    <row r="72" spans="1:54" ht="6" customHeight="1">
      <c r="A72" s="1864"/>
      <c r="B72" s="1864"/>
      <c r="C72" s="1864"/>
      <c r="D72" s="1864"/>
      <c r="E72" s="1864"/>
      <c r="F72" s="1864"/>
      <c r="G72" s="1864"/>
      <c r="H72" s="1864"/>
      <c r="I72" s="1864"/>
      <c r="J72" s="1864"/>
      <c r="K72" s="1864"/>
      <c r="L72" s="1864"/>
      <c r="M72" s="1864"/>
      <c r="N72" s="1864"/>
      <c r="O72" s="1864"/>
      <c r="P72" s="1864"/>
      <c r="Q72" s="1864"/>
      <c r="R72" s="1864"/>
      <c r="S72" s="1864"/>
      <c r="T72" s="1864"/>
      <c r="U72" s="1864"/>
      <c r="V72" s="1864"/>
      <c r="W72" s="1864"/>
      <c r="X72" s="1864"/>
      <c r="Y72" s="1864"/>
      <c r="Z72" s="1857"/>
      <c r="AA72" s="1857"/>
      <c r="AB72" s="1857"/>
      <c r="AC72" s="1857"/>
      <c r="AD72" s="1877"/>
      <c r="AE72" s="1877"/>
      <c r="AF72" s="1877"/>
      <c r="AG72" s="1877"/>
      <c r="AH72" s="1877"/>
      <c r="AI72" s="1866"/>
      <c r="AJ72" s="1866"/>
      <c r="AK72" s="1866"/>
      <c r="AL72" s="1866"/>
      <c r="AM72" s="1867"/>
      <c r="AN72" s="1867"/>
      <c r="AO72" s="1867"/>
      <c r="AP72" s="1867"/>
      <c r="AQ72" s="1867"/>
      <c r="AR72" s="1867"/>
      <c r="AS72" s="1867"/>
      <c r="AT72" s="1867"/>
      <c r="AU72" s="1867"/>
      <c r="AV72" s="1867"/>
      <c r="AW72" s="1867"/>
      <c r="AX72" s="1867"/>
      <c r="AY72" s="1867"/>
      <c r="AZ72" s="1867"/>
      <c r="BA72" s="1867"/>
      <c r="BB72" s="1867"/>
    </row>
    <row r="73" spans="1:54" ht="6" customHeight="1">
      <c r="A73" s="1864" t="s">
        <v>636</v>
      </c>
      <c r="B73" s="1866"/>
      <c r="C73" s="1866"/>
      <c r="D73" s="1866"/>
      <c r="E73" s="1866"/>
      <c r="F73" s="1866"/>
      <c r="G73" s="1866"/>
      <c r="H73" s="1866"/>
      <c r="I73" s="1866"/>
      <c r="J73" s="1866"/>
      <c r="K73" s="1866"/>
      <c r="L73" s="1866"/>
      <c r="M73" s="1866"/>
      <c r="N73" s="1866"/>
      <c r="O73" s="1866"/>
      <c r="P73" s="1866"/>
      <c r="Q73" s="1866"/>
      <c r="R73" s="1866"/>
      <c r="S73" s="1866"/>
      <c r="T73" s="1866"/>
      <c r="U73" s="1866"/>
      <c r="V73" s="1866"/>
      <c r="W73" s="1866"/>
      <c r="X73" s="1866"/>
      <c r="Y73" s="1866"/>
      <c r="Z73" s="1857"/>
      <c r="AA73" s="1857"/>
      <c r="AB73" s="1857"/>
      <c r="AC73" s="1857"/>
      <c r="AD73" s="1877"/>
      <c r="AE73" s="1877"/>
      <c r="AF73" s="1877"/>
      <c r="AG73" s="1877"/>
      <c r="AH73" s="1877"/>
      <c r="AI73" s="1866"/>
      <c r="AJ73" s="1866"/>
      <c r="AK73" s="1866"/>
      <c r="AL73" s="1866"/>
      <c r="AM73" s="1867"/>
      <c r="AN73" s="1867"/>
      <c r="AO73" s="1867"/>
      <c r="AP73" s="1867"/>
      <c r="AQ73" s="1867"/>
      <c r="AR73" s="1867"/>
      <c r="AS73" s="1867"/>
      <c r="AT73" s="1867"/>
      <c r="AU73" s="1867"/>
      <c r="AV73" s="1867"/>
      <c r="AW73" s="1867"/>
      <c r="AX73" s="1867"/>
      <c r="AY73" s="1867"/>
      <c r="AZ73" s="1867"/>
      <c r="BA73" s="1867"/>
      <c r="BB73" s="1867"/>
    </row>
    <row r="74" spans="1:54" ht="6" customHeight="1">
      <c r="A74" s="1866"/>
      <c r="B74" s="1866"/>
      <c r="C74" s="1866"/>
      <c r="D74" s="1866"/>
      <c r="E74" s="1866"/>
      <c r="F74" s="1866"/>
      <c r="G74" s="1866"/>
      <c r="H74" s="1866"/>
      <c r="I74" s="1866"/>
      <c r="J74" s="1866"/>
      <c r="K74" s="1866"/>
      <c r="L74" s="1866"/>
      <c r="M74" s="1866"/>
      <c r="N74" s="1866"/>
      <c r="O74" s="1866"/>
      <c r="P74" s="1866"/>
      <c r="Q74" s="1866"/>
      <c r="R74" s="1866"/>
      <c r="S74" s="1866"/>
      <c r="T74" s="1866"/>
      <c r="U74" s="1866"/>
      <c r="V74" s="1866"/>
      <c r="W74" s="1866"/>
      <c r="X74" s="1866"/>
      <c r="Y74" s="1866"/>
      <c r="Z74" s="1857"/>
      <c r="AA74" s="1857"/>
      <c r="AB74" s="1857"/>
      <c r="AC74" s="1857"/>
      <c r="AD74" s="1877"/>
      <c r="AE74" s="1877"/>
      <c r="AF74" s="1877"/>
      <c r="AG74" s="1877"/>
      <c r="AH74" s="1877"/>
      <c r="AI74" s="1875" t="s">
        <v>205</v>
      </c>
      <c r="AJ74" s="1866"/>
      <c r="AK74" s="1866"/>
      <c r="AL74" s="1866"/>
      <c r="AM74" s="1867"/>
      <c r="AN74" s="1867"/>
      <c r="AO74" s="1867"/>
      <c r="AP74" s="1867"/>
      <c r="AQ74" s="1867"/>
      <c r="AR74" s="1867"/>
      <c r="AS74" s="1867"/>
      <c r="AT74" s="1867"/>
      <c r="AU74" s="1867"/>
      <c r="AV74" s="1867"/>
      <c r="AW74" s="1867"/>
      <c r="AX74" s="1867"/>
      <c r="AY74" s="1867"/>
      <c r="AZ74" s="1867"/>
      <c r="BA74" s="1867"/>
      <c r="BB74" s="1867"/>
    </row>
    <row r="75" spans="1:54" ht="6" customHeight="1">
      <c r="A75" s="1866"/>
      <c r="B75" s="1866"/>
      <c r="C75" s="1866"/>
      <c r="D75" s="1866"/>
      <c r="E75" s="1866"/>
      <c r="F75" s="1866"/>
      <c r="G75" s="1866"/>
      <c r="H75" s="1866"/>
      <c r="I75" s="1866"/>
      <c r="J75" s="1866"/>
      <c r="K75" s="1866"/>
      <c r="L75" s="1866"/>
      <c r="M75" s="1866"/>
      <c r="N75" s="1866"/>
      <c r="O75" s="1866"/>
      <c r="P75" s="1866"/>
      <c r="Q75" s="1866"/>
      <c r="R75" s="1866"/>
      <c r="S75" s="1866"/>
      <c r="T75" s="1866"/>
      <c r="U75" s="1866"/>
      <c r="V75" s="1866"/>
      <c r="W75" s="1866"/>
      <c r="X75" s="1866"/>
      <c r="Y75" s="1866"/>
      <c r="Z75" s="1857"/>
      <c r="AA75" s="1857"/>
      <c r="AB75" s="1857"/>
      <c r="AC75" s="1857"/>
      <c r="AD75" s="1877"/>
      <c r="AE75" s="1877"/>
      <c r="AF75" s="1877"/>
      <c r="AG75" s="1877"/>
      <c r="AH75" s="1877"/>
      <c r="AI75" s="1866"/>
      <c r="AJ75" s="1866"/>
      <c r="AK75" s="1866"/>
      <c r="AL75" s="1866"/>
      <c r="AM75" s="1867"/>
      <c r="AN75" s="1867"/>
      <c r="AO75" s="1867"/>
      <c r="AP75" s="1867"/>
      <c r="AQ75" s="1867"/>
      <c r="AR75" s="1867"/>
      <c r="AS75" s="1867"/>
      <c r="AT75" s="1867"/>
      <c r="AU75" s="1867"/>
      <c r="AV75" s="1867"/>
      <c r="AW75" s="1867"/>
      <c r="AX75" s="1867"/>
      <c r="AY75" s="1867"/>
      <c r="AZ75" s="1867"/>
      <c r="BA75" s="1867"/>
      <c r="BB75" s="1867"/>
    </row>
    <row r="76" spans="1:54" ht="6" customHeight="1">
      <c r="A76" s="1864" t="s">
        <v>655</v>
      </c>
      <c r="B76" s="1866"/>
      <c r="C76" s="1866"/>
      <c r="D76" s="1866"/>
      <c r="E76" s="1866"/>
      <c r="F76" s="1866"/>
      <c r="G76" s="1866"/>
      <c r="H76" s="1866"/>
      <c r="I76" s="1866"/>
      <c r="J76" s="1866"/>
      <c r="K76" s="1866"/>
      <c r="L76" s="1866"/>
      <c r="M76" s="1866"/>
      <c r="N76" s="1866"/>
      <c r="O76" s="1866"/>
      <c r="P76" s="1866"/>
      <c r="Q76" s="1866"/>
      <c r="R76" s="1866"/>
      <c r="S76" s="1866"/>
      <c r="T76" s="1866"/>
      <c r="U76" s="1866"/>
      <c r="V76" s="1866"/>
      <c r="W76" s="1866"/>
      <c r="X76" s="1866"/>
      <c r="Y76" s="1866"/>
      <c r="Z76" s="1857"/>
      <c r="AA76" s="1857"/>
      <c r="AB76" s="1857"/>
      <c r="AC76" s="1857"/>
      <c r="AD76" s="1877"/>
      <c r="AE76" s="1877"/>
      <c r="AF76" s="1877"/>
      <c r="AG76" s="1877"/>
      <c r="AH76" s="1877"/>
      <c r="AI76" s="1866"/>
      <c r="AJ76" s="1866"/>
      <c r="AK76" s="1866"/>
      <c r="AL76" s="1866"/>
      <c r="AM76" s="1867"/>
      <c r="AN76" s="1867"/>
      <c r="AO76" s="1867"/>
      <c r="AP76" s="1867"/>
      <c r="AQ76" s="1867"/>
      <c r="AR76" s="1867"/>
      <c r="AS76" s="1867"/>
      <c r="AT76" s="1867"/>
      <c r="AU76" s="1867"/>
      <c r="AV76" s="1867"/>
      <c r="AW76" s="1867"/>
      <c r="AX76" s="1867"/>
      <c r="AY76" s="1867"/>
      <c r="AZ76" s="1867"/>
      <c r="BA76" s="1867"/>
      <c r="BB76" s="1867"/>
    </row>
    <row r="77" spans="1:54" ht="6" customHeight="1">
      <c r="A77" s="1866"/>
      <c r="B77" s="1866"/>
      <c r="C77" s="1866"/>
      <c r="D77" s="1866"/>
      <c r="E77" s="1866"/>
      <c r="F77" s="1866"/>
      <c r="G77" s="1866"/>
      <c r="H77" s="1866"/>
      <c r="I77" s="1866"/>
      <c r="J77" s="1866"/>
      <c r="K77" s="1866"/>
      <c r="L77" s="1866"/>
      <c r="M77" s="1866"/>
      <c r="N77" s="1866"/>
      <c r="O77" s="1866"/>
      <c r="P77" s="1866"/>
      <c r="Q77" s="1866"/>
      <c r="R77" s="1866"/>
      <c r="S77" s="1866"/>
      <c r="T77" s="1866"/>
      <c r="U77" s="1866"/>
      <c r="V77" s="1866"/>
      <c r="W77" s="1866"/>
      <c r="X77" s="1866"/>
      <c r="Y77" s="1866"/>
      <c r="Z77" s="1857"/>
      <c r="AA77" s="1857"/>
      <c r="AB77" s="1857"/>
      <c r="AC77" s="1857"/>
      <c r="AD77" s="1877"/>
      <c r="AE77" s="1877"/>
      <c r="AF77" s="1877"/>
      <c r="AG77" s="1877"/>
      <c r="AH77" s="1877"/>
      <c r="AI77" s="1866"/>
      <c r="AJ77" s="1866"/>
      <c r="AK77" s="1866"/>
      <c r="AL77" s="1866"/>
      <c r="AM77" s="1867"/>
      <c r="AN77" s="1867"/>
      <c r="AO77" s="1867"/>
      <c r="AP77" s="1867"/>
      <c r="AQ77" s="1867"/>
      <c r="AR77" s="1867"/>
      <c r="AS77" s="1867"/>
      <c r="AT77" s="1867"/>
      <c r="AU77" s="1867"/>
      <c r="AV77" s="1867"/>
      <c r="AW77" s="1867"/>
      <c r="AX77" s="1867"/>
      <c r="AY77" s="1867"/>
      <c r="AZ77" s="1867"/>
      <c r="BA77" s="1867"/>
      <c r="BB77" s="1867"/>
    </row>
    <row r="78" spans="1:54" ht="6" customHeight="1">
      <c r="A78" s="1866"/>
      <c r="B78" s="1866"/>
      <c r="C78" s="1866"/>
      <c r="D78" s="1866"/>
      <c r="E78" s="1866"/>
      <c r="F78" s="1866"/>
      <c r="G78" s="1866"/>
      <c r="H78" s="1866"/>
      <c r="I78" s="1866"/>
      <c r="J78" s="1866"/>
      <c r="K78" s="1866"/>
      <c r="L78" s="1866"/>
      <c r="M78" s="1866"/>
      <c r="N78" s="1866"/>
      <c r="O78" s="1866"/>
      <c r="P78" s="1866"/>
      <c r="Q78" s="1866"/>
      <c r="R78" s="1866"/>
      <c r="S78" s="1866"/>
      <c r="T78" s="1866"/>
      <c r="U78" s="1866"/>
      <c r="V78" s="1866"/>
      <c r="W78" s="1866"/>
      <c r="X78" s="1866"/>
      <c r="Y78" s="1866"/>
      <c r="Z78" s="1857"/>
      <c r="AA78" s="1857"/>
      <c r="AB78" s="1857"/>
      <c r="AC78" s="1857"/>
      <c r="AD78" s="1877"/>
      <c r="AE78" s="1877"/>
      <c r="AF78" s="1877"/>
      <c r="AG78" s="1877"/>
      <c r="AH78" s="1877"/>
      <c r="AI78" s="1875" t="s">
        <v>482</v>
      </c>
      <c r="AJ78" s="1866"/>
      <c r="AK78" s="1866"/>
      <c r="AL78" s="1866"/>
      <c r="AM78" s="1865" t="s">
        <v>210</v>
      </c>
      <c r="AN78" s="1865"/>
      <c r="AO78" s="1865"/>
      <c r="AP78" s="1865"/>
      <c r="AQ78" s="1865"/>
      <c r="AR78" s="1865"/>
      <c r="AS78" s="1865"/>
      <c r="AT78" s="1865"/>
      <c r="AU78" s="1865"/>
      <c r="AV78" s="1865"/>
      <c r="AW78" s="1865"/>
      <c r="AX78" s="1865"/>
      <c r="AY78" s="1865"/>
      <c r="AZ78" s="1865"/>
      <c r="BA78" s="1865"/>
      <c r="BB78" s="1865"/>
    </row>
    <row r="79" spans="1:54" ht="6" customHeight="1">
      <c r="A79" s="1864" t="s">
        <v>637</v>
      </c>
      <c r="B79" s="1864"/>
      <c r="C79" s="1864"/>
      <c r="D79" s="1864"/>
      <c r="E79" s="1864"/>
      <c r="F79" s="1864"/>
      <c r="G79" s="1864"/>
      <c r="H79" s="1864"/>
      <c r="I79" s="1864"/>
      <c r="J79" s="1864"/>
      <c r="K79" s="1864"/>
      <c r="L79" s="1864"/>
      <c r="M79" s="1864"/>
      <c r="N79" s="1864"/>
      <c r="O79" s="1864"/>
      <c r="P79" s="1864"/>
      <c r="Q79" s="1864"/>
      <c r="R79" s="1864"/>
      <c r="S79" s="1864"/>
      <c r="T79" s="1864"/>
      <c r="U79" s="1864"/>
      <c r="V79" s="1864"/>
      <c r="W79" s="1864"/>
      <c r="X79" s="1864"/>
      <c r="Y79" s="1864"/>
      <c r="Z79" s="1857"/>
      <c r="AA79" s="1857"/>
      <c r="AB79" s="1857"/>
      <c r="AC79" s="1857"/>
      <c r="AD79" s="1877"/>
      <c r="AE79" s="1877"/>
      <c r="AF79" s="1877"/>
      <c r="AG79" s="1877"/>
      <c r="AH79" s="1877"/>
      <c r="AI79" s="1866"/>
      <c r="AJ79" s="1866"/>
      <c r="AK79" s="1866"/>
      <c r="AL79" s="1866"/>
      <c r="AM79" s="1865"/>
      <c r="AN79" s="1865"/>
      <c r="AO79" s="1865"/>
      <c r="AP79" s="1865"/>
      <c r="AQ79" s="1865"/>
      <c r="AR79" s="1865"/>
      <c r="AS79" s="1865"/>
      <c r="AT79" s="1865"/>
      <c r="AU79" s="1865"/>
      <c r="AV79" s="1865"/>
      <c r="AW79" s="1865"/>
      <c r="AX79" s="1865"/>
      <c r="AY79" s="1865"/>
      <c r="AZ79" s="1865"/>
      <c r="BA79" s="1865"/>
      <c r="BB79" s="1865"/>
    </row>
    <row r="80" spans="1:54" ht="6" customHeight="1">
      <c r="A80" s="1864"/>
      <c r="B80" s="1864"/>
      <c r="C80" s="1864"/>
      <c r="D80" s="1864"/>
      <c r="E80" s="1864"/>
      <c r="F80" s="1864"/>
      <c r="G80" s="1864"/>
      <c r="H80" s="1864"/>
      <c r="I80" s="1864"/>
      <c r="J80" s="1864"/>
      <c r="K80" s="1864"/>
      <c r="L80" s="1864"/>
      <c r="M80" s="1864"/>
      <c r="N80" s="1864"/>
      <c r="O80" s="1864"/>
      <c r="P80" s="1864"/>
      <c r="Q80" s="1864"/>
      <c r="R80" s="1864"/>
      <c r="S80" s="1864"/>
      <c r="T80" s="1864"/>
      <c r="U80" s="1864"/>
      <c r="V80" s="1864"/>
      <c r="W80" s="1864"/>
      <c r="X80" s="1864"/>
      <c r="Y80" s="1864"/>
      <c r="Z80" s="1857"/>
      <c r="AA80" s="1857"/>
      <c r="AB80" s="1857"/>
      <c r="AC80" s="1857"/>
      <c r="AD80" s="1877"/>
      <c r="AE80" s="1877"/>
      <c r="AF80" s="1877"/>
      <c r="AG80" s="1877"/>
      <c r="AH80" s="1877"/>
      <c r="AI80" s="1866"/>
      <c r="AJ80" s="1866"/>
      <c r="AK80" s="1866"/>
      <c r="AL80" s="1866"/>
      <c r="AM80" s="1865"/>
      <c r="AN80" s="1865"/>
      <c r="AO80" s="1865"/>
      <c r="AP80" s="1865"/>
      <c r="AQ80" s="1865"/>
      <c r="AR80" s="1865"/>
      <c r="AS80" s="1865"/>
      <c r="AT80" s="1865"/>
      <c r="AU80" s="1865"/>
      <c r="AV80" s="1865"/>
      <c r="AW80" s="1865"/>
      <c r="AX80" s="1865"/>
      <c r="AY80" s="1865"/>
      <c r="AZ80" s="1865"/>
      <c r="BA80" s="1865"/>
      <c r="BB80" s="1865"/>
    </row>
    <row r="81" spans="1:54" ht="6" customHeight="1">
      <c r="A81" s="1864"/>
      <c r="B81" s="1864"/>
      <c r="C81" s="1864"/>
      <c r="D81" s="1864"/>
      <c r="E81" s="1864"/>
      <c r="F81" s="1864"/>
      <c r="G81" s="1864"/>
      <c r="H81" s="1864"/>
      <c r="I81" s="1864"/>
      <c r="J81" s="1864"/>
      <c r="K81" s="1864"/>
      <c r="L81" s="1864"/>
      <c r="M81" s="1864"/>
      <c r="N81" s="1864"/>
      <c r="O81" s="1864"/>
      <c r="P81" s="1864"/>
      <c r="Q81" s="1864"/>
      <c r="R81" s="1864"/>
      <c r="S81" s="1864"/>
      <c r="T81" s="1864"/>
      <c r="U81" s="1864"/>
      <c r="V81" s="1864"/>
      <c r="W81" s="1864"/>
      <c r="X81" s="1864"/>
      <c r="Y81" s="1864"/>
      <c r="Z81" s="1857"/>
      <c r="AA81" s="1857"/>
      <c r="AB81" s="1857"/>
      <c r="AC81" s="1857"/>
      <c r="AD81" s="1877"/>
      <c r="AE81" s="1877"/>
      <c r="AF81" s="1877"/>
      <c r="AG81" s="1877"/>
      <c r="AH81" s="1877"/>
      <c r="AI81" s="1866"/>
      <c r="AJ81" s="1866"/>
      <c r="AK81" s="1866"/>
      <c r="AL81" s="1866"/>
      <c r="AM81" s="1865"/>
      <c r="AN81" s="1865"/>
      <c r="AO81" s="1865"/>
      <c r="AP81" s="1865"/>
      <c r="AQ81" s="1865"/>
      <c r="AR81" s="1865"/>
      <c r="AS81" s="1865"/>
      <c r="AT81" s="1865"/>
      <c r="AU81" s="1865"/>
      <c r="AV81" s="1865"/>
      <c r="AW81" s="1865"/>
      <c r="AX81" s="1865"/>
      <c r="AY81" s="1865"/>
      <c r="AZ81" s="1865"/>
      <c r="BA81" s="1865"/>
      <c r="BB81" s="1865"/>
    </row>
    <row r="82" spans="1:54" ht="6" customHeight="1">
      <c r="A82" s="1864" t="s">
        <v>638</v>
      </c>
      <c r="B82" s="1864"/>
      <c r="C82" s="1864"/>
      <c r="D82" s="1864"/>
      <c r="E82" s="1864"/>
      <c r="F82" s="1864"/>
      <c r="G82" s="1864"/>
      <c r="H82" s="1864"/>
      <c r="I82" s="1864"/>
      <c r="J82" s="1864"/>
      <c r="K82" s="1864"/>
      <c r="L82" s="1864"/>
      <c r="M82" s="1864"/>
      <c r="N82" s="1864"/>
      <c r="O82" s="1864"/>
      <c r="P82" s="1864"/>
      <c r="Q82" s="1864"/>
      <c r="R82" s="1864"/>
      <c r="S82" s="1864"/>
      <c r="T82" s="1864"/>
      <c r="U82" s="1864"/>
      <c r="V82" s="1864"/>
      <c r="W82" s="1864"/>
      <c r="X82" s="1864"/>
      <c r="Y82" s="1864"/>
      <c r="Z82" s="1857"/>
      <c r="AA82" s="1857"/>
      <c r="AB82" s="1857"/>
      <c r="AC82" s="1857"/>
      <c r="AD82" s="1877"/>
      <c r="AE82" s="1877"/>
      <c r="AF82" s="1877"/>
      <c r="AG82" s="1877"/>
      <c r="AH82" s="1877"/>
      <c r="AI82" s="1875" t="s">
        <v>483</v>
      </c>
      <c r="AJ82" s="1866"/>
      <c r="AK82" s="1866"/>
      <c r="AL82" s="1866"/>
      <c r="AM82" s="1867"/>
      <c r="AN82" s="1867"/>
      <c r="AO82" s="1867"/>
      <c r="AP82" s="1867"/>
      <c r="AQ82" s="1867"/>
      <c r="AR82" s="1867"/>
      <c r="AS82" s="1867"/>
      <c r="AT82" s="1867"/>
      <c r="AU82" s="1867"/>
      <c r="AV82" s="1867"/>
      <c r="AW82" s="1867"/>
      <c r="AX82" s="1867"/>
      <c r="AY82" s="1867"/>
      <c r="AZ82" s="1867"/>
      <c r="BA82" s="1867"/>
      <c r="BB82" s="1867"/>
    </row>
    <row r="83" spans="1:54" ht="6" customHeight="1">
      <c r="A83" s="1864"/>
      <c r="B83" s="1864"/>
      <c r="C83" s="1864"/>
      <c r="D83" s="1864"/>
      <c r="E83" s="1864"/>
      <c r="F83" s="1864"/>
      <c r="G83" s="1864"/>
      <c r="H83" s="1864"/>
      <c r="I83" s="1864"/>
      <c r="J83" s="1864"/>
      <c r="K83" s="1864"/>
      <c r="L83" s="1864"/>
      <c r="M83" s="1864"/>
      <c r="N83" s="1864"/>
      <c r="O83" s="1864"/>
      <c r="P83" s="1864"/>
      <c r="Q83" s="1864"/>
      <c r="R83" s="1864"/>
      <c r="S83" s="1864"/>
      <c r="T83" s="1864"/>
      <c r="U83" s="1864"/>
      <c r="V83" s="1864"/>
      <c r="W83" s="1864"/>
      <c r="X83" s="1864"/>
      <c r="Y83" s="1864"/>
      <c r="Z83" s="1857"/>
      <c r="AA83" s="1857"/>
      <c r="AB83" s="1857"/>
      <c r="AC83" s="1857"/>
      <c r="AD83" s="1877"/>
      <c r="AE83" s="1877"/>
      <c r="AF83" s="1877"/>
      <c r="AG83" s="1877"/>
      <c r="AH83" s="1877"/>
      <c r="AI83" s="1866"/>
      <c r="AJ83" s="1866"/>
      <c r="AK83" s="1866"/>
      <c r="AL83" s="1866"/>
      <c r="AM83" s="1867"/>
      <c r="AN83" s="1867"/>
      <c r="AO83" s="1867"/>
      <c r="AP83" s="1867"/>
      <c r="AQ83" s="1867"/>
      <c r="AR83" s="1867"/>
      <c r="AS83" s="1867"/>
      <c r="AT83" s="1867"/>
      <c r="AU83" s="1867"/>
      <c r="AV83" s="1867"/>
      <c r="AW83" s="1867"/>
      <c r="AX83" s="1867"/>
      <c r="AY83" s="1867"/>
      <c r="AZ83" s="1867"/>
      <c r="BA83" s="1867"/>
      <c r="BB83" s="1867"/>
    </row>
    <row r="84" spans="1:54" ht="6" customHeight="1">
      <c r="A84" s="1864"/>
      <c r="B84" s="1864"/>
      <c r="C84" s="1864"/>
      <c r="D84" s="1864"/>
      <c r="E84" s="1864"/>
      <c r="F84" s="1864"/>
      <c r="G84" s="1864"/>
      <c r="H84" s="1864"/>
      <c r="I84" s="1864"/>
      <c r="J84" s="1864"/>
      <c r="K84" s="1864"/>
      <c r="L84" s="1864"/>
      <c r="M84" s="1864"/>
      <c r="N84" s="1864"/>
      <c r="O84" s="1864"/>
      <c r="P84" s="1864"/>
      <c r="Q84" s="1864"/>
      <c r="R84" s="1864"/>
      <c r="S84" s="1864"/>
      <c r="T84" s="1864"/>
      <c r="U84" s="1864"/>
      <c r="V84" s="1864"/>
      <c r="W84" s="1864"/>
      <c r="X84" s="1864"/>
      <c r="Y84" s="1864"/>
      <c r="Z84" s="1857"/>
      <c r="AA84" s="1857"/>
      <c r="AB84" s="1857"/>
      <c r="AC84" s="1857"/>
      <c r="AD84" s="1877"/>
      <c r="AE84" s="1877"/>
      <c r="AF84" s="1877"/>
      <c r="AG84" s="1877"/>
      <c r="AH84" s="1877"/>
      <c r="AI84" s="1866"/>
      <c r="AJ84" s="1866"/>
      <c r="AK84" s="1866"/>
      <c r="AL84" s="1866"/>
      <c r="AM84" s="1867"/>
      <c r="AN84" s="1867"/>
      <c r="AO84" s="1867"/>
      <c r="AP84" s="1867"/>
      <c r="AQ84" s="1867"/>
      <c r="AR84" s="1867"/>
      <c r="AS84" s="1867"/>
      <c r="AT84" s="1867"/>
      <c r="AU84" s="1867"/>
      <c r="AV84" s="1867"/>
      <c r="AW84" s="1867"/>
      <c r="AX84" s="1867"/>
      <c r="AY84" s="1867"/>
      <c r="AZ84" s="1867"/>
      <c r="BA84" s="1867"/>
      <c r="BB84" s="1867"/>
    </row>
    <row r="85" spans="1:54" ht="6" customHeight="1">
      <c r="A85" s="1864" t="s">
        <v>639</v>
      </c>
      <c r="B85" s="1864"/>
      <c r="C85" s="1864"/>
      <c r="D85" s="1864"/>
      <c r="E85" s="1864"/>
      <c r="F85" s="1864"/>
      <c r="G85" s="1864"/>
      <c r="H85" s="1864"/>
      <c r="I85" s="1864"/>
      <c r="J85" s="1864"/>
      <c r="K85" s="1864"/>
      <c r="L85" s="1864"/>
      <c r="M85" s="1864"/>
      <c r="N85" s="1864"/>
      <c r="O85" s="1864"/>
      <c r="P85" s="1864"/>
      <c r="Q85" s="1864"/>
      <c r="R85" s="1864"/>
      <c r="S85" s="1864"/>
      <c r="T85" s="1864"/>
      <c r="U85" s="1864"/>
      <c r="V85" s="1864"/>
      <c r="W85" s="1864"/>
      <c r="X85" s="1864"/>
      <c r="Y85" s="1864"/>
      <c r="Z85" s="1857"/>
      <c r="AA85" s="1857"/>
      <c r="AB85" s="1857"/>
      <c r="AC85" s="1857"/>
      <c r="AD85" s="1877"/>
      <c r="AE85" s="1877"/>
      <c r="AF85" s="1877"/>
      <c r="AG85" s="1877"/>
      <c r="AH85" s="1877"/>
      <c r="AI85" s="1866"/>
      <c r="AJ85" s="1866"/>
      <c r="AK85" s="1866"/>
      <c r="AL85" s="1866"/>
      <c r="AM85" s="1867"/>
      <c r="AN85" s="1867"/>
      <c r="AO85" s="1867"/>
      <c r="AP85" s="1867"/>
      <c r="AQ85" s="1867"/>
      <c r="AR85" s="1867"/>
      <c r="AS85" s="1867"/>
      <c r="AT85" s="1867"/>
      <c r="AU85" s="1867"/>
      <c r="AV85" s="1867"/>
      <c r="AW85" s="1867"/>
      <c r="AX85" s="1867"/>
      <c r="AY85" s="1867"/>
      <c r="AZ85" s="1867"/>
      <c r="BA85" s="1867"/>
      <c r="BB85" s="1867"/>
    </row>
    <row r="86" spans="1:54" ht="6" customHeight="1">
      <c r="A86" s="1864"/>
      <c r="B86" s="1864"/>
      <c r="C86" s="1864"/>
      <c r="D86" s="1864"/>
      <c r="E86" s="1864"/>
      <c r="F86" s="1864"/>
      <c r="G86" s="1864"/>
      <c r="H86" s="1864"/>
      <c r="I86" s="1864"/>
      <c r="J86" s="1864"/>
      <c r="K86" s="1864"/>
      <c r="L86" s="1864"/>
      <c r="M86" s="1864"/>
      <c r="N86" s="1864"/>
      <c r="O86" s="1864"/>
      <c r="P86" s="1864"/>
      <c r="Q86" s="1864"/>
      <c r="R86" s="1864"/>
      <c r="S86" s="1864"/>
      <c r="T86" s="1864"/>
      <c r="U86" s="1864"/>
      <c r="V86" s="1864"/>
      <c r="W86" s="1864"/>
      <c r="X86" s="1864"/>
      <c r="Y86" s="1864"/>
      <c r="Z86" s="1857"/>
      <c r="AA86" s="1857"/>
      <c r="AB86" s="1857"/>
      <c r="AC86" s="1857"/>
      <c r="AD86" s="1877"/>
      <c r="AE86" s="1877"/>
      <c r="AF86" s="1877"/>
      <c r="AG86" s="1877"/>
      <c r="AH86" s="1877"/>
      <c r="AI86" s="1875" t="s">
        <v>624</v>
      </c>
      <c r="AJ86" s="1866"/>
      <c r="AK86" s="1866"/>
      <c r="AL86" s="1866"/>
      <c r="AM86" s="1867" t="s">
        <v>625</v>
      </c>
      <c r="AN86" s="1867"/>
      <c r="AO86" s="1867"/>
      <c r="AP86" s="1867"/>
      <c r="AQ86" s="1867"/>
      <c r="AR86" s="1867"/>
      <c r="AS86" s="1867"/>
      <c r="AT86" s="1867"/>
      <c r="AU86" s="1867"/>
      <c r="AV86" s="1867"/>
      <c r="AW86" s="1867"/>
      <c r="AX86" s="1867"/>
      <c r="AY86" s="1867"/>
      <c r="AZ86" s="1867"/>
      <c r="BA86" s="1867"/>
      <c r="BB86" s="1867"/>
    </row>
    <row r="87" spans="1:54" ht="6" customHeight="1">
      <c r="A87" s="1864"/>
      <c r="B87" s="1864"/>
      <c r="C87" s="1864"/>
      <c r="D87" s="1864"/>
      <c r="E87" s="1864"/>
      <c r="F87" s="1864"/>
      <c r="G87" s="1864"/>
      <c r="H87" s="1864"/>
      <c r="I87" s="1864"/>
      <c r="J87" s="1864"/>
      <c r="K87" s="1864"/>
      <c r="L87" s="1864"/>
      <c r="M87" s="1864"/>
      <c r="N87" s="1864"/>
      <c r="O87" s="1864"/>
      <c r="P87" s="1864"/>
      <c r="Q87" s="1864"/>
      <c r="R87" s="1864"/>
      <c r="S87" s="1864"/>
      <c r="T87" s="1864"/>
      <c r="U87" s="1864"/>
      <c r="V87" s="1864"/>
      <c r="W87" s="1864"/>
      <c r="X87" s="1864"/>
      <c r="Y87" s="1864"/>
      <c r="Z87" s="1857"/>
      <c r="AA87" s="1857"/>
      <c r="AB87" s="1857"/>
      <c r="AC87" s="1857"/>
      <c r="AD87" s="1877"/>
      <c r="AE87" s="1877"/>
      <c r="AF87" s="1877"/>
      <c r="AG87" s="1877"/>
      <c r="AH87" s="1877"/>
      <c r="AI87" s="1866"/>
      <c r="AJ87" s="1866"/>
      <c r="AK87" s="1866"/>
      <c r="AL87" s="1866"/>
      <c r="AM87" s="1867"/>
      <c r="AN87" s="1867"/>
      <c r="AO87" s="1867"/>
      <c r="AP87" s="1867"/>
      <c r="AQ87" s="1867"/>
      <c r="AR87" s="1867"/>
      <c r="AS87" s="1867"/>
      <c r="AT87" s="1867"/>
      <c r="AU87" s="1867"/>
      <c r="AV87" s="1867"/>
      <c r="AW87" s="1867"/>
      <c r="AX87" s="1867"/>
      <c r="AY87" s="1867"/>
      <c r="AZ87" s="1867"/>
      <c r="BA87" s="1867"/>
      <c r="BB87" s="1867"/>
    </row>
    <row r="88" spans="1:54" ht="6" customHeight="1">
      <c r="A88" s="1864" t="s">
        <v>640</v>
      </c>
      <c r="B88" s="1864"/>
      <c r="C88" s="1864"/>
      <c r="D88" s="1864"/>
      <c r="E88" s="1864"/>
      <c r="F88" s="1864"/>
      <c r="G88" s="1864"/>
      <c r="H88" s="1864"/>
      <c r="I88" s="1864"/>
      <c r="J88" s="1864"/>
      <c r="K88" s="1864"/>
      <c r="L88" s="1864"/>
      <c r="M88" s="1864"/>
      <c r="N88" s="1864"/>
      <c r="O88" s="1864"/>
      <c r="P88" s="1864"/>
      <c r="Q88" s="1864"/>
      <c r="R88" s="1864"/>
      <c r="S88" s="1864"/>
      <c r="T88" s="1864"/>
      <c r="U88" s="1864"/>
      <c r="V88" s="1864"/>
      <c r="W88" s="1864"/>
      <c r="X88" s="1864"/>
      <c r="Y88" s="1864"/>
      <c r="Z88" s="1857"/>
      <c r="AA88" s="1857"/>
      <c r="AB88" s="1857"/>
      <c r="AC88" s="1857"/>
      <c r="AD88" s="1877"/>
      <c r="AE88" s="1877"/>
      <c r="AF88" s="1877"/>
      <c r="AG88" s="1877"/>
      <c r="AH88" s="1877"/>
      <c r="AI88" s="1866"/>
      <c r="AJ88" s="1866"/>
      <c r="AK88" s="1866"/>
      <c r="AL88" s="1866"/>
      <c r="AM88" s="1867"/>
      <c r="AN88" s="1867"/>
      <c r="AO88" s="1867"/>
      <c r="AP88" s="1867"/>
      <c r="AQ88" s="1867"/>
      <c r="AR88" s="1867"/>
      <c r="AS88" s="1867"/>
      <c r="AT88" s="1867"/>
      <c r="AU88" s="1867"/>
      <c r="AV88" s="1867"/>
      <c r="AW88" s="1867"/>
      <c r="AX88" s="1867"/>
      <c r="AY88" s="1867"/>
      <c r="AZ88" s="1867"/>
      <c r="BA88" s="1867"/>
      <c r="BB88" s="1867"/>
    </row>
    <row r="89" spans="1:54" ht="6" customHeight="1">
      <c r="A89" s="1864"/>
      <c r="B89" s="1864"/>
      <c r="C89" s="1864"/>
      <c r="D89" s="1864"/>
      <c r="E89" s="1864"/>
      <c r="F89" s="1864"/>
      <c r="G89" s="1864"/>
      <c r="H89" s="1864"/>
      <c r="I89" s="1864"/>
      <c r="J89" s="1864"/>
      <c r="K89" s="1864"/>
      <c r="L89" s="1864"/>
      <c r="M89" s="1864"/>
      <c r="N89" s="1864"/>
      <c r="O89" s="1864"/>
      <c r="P89" s="1864"/>
      <c r="Q89" s="1864"/>
      <c r="R89" s="1864"/>
      <c r="S89" s="1864"/>
      <c r="T89" s="1864"/>
      <c r="U89" s="1864"/>
      <c r="V89" s="1864"/>
      <c r="W89" s="1864"/>
      <c r="X89" s="1864"/>
      <c r="Y89" s="1864"/>
      <c r="Z89" s="1857"/>
      <c r="AA89" s="1857"/>
      <c r="AB89" s="1857"/>
      <c r="AC89" s="1857"/>
      <c r="AD89" s="1878"/>
      <c r="AE89" s="1878"/>
      <c r="AF89" s="1878"/>
      <c r="AG89" s="1878"/>
      <c r="AH89" s="1878"/>
      <c r="AI89" s="1866"/>
      <c r="AJ89" s="1866"/>
      <c r="AK89" s="1866"/>
      <c r="AL89" s="1866"/>
      <c r="AM89" s="1867"/>
      <c r="AN89" s="1867"/>
      <c r="AO89" s="1867"/>
      <c r="AP89" s="1867"/>
      <c r="AQ89" s="1867"/>
      <c r="AR89" s="1867"/>
      <c r="AS89" s="1867"/>
      <c r="AT89" s="1867"/>
      <c r="AU89" s="1867"/>
      <c r="AV89" s="1867"/>
      <c r="AW89" s="1867"/>
      <c r="AX89" s="1867"/>
      <c r="AY89" s="1867"/>
      <c r="AZ89" s="1867"/>
      <c r="BA89" s="1867"/>
      <c r="BB89" s="1867"/>
    </row>
    <row r="90" spans="1:54" ht="6" customHeight="1">
      <c r="A90" s="1864"/>
      <c r="B90" s="1864"/>
      <c r="C90" s="1864"/>
      <c r="D90" s="1864"/>
      <c r="E90" s="1864"/>
      <c r="F90" s="1864"/>
      <c r="G90" s="1864"/>
      <c r="H90" s="1864"/>
      <c r="I90" s="1864"/>
      <c r="J90" s="1864"/>
      <c r="K90" s="1864"/>
      <c r="L90" s="1864"/>
      <c r="M90" s="1864"/>
      <c r="N90" s="1864"/>
      <c r="O90" s="1864"/>
      <c r="P90" s="1864"/>
      <c r="Q90" s="1864"/>
      <c r="R90" s="1864"/>
      <c r="S90" s="1864"/>
      <c r="T90" s="1864"/>
      <c r="U90" s="1864"/>
      <c r="V90" s="1864"/>
      <c r="W90" s="1864"/>
      <c r="X90" s="1864"/>
      <c r="Y90" s="1864"/>
      <c r="Z90" s="1857"/>
      <c r="AA90" s="1857"/>
      <c r="AB90" s="1857"/>
      <c r="AC90" s="1857"/>
      <c r="AD90" s="1873" t="s">
        <v>214</v>
      </c>
      <c r="AE90" s="1873"/>
      <c r="AF90" s="1873"/>
      <c r="AG90" s="1873"/>
      <c r="AH90" s="1873" t="s">
        <v>480</v>
      </c>
      <c r="AI90" s="1873"/>
      <c r="AJ90" s="1873"/>
      <c r="AK90" s="1873"/>
      <c r="AL90" s="1876" t="s">
        <v>626</v>
      </c>
      <c r="AM90" s="1876"/>
      <c r="AN90" s="1876"/>
      <c r="AO90" s="1876"/>
      <c r="AP90" s="1873"/>
      <c r="AQ90" s="1873"/>
      <c r="AR90" s="1873"/>
      <c r="AS90" s="1873"/>
      <c r="AT90" s="1873" t="s">
        <v>481</v>
      </c>
      <c r="AU90" s="1873"/>
      <c r="AV90" s="1873"/>
      <c r="AW90" s="1873"/>
      <c r="AX90" s="1873"/>
      <c r="AY90" s="1873"/>
      <c r="AZ90" s="1873"/>
      <c r="BA90" s="1873"/>
      <c r="BB90" s="1873"/>
    </row>
    <row r="91" spans="1:54" ht="6" customHeight="1">
      <c r="A91" s="1864" t="s">
        <v>641</v>
      </c>
      <c r="B91" s="1864"/>
      <c r="C91" s="1864"/>
      <c r="D91" s="1864"/>
      <c r="E91" s="1864"/>
      <c r="F91" s="1864"/>
      <c r="G91" s="1864"/>
      <c r="H91" s="1864"/>
      <c r="I91" s="1864"/>
      <c r="J91" s="1864"/>
      <c r="K91" s="1864"/>
      <c r="L91" s="1864"/>
      <c r="M91" s="1864"/>
      <c r="N91" s="1864"/>
      <c r="O91" s="1864"/>
      <c r="P91" s="1864"/>
      <c r="Q91" s="1864"/>
      <c r="R91" s="1864"/>
      <c r="S91" s="1864"/>
      <c r="T91" s="1864"/>
      <c r="U91" s="1864"/>
      <c r="V91" s="1864"/>
      <c r="W91" s="1864"/>
      <c r="X91" s="1864"/>
      <c r="Y91" s="1864"/>
      <c r="Z91" s="1857"/>
      <c r="AA91" s="1857"/>
      <c r="AB91" s="1857"/>
      <c r="AC91" s="1857"/>
      <c r="AD91" s="1873"/>
      <c r="AE91" s="1873"/>
      <c r="AF91" s="1873"/>
      <c r="AG91" s="1873"/>
      <c r="AH91" s="1873"/>
      <c r="AI91" s="1873"/>
      <c r="AJ91" s="1873"/>
      <c r="AK91" s="1873"/>
      <c r="AL91" s="1876"/>
      <c r="AM91" s="1876"/>
      <c r="AN91" s="1876"/>
      <c r="AO91" s="1876"/>
      <c r="AP91" s="1873"/>
      <c r="AQ91" s="1873"/>
      <c r="AR91" s="1873"/>
      <c r="AS91" s="1873"/>
      <c r="AT91" s="1873"/>
      <c r="AU91" s="1873"/>
      <c r="AV91" s="1873"/>
      <c r="AW91" s="1873"/>
      <c r="AX91" s="1873"/>
      <c r="AY91" s="1873"/>
      <c r="AZ91" s="1873"/>
      <c r="BA91" s="1873"/>
      <c r="BB91" s="1873"/>
    </row>
    <row r="92" spans="1:54" ht="6" customHeight="1">
      <c r="A92" s="1864"/>
      <c r="B92" s="1864"/>
      <c r="C92" s="1864"/>
      <c r="D92" s="1864"/>
      <c r="E92" s="1864"/>
      <c r="F92" s="1864"/>
      <c r="G92" s="1864"/>
      <c r="H92" s="1864"/>
      <c r="I92" s="1864"/>
      <c r="J92" s="1864"/>
      <c r="K92" s="1864"/>
      <c r="L92" s="1864"/>
      <c r="M92" s="1864"/>
      <c r="N92" s="1864"/>
      <c r="O92" s="1864"/>
      <c r="P92" s="1864"/>
      <c r="Q92" s="1864"/>
      <c r="R92" s="1864"/>
      <c r="S92" s="1864"/>
      <c r="T92" s="1864"/>
      <c r="U92" s="1864"/>
      <c r="V92" s="1864"/>
      <c r="W92" s="1864"/>
      <c r="X92" s="1864"/>
      <c r="Y92" s="1864"/>
      <c r="Z92" s="1857"/>
      <c r="AA92" s="1857"/>
      <c r="AB92" s="1857"/>
      <c r="AC92" s="1857"/>
      <c r="AD92" s="1873"/>
      <c r="AE92" s="1873"/>
      <c r="AF92" s="1873"/>
      <c r="AG92" s="1873"/>
      <c r="AH92" s="1873"/>
      <c r="AI92" s="1873"/>
      <c r="AJ92" s="1873"/>
      <c r="AK92" s="1873"/>
      <c r="AL92" s="1876"/>
      <c r="AM92" s="1876"/>
      <c r="AN92" s="1876"/>
      <c r="AO92" s="1876"/>
      <c r="AP92" s="1873"/>
      <c r="AQ92" s="1873"/>
      <c r="AR92" s="1873"/>
      <c r="AS92" s="1873"/>
      <c r="AT92" s="1873"/>
      <c r="AU92" s="1873"/>
      <c r="AV92" s="1873"/>
      <c r="AW92" s="1873"/>
      <c r="AX92" s="1873"/>
      <c r="AY92" s="1873"/>
      <c r="AZ92" s="1873"/>
      <c r="BA92" s="1873"/>
      <c r="BB92" s="1873"/>
    </row>
    <row r="93" spans="1:54" ht="6" customHeight="1">
      <c r="A93" s="1864"/>
      <c r="B93" s="1864"/>
      <c r="C93" s="1864"/>
      <c r="D93" s="1864"/>
      <c r="E93" s="1864"/>
      <c r="F93" s="1864"/>
      <c r="G93" s="1864"/>
      <c r="H93" s="1864"/>
      <c r="I93" s="1864"/>
      <c r="J93" s="1864"/>
      <c r="K93" s="1864"/>
      <c r="L93" s="1864"/>
      <c r="M93" s="1864"/>
      <c r="N93" s="1864"/>
      <c r="O93" s="1864"/>
      <c r="P93" s="1864"/>
      <c r="Q93" s="1864"/>
      <c r="R93" s="1864"/>
      <c r="S93" s="1864"/>
      <c r="T93" s="1864"/>
      <c r="U93" s="1864"/>
      <c r="V93" s="1864"/>
      <c r="W93" s="1864"/>
      <c r="X93" s="1864"/>
      <c r="Y93" s="1864"/>
      <c r="Z93" s="1857"/>
      <c r="AA93" s="1857"/>
      <c r="AB93" s="1857"/>
      <c r="AC93" s="1857"/>
      <c r="AD93" s="1873"/>
      <c r="AE93" s="1873"/>
      <c r="AF93" s="1873"/>
      <c r="AG93" s="1873"/>
      <c r="AH93" s="1873"/>
      <c r="AI93" s="1873"/>
      <c r="AJ93" s="1873"/>
      <c r="AK93" s="1873"/>
      <c r="AL93" s="1876"/>
      <c r="AM93" s="1876"/>
      <c r="AN93" s="1876"/>
      <c r="AO93" s="1876"/>
      <c r="AP93" s="1873"/>
      <c r="AQ93" s="1873"/>
      <c r="AR93" s="1873"/>
      <c r="AS93" s="1873"/>
      <c r="AT93" s="1873"/>
      <c r="AU93" s="1873"/>
      <c r="AV93" s="1873"/>
      <c r="AW93" s="1873"/>
      <c r="AX93" s="1873"/>
      <c r="AY93" s="1873"/>
      <c r="AZ93" s="1873"/>
      <c r="BA93" s="1873"/>
      <c r="BB93" s="1873"/>
    </row>
    <row r="94" spans="1:54" ht="6" customHeight="1">
      <c r="A94" s="1864" t="s">
        <v>642</v>
      </c>
      <c r="B94" s="1864"/>
      <c r="C94" s="1864"/>
      <c r="D94" s="1864"/>
      <c r="E94" s="1864"/>
      <c r="F94" s="1864"/>
      <c r="G94" s="1864"/>
      <c r="H94" s="1864"/>
      <c r="I94" s="1864"/>
      <c r="J94" s="1864"/>
      <c r="K94" s="1864"/>
      <c r="L94" s="1864"/>
      <c r="M94" s="1864"/>
      <c r="N94" s="1864"/>
      <c r="O94" s="1864"/>
      <c r="P94" s="1864"/>
      <c r="Q94" s="1864"/>
      <c r="R94" s="1864"/>
      <c r="S94" s="1864"/>
      <c r="T94" s="1864"/>
      <c r="U94" s="1864"/>
      <c r="V94" s="1864"/>
      <c r="W94" s="1864"/>
      <c r="X94" s="1864"/>
      <c r="Y94" s="1864"/>
      <c r="Z94" s="1857"/>
      <c r="AA94" s="1857"/>
      <c r="AB94" s="1857"/>
      <c r="AC94" s="1857"/>
      <c r="AD94" s="1873"/>
      <c r="AE94" s="1873"/>
      <c r="AF94" s="1873"/>
      <c r="AG94" s="1873"/>
      <c r="AH94" s="1873"/>
      <c r="AI94" s="1873"/>
      <c r="AJ94" s="1873"/>
      <c r="AK94" s="1873"/>
      <c r="AL94" s="1876"/>
      <c r="AM94" s="1876"/>
      <c r="AN94" s="1876"/>
      <c r="AO94" s="1876"/>
      <c r="AP94" s="1873"/>
      <c r="AQ94" s="1873"/>
      <c r="AR94" s="1873"/>
      <c r="AS94" s="1873"/>
      <c r="AT94" s="1873"/>
      <c r="AU94" s="1873"/>
      <c r="AV94" s="1873"/>
      <c r="AW94" s="1873"/>
      <c r="AX94" s="1873"/>
      <c r="AY94" s="1873"/>
      <c r="AZ94" s="1873"/>
      <c r="BA94" s="1873"/>
      <c r="BB94" s="1873"/>
    </row>
    <row r="95" spans="1:54" ht="6" customHeight="1">
      <c r="A95" s="1864"/>
      <c r="B95" s="1864"/>
      <c r="C95" s="1864"/>
      <c r="D95" s="1864"/>
      <c r="E95" s="1864"/>
      <c r="F95" s="1864"/>
      <c r="G95" s="1864"/>
      <c r="H95" s="1864"/>
      <c r="I95" s="1864"/>
      <c r="J95" s="1864"/>
      <c r="K95" s="1864"/>
      <c r="L95" s="1864"/>
      <c r="M95" s="1864"/>
      <c r="N95" s="1864"/>
      <c r="O95" s="1864"/>
      <c r="P95" s="1864"/>
      <c r="Q95" s="1864"/>
      <c r="R95" s="1864"/>
      <c r="S95" s="1864"/>
      <c r="T95" s="1864"/>
      <c r="U95" s="1864"/>
      <c r="V95" s="1864"/>
      <c r="W95" s="1864"/>
      <c r="X95" s="1864"/>
      <c r="Y95" s="1864"/>
      <c r="Z95" s="1857"/>
      <c r="AA95" s="1857"/>
      <c r="AB95" s="1857"/>
      <c r="AC95" s="1857"/>
      <c r="AD95" s="1873"/>
      <c r="AE95" s="1873"/>
      <c r="AF95" s="1873"/>
      <c r="AG95" s="1873"/>
      <c r="AH95" s="1873"/>
      <c r="AI95" s="1873"/>
      <c r="AJ95" s="1873"/>
      <c r="AK95" s="1873"/>
      <c r="AL95" s="1876"/>
      <c r="AM95" s="1876"/>
      <c r="AN95" s="1876"/>
      <c r="AO95" s="1876"/>
      <c r="AP95" s="1873"/>
      <c r="AQ95" s="1873"/>
      <c r="AR95" s="1873"/>
      <c r="AS95" s="1873"/>
      <c r="AT95" s="1873"/>
      <c r="AU95" s="1873"/>
      <c r="AV95" s="1873"/>
      <c r="AW95" s="1873"/>
      <c r="AX95" s="1873"/>
      <c r="AY95" s="1873"/>
      <c r="AZ95" s="1873"/>
      <c r="BA95" s="1873"/>
      <c r="BB95" s="1873"/>
    </row>
    <row r="96" spans="1:54" ht="6" customHeight="1">
      <c r="A96" s="1864"/>
      <c r="B96" s="1864"/>
      <c r="C96" s="1864"/>
      <c r="D96" s="1864"/>
      <c r="E96" s="1864"/>
      <c r="F96" s="1864"/>
      <c r="G96" s="1864"/>
      <c r="H96" s="1864"/>
      <c r="I96" s="1864"/>
      <c r="J96" s="1864"/>
      <c r="K96" s="1864"/>
      <c r="L96" s="1864"/>
      <c r="M96" s="1864"/>
      <c r="N96" s="1864"/>
      <c r="O96" s="1864"/>
      <c r="P96" s="1864"/>
      <c r="Q96" s="1864"/>
      <c r="R96" s="1864"/>
      <c r="S96" s="1864"/>
      <c r="T96" s="1864"/>
      <c r="U96" s="1864"/>
      <c r="V96" s="1864"/>
      <c r="W96" s="1864"/>
      <c r="X96" s="1864"/>
      <c r="Y96" s="1864"/>
      <c r="Z96" s="1857"/>
      <c r="AA96" s="1857"/>
      <c r="AB96" s="1857"/>
      <c r="AC96" s="1857"/>
      <c r="AD96" s="1873"/>
      <c r="AE96" s="1873"/>
      <c r="AF96" s="1873"/>
      <c r="AG96" s="1873"/>
      <c r="AH96" s="1873"/>
      <c r="AI96" s="1873"/>
      <c r="AJ96" s="1873"/>
      <c r="AK96" s="1873"/>
      <c r="AL96" s="1876"/>
      <c r="AM96" s="1876"/>
      <c r="AN96" s="1876"/>
      <c r="AO96" s="1876"/>
      <c r="AP96" s="1873"/>
      <c r="AQ96" s="1873"/>
      <c r="AR96" s="1873"/>
      <c r="AS96" s="1873"/>
      <c r="AT96" s="1873"/>
      <c r="AU96" s="1873"/>
      <c r="AV96" s="1873"/>
      <c r="AW96" s="1873"/>
      <c r="AX96" s="1873"/>
      <c r="AY96" s="1873"/>
      <c r="AZ96" s="1873"/>
      <c r="BA96" s="1873"/>
      <c r="BB96" s="1873"/>
    </row>
  </sheetData>
  <sheetProtection algorithmName="SHA-512" hashValue="5zPjBc0q27TjCdWaJWuBA7OT/mzo9B2z/BPGM2061Hl7BuHv3z9WjMrnSDMVn3kGTcY8dHPe/sN+Kwewt0g2jA==" saltValue="3Kh4PvmGo8hEHcDMrAMfsg==" spinCount="100000" sheet="1" objects="1" scenarios="1"/>
  <mergeCells count="99">
    <mergeCell ref="AD12:BB14"/>
    <mergeCell ref="AD24:BB26"/>
    <mergeCell ref="AD33:BB35"/>
    <mergeCell ref="AI48:AL51"/>
    <mergeCell ref="AM40:BB43"/>
    <mergeCell ref="AM48:BB51"/>
    <mergeCell ref="AD30:BB32"/>
    <mergeCell ref="AD27:BB29"/>
    <mergeCell ref="AM36:BB39"/>
    <mergeCell ref="AM44:BB47"/>
    <mergeCell ref="AI44:AL47"/>
    <mergeCell ref="AI36:AL39"/>
    <mergeCell ref="AP90:AS96"/>
    <mergeCell ref="AL90:AO96"/>
    <mergeCell ref="AM86:BB89"/>
    <mergeCell ref="AM52:BB55"/>
    <mergeCell ref="AM62:BB65"/>
    <mergeCell ref="AM56:BB59"/>
    <mergeCell ref="AI62:AL65"/>
    <mergeCell ref="AI52:AL55"/>
    <mergeCell ref="AM74:BB77"/>
    <mergeCell ref="AI82:AL85"/>
    <mergeCell ref="AI70:AL73"/>
    <mergeCell ref="AH90:AK96"/>
    <mergeCell ref="AD36:AH59"/>
    <mergeCell ref="AD60:BB61"/>
    <mergeCell ref="AD62:AH89"/>
    <mergeCell ref="AI40:AL43"/>
    <mergeCell ref="AI66:AL69"/>
    <mergeCell ref="AM70:BB73"/>
    <mergeCell ref="AI86:AL89"/>
    <mergeCell ref="AI74:AL77"/>
    <mergeCell ref="AI78:AL81"/>
    <mergeCell ref="AM78:BB81"/>
    <mergeCell ref="AM66:BB69"/>
    <mergeCell ref="AX90:BB96"/>
    <mergeCell ref="AT90:AW96"/>
    <mergeCell ref="AM82:BB85"/>
    <mergeCell ref="A58:Y60"/>
    <mergeCell ref="A70:Y72"/>
    <mergeCell ref="A76:Y78"/>
    <mergeCell ref="A67:Y69"/>
    <mergeCell ref="A61:Y63"/>
    <mergeCell ref="A85:Y87"/>
    <mergeCell ref="AI56:AL59"/>
    <mergeCell ref="Z1:AC96"/>
    <mergeCell ref="A5:Y5"/>
    <mergeCell ref="A64:Y66"/>
    <mergeCell ref="A91:Y93"/>
    <mergeCell ref="A88:Y90"/>
    <mergeCell ref="A82:Y84"/>
    <mergeCell ref="A94:Y96"/>
    <mergeCell ref="AD90:AG96"/>
    <mergeCell ref="X21:Y23"/>
    <mergeCell ref="X18:Y20"/>
    <mergeCell ref="A12:Y14"/>
    <mergeCell ref="A27:Y29"/>
    <mergeCell ref="A36:E38"/>
    <mergeCell ref="A33:Y35"/>
    <mergeCell ref="F36:Y38"/>
    <mergeCell ref="A24:E26"/>
    <mergeCell ref="A18:E20"/>
    <mergeCell ref="A21:E23"/>
    <mergeCell ref="Q18:W20"/>
    <mergeCell ref="Q21:W23"/>
    <mergeCell ref="F24:Y26"/>
    <mergeCell ref="P21:P23"/>
    <mergeCell ref="A52:Y54"/>
    <mergeCell ref="A79:Y81"/>
    <mergeCell ref="A55:Y57"/>
    <mergeCell ref="A49:Y51"/>
    <mergeCell ref="F30:Y32"/>
    <mergeCell ref="A42:Y48"/>
    <mergeCell ref="A30:E32"/>
    <mergeCell ref="A39:Y41"/>
    <mergeCell ref="A73:Y75"/>
    <mergeCell ref="AD5:BB5"/>
    <mergeCell ref="A15:Y17"/>
    <mergeCell ref="G18:L20"/>
    <mergeCell ref="G21:L23"/>
    <mergeCell ref="A9:Y11"/>
    <mergeCell ref="AD21:BB23"/>
    <mergeCell ref="AD9:BB11"/>
    <mergeCell ref="AD6:BB8"/>
    <mergeCell ref="AD18:BB20"/>
    <mergeCell ref="AD15:BB17"/>
    <mergeCell ref="N18:O20"/>
    <mergeCell ref="M21:M23"/>
    <mergeCell ref="P18:P20"/>
    <mergeCell ref="M18:M20"/>
    <mergeCell ref="N21:O23"/>
    <mergeCell ref="A6:Y8"/>
    <mergeCell ref="A1:Y1"/>
    <mergeCell ref="AD1:AW1"/>
    <mergeCell ref="AX1:BB1"/>
    <mergeCell ref="A2:Y4"/>
    <mergeCell ref="AD3:BB3"/>
    <mergeCell ref="AD2:BB2"/>
    <mergeCell ref="AD4:BB4"/>
  </mergeCells>
  <phoneticPr fontId="32"/>
  <printOptions horizontalCentered="1" verticalCentered="1"/>
  <pageMargins left="0.15748031496062992" right="0.15748031496062992" top="3.937007874015748E-2" bottom="3.937007874015748E-2" header="0" footer="0"/>
  <pageSetup paperSize="9" scale="9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M59"/>
  <sheetViews>
    <sheetView showZeros="0" zoomScaleNormal="100" workbookViewId="0">
      <selection sqref="A1:L2"/>
    </sheetView>
  </sheetViews>
  <sheetFormatPr defaultColWidth="9" defaultRowHeight="13.5"/>
  <cols>
    <col min="1" max="1" width="10.625" style="9" customWidth="1"/>
    <col min="2" max="2" width="5.625" style="9" customWidth="1"/>
    <col min="3" max="3" width="9.375" style="9" customWidth="1"/>
    <col min="4" max="4" width="12.125" style="9" customWidth="1"/>
    <col min="5" max="5" width="13.5" style="9" customWidth="1"/>
    <col min="6" max="6" width="9.375" style="9" customWidth="1"/>
    <col min="7" max="8" width="4.75" style="9" customWidth="1"/>
    <col min="9" max="10" width="4.625" style="9" customWidth="1"/>
    <col min="11" max="12" width="4.75" style="9" customWidth="1"/>
    <col min="13" max="16384" width="9" style="9"/>
  </cols>
  <sheetData>
    <row r="1" spans="1:13" ht="39.75" customHeight="1">
      <c r="A1" s="1888" t="s">
        <v>398</v>
      </c>
      <c r="B1" s="1888"/>
      <c r="C1" s="1888"/>
      <c r="D1" s="1888"/>
      <c r="E1" s="1888"/>
      <c r="F1" s="1888"/>
      <c r="G1" s="1888"/>
      <c r="H1" s="1888"/>
      <c r="I1" s="1888"/>
      <c r="J1" s="1888"/>
      <c r="K1" s="1888"/>
      <c r="L1" s="1888"/>
      <c r="M1" s="10"/>
    </row>
    <row r="2" spans="1:13" ht="39.75" customHeight="1">
      <c r="A2" s="1888"/>
      <c r="B2" s="1888"/>
      <c r="C2" s="1888"/>
      <c r="D2" s="1888"/>
      <c r="E2" s="1888"/>
      <c r="F2" s="1888"/>
      <c r="G2" s="1888"/>
      <c r="H2" s="1888"/>
      <c r="I2" s="1888"/>
      <c r="J2" s="1888"/>
      <c r="K2" s="1888"/>
      <c r="L2" s="1888"/>
      <c r="M2" s="10"/>
    </row>
    <row r="3" spans="1:13" s="12" customFormat="1" ht="23.25" customHeight="1">
      <c r="A3" s="246"/>
      <c r="B3" s="246"/>
      <c r="C3" s="246"/>
      <c r="D3" s="246"/>
      <c r="E3" s="246"/>
      <c r="F3" s="246"/>
      <c r="G3" s="604">
        <f>★入力画面!N3</f>
        <v>0</v>
      </c>
      <c r="H3" s="246" t="s">
        <v>589</v>
      </c>
      <c r="I3" s="604">
        <f>★入力画面!Q3</f>
        <v>0</v>
      </c>
      <c r="J3" s="246" t="s">
        <v>588</v>
      </c>
      <c r="K3" s="604">
        <f>★入力画面!T3</f>
        <v>0</v>
      </c>
      <c r="L3" s="246" t="s">
        <v>587</v>
      </c>
      <c r="M3" s="11"/>
    </row>
    <row r="4" spans="1:13" s="12" customFormat="1" ht="23.25" customHeight="1">
      <c r="A4" s="1889"/>
      <c r="B4" s="1889"/>
      <c r="C4" s="1889"/>
      <c r="D4" s="1889"/>
      <c r="E4" s="1889"/>
      <c r="F4" s="1889"/>
      <c r="G4" s="1889"/>
      <c r="H4" s="1889"/>
      <c r="I4" s="1889"/>
      <c r="J4" s="1889"/>
      <c r="K4" s="1889"/>
      <c r="L4" s="1889"/>
      <c r="M4" s="11"/>
    </row>
    <row r="5" spans="1:13" s="12" customFormat="1" ht="26.25" customHeight="1">
      <c r="A5" s="1890" t="s">
        <v>396</v>
      </c>
      <c r="B5" s="1890"/>
      <c r="C5" s="1890" t="s">
        <v>397</v>
      </c>
      <c r="D5" s="1890"/>
      <c r="E5" s="46" t="s">
        <v>395</v>
      </c>
      <c r="F5" s="46"/>
      <c r="G5" s="46"/>
      <c r="H5" s="46"/>
      <c r="I5" s="46"/>
      <c r="J5" s="46"/>
      <c r="K5" s="46"/>
      <c r="L5" s="46"/>
    </row>
    <row r="6" spans="1:13" s="12" customFormat="1" ht="26.25" customHeight="1">
      <c r="A6" s="1890" t="s">
        <v>396</v>
      </c>
      <c r="B6" s="1890"/>
      <c r="C6" s="1890" t="s">
        <v>349</v>
      </c>
      <c r="D6" s="1890"/>
      <c r="E6" s="46" t="s">
        <v>395</v>
      </c>
      <c r="F6" s="46"/>
      <c r="G6" s="46"/>
      <c r="H6" s="46"/>
      <c r="I6" s="46"/>
      <c r="J6" s="46"/>
      <c r="K6" s="46"/>
      <c r="L6" s="46"/>
    </row>
    <row r="7" spans="1:13" s="12" customFormat="1" ht="26.25" customHeight="1">
      <c r="A7" s="1886" t="str">
        <f>"東京都本部長様"</f>
        <v>東京都本部長様</v>
      </c>
      <c r="B7" s="1886"/>
      <c r="C7" s="1886"/>
      <c r="D7" s="1886"/>
      <c r="E7" s="1886"/>
      <c r="F7" s="46"/>
      <c r="G7" s="46"/>
      <c r="H7" s="46"/>
      <c r="I7" s="46"/>
      <c r="J7" s="46"/>
      <c r="K7" s="46"/>
      <c r="L7" s="46"/>
    </row>
    <row r="8" spans="1:13" s="12" customFormat="1" ht="26.25" customHeight="1">
      <c r="A8" s="47"/>
      <c r="B8" s="47"/>
      <c r="C8" s="47"/>
      <c r="D8" s="47"/>
      <c r="E8" s="47"/>
      <c r="F8" s="46"/>
      <c r="G8" s="46"/>
      <c r="H8" s="46"/>
      <c r="I8" s="46"/>
      <c r="J8" s="46"/>
      <c r="K8" s="46"/>
      <c r="L8" s="46"/>
    </row>
    <row r="9" spans="1:13" s="12" customFormat="1" ht="26.25" customHeight="1">
      <c r="A9" s="1881"/>
      <c r="B9" s="1881"/>
      <c r="C9" s="1881"/>
      <c r="D9" s="1881"/>
      <c r="E9" s="48" t="s">
        <v>394</v>
      </c>
      <c r="F9" s="1887" t="str">
        <f>①入会申込書!M39</f>
        <v>東京都</v>
      </c>
      <c r="G9" s="1887"/>
      <c r="H9" s="1887"/>
      <c r="I9" s="1887"/>
      <c r="J9" s="1887"/>
      <c r="K9" s="1887"/>
      <c r="L9" s="1887"/>
    </row>
    <row r="10" spans="1:13" s="12" customFormat="1" ht="26.25" customHeight="1">
      <c r="A10" s="1881"/>
      <c r="B10" s="1881"/>
      <c r="C10" s="1881"/>
      <c r="D10" s="1881"/>
      <c r="E10" s="48"/>
      <c r="F10" s="1887">
        <f>①入会申込書!AG39</f>
        <v>0</v>
      </c>
      <c r="G10" s="1887"/>
      <c r="H10" s="1887"/>
      <c r="I10" s="1887"/>
      <c r="J10" s="1887"/>
      <c r="K10" s="1887"/>
      <c r="L10" s="1887"/>
    </row>
    <row r="11" spans="1:13" s="12" customFormat="1" ht="26.25" customHeight="1">
      <c r="A11" s="1881"/>
      <c r="B11" s="1881"/>
      <c r="C11" s="1881"/>
      <c r="D11" s="1881"/>
      <c r="E11" s="48" t="s">
        <v>211</v>
      </c>
      <c r="F11" s="1887">
        <f>①入会申込書!M35</f>
        <v>0</v>
      </c>
      <c r="G11" s="1887"/>
      <c r="H11" s="1887"/>
      <c r="I11" s="1887"/>
      <c r="J11" s="1887"/>
      <c r="K11" s="1887"/>
      <c r="L11" s="1887"/>
    </row>
    <row r="12" spans="1:13" s="12" customFormat="1" ht="26.25" customHeight="1">
      <c r="A12" s="1881"/>
      <c r="B12" s="1881"/>
      <c r="C12" s="1881"/>
      <c r="D12" s="1881"/>
      <c r="E12" s="48" t="s">
        <v>393</v>
      </c>
      <c r="F12" s="1887">
        <f>①入会申込書!M45</f>
        <v>0</v>
      </c>
      <c r="G12" s="1887"/>
      <c r="H12" s="1887"/>
      <c r="I12" s="1887"/>
      <c r="J12" s="1887"/>
      <c r="K12" s="1887"/>
      <c r="L12" s="1887"/>
    </row>
    <row r="13" spans="1:13" s="12" customFormat="1" ht="26.25" customHeight="1">
      <c r="A13" s="1881"/>
      <c r="B13" s="1881"/>
      <c r="C13" s="1881"/>
      <c r="D13" s="1881"/>
      <c r="E13" s="1881"/>
      <c r="F13" s="1881"/>
      <c r="G13" s="1881"/>
      <c r="H13" s="1881"/>
      <c r="I13" s="1881"/>
      <c r="J13" s="1881"/>
      <c r="K13" s="1881"/>
      <c r="L13" s="1881"/>
    </row>
    <row r="14" spans="1:13" s="12" customFormat="1" ht="26.25" customHeight="1">
      <c r="A14" s="1882" t="s">
        <v>392</v>
      </c>
      <c r="B14" s="1882"/>
      <c r="C14" s="1882"/>
      <c r="D14" s="1882"/>
      <c r="E14" s="1882"/>
      <c r="F14" s="1882"/>
      <c r="G14" s="1882"/>
      <c r="H14" s="1882"/>
      <c r="I14" s="1882"/>
      <c r="J14" s="1882"/>
      <c r="K14" s="1882"/>
      <c r="L14" s="1882"/>
    </row>
    <row r="15" spans="1:13" s="12" customFormat="1" ht="26.25" customHeight="1">
      <c r="A15" s="1882" t="s">
        <v>391</v>
      </c>
      <c r="B15" s="1882"/>
      <c r="C15" s="1882"/>
      <c r="D15" s="1882"/>
      <c r="E15" s="1882"/>
      <c r="F15" s="1882"/>
      <c r="G15" s="1882"/>
      <c r="H15" s="1882"/>
      <c r="I15" s="1882"/>
      <c r="J15" s="1882"/>
      <c r="K15" s="1882"/>
      <c r="L15" s="1882"/>
    </row>
    <row r="16" spans="1:13" s="12" customFormat="1" ht="26.25" customHeight="1">
      <c r="A16" s="1882" t="s">
        <v>390</v>
      </c>
      <c r="B16" s="1882"/>
      <c r="C16" s="1882"/>
      <c r="D16" s="1882"/>
      <c r="E16" s="1882"/>
      <c r="F16" s="1882"/>
      <c r="G16" s="1882"/>
      <c r="H16" s="1882"/>
      <c r="I16" s="1882"/>
      <c r="J16" s="1882"/>
      <c r="K16" s="1882"/>
      <c r="L16" s="1882"/>
    </row>
    <row r="17" spans="1:12" s="12" customFormat="1" ht="26.25" customHeight="1">
      <c r="A17" s="1882" t="s">
        <v>389</v>
      </c>
      <c r="B17" s="1882"/>
      <c r="C17" s="1882"/>
      <c r="D17" s="1882"/>
      <c r="E17" s="1882"/>
      <c r="F17" s="1882"/>
      <c r="G17" s="1882"/>
      <c r="H17" s="1882"/>
      <c r="I17" s="1882"/>
      <c r="J17" s="1882"/>
      <c r="K17" s="1882"/>
      <c r="L17" s="1882"/>
    </row>
    <row r="18" spans="1:12" s="12" customFormat="1" ht="26.25" customHeight="1">
      <c r="A18" s="1882" t="s">
        <v>388</v>
      </c>
      <c r="B18" s="1882"/>
      <c r="C18" s="1882"/>
      <c r="D18" s="1882"/>
      <c r="E18" s="1882"/>
      <c r="F18" s="1882"/>
      <c r="G18" s="1882"/>
      <c r="H18" s="1882"/>
      <c r="I18" s="1882"/>
      <c r="J18" s="1882"/>
      <c r="K18" s="1882"/>
      <c r="L18" s="1882"/>
    </row>
    <row r="19" spans="1:12" s="12" customFormat="1" ht="26.25" customHeight="1">
      <c r="A19" s="49"/>
      <c r="B19" s="49"/>
      <c r="C19" s="49"/>
      <c r="D19" s="49"/>
      <c r="E19" s="49"/>
      <c r="F19" s="49"/>
      <c r="G19" s="247"/>
      <c r="H19" s="49"/>
      <c r="I19" s="247"/>
      <c r="J19" s="49"/>
      <c r="K19" s="247"/>
      <c r="L19" s="49"/>
    </row>
    <row r="20" spans="1:12" s="12" customFormat="1" ht="26.25" customHeight="1">
      <c r="A20" s="1881" t="s">
        <v>387</v>
      </c>
      <c r="B20" s="1881"/>
      <c r="C20" s="1881"/>
      <c r="D20" s="1881"/>
      <c r="E20" s="1881"/>
      <c r="F20" s="1881"/>
      <c r="G20" s="1881"/>
      <c r="H20" s="1881"/>
      <c r="I20" s="1881"/>
      <c r="J20" s="1881"/>
      <c r="K20" s="1881"/>
      <c r="L20" s="1881"/>
    </row>
    <row r="21" spans="1:12" s="12" customFormat="1" ht="26.25" customHeight="1">
      <c r="A21" s="1882"/>
      <c r="B21" s="1882"/>
      <c r="C21" s="1882"/>
      <c r="D21" s="1882"/>
      <c r="E21" s="1882"/>
      <c r="F21" s="1882"/>
      <c r="G21" s="1882"/>
      <c r="H21" s="1882"/>
      <c r="I21" s="1882"/>
      <c r="J21" s="1882"/>
      <c r="K21" s="1882"/>
      <c r="L21" s="1882"/>
    </row>
    <row r="22" spans="1:12" s="12" customFormat="1" ht="26.25" customHeight="1">
      <c r="A22" s="1885" t="s">
        <v>439</v>
      </c>
      <c r="B22" s="1885"/>
      <c r="C22" s="1882"/>
      <c r="D22" s="1882"/>
      <c r="E22" s="1882"/>
      <c r="F22" s="1882"/>
      <c r="G22" s="1882"/>
      <c r="H22" s="1882"/>
      <c r="I22" s="1882"/>
      <c r="J22" s="1882"/>
      <c r="K22" s="1882"/>
      <c r="L22" s="1882"/>
    </row>
    <row r="23" spans="1:12" s="12" customFormat="1" ht="26.25" customHeight="1">
      <c r="A23" s="1882" t="s">
        <v>440</v>
      </c>
      <c r="B23" s="1882"/>
      <c r="C23" s="1882"/>
      <c r="D23" s="1882"/>
      <c r="E23" s="1882"/>
      <c r="F23" s="1882"/>
      <c r="G23" s="1882"/>
      <c r="H23" s="1882"/>
      <c r="I23" s="1882"/>
      <c r="J23" s="1882"/>
      <c r="K23" s="1882"/>
      <c r="L23" s="1882"/>
    </row>
    <row r="24" spans="1:12" s="12" customFormat="1" ht="26.25" customHeight="1">
      <c r="A24" s="1882" t="s">
        <v>441</v>
      </c>
      <c r="B24" s="1882"/>
      <c r="C24" s="1882"/>
      <c r="D24" s="1882"/>
      <c r="E24" s="1882"/>
      <c r="F24" s="1882"/>
      <c r="G24" s="1882"/>
      <c r="H24" s="1882"/>
      <c r="I24" s="1882"/>
      <c r="J24" s="1882"/>
      <c r="K24" s="1882"/>
      <c r="L24" s="1882"/>
    </row>
    <row r="25" spans="1:12" s="12" customFormat="1" ht="26.25" customHeight="1">
      <c r="A25" s="1882" t="s">
        <v>442</v>
      </c>
      <c r="B25" s="1882"/>
      <c r="C25" s="1882"/>
      <c r="D25" s="1882"/>
      <c r="E25" s="1882"/>
      <c r="F25" s="1882"/>
      <c r="G25" s="1882"/>
      <c r="H25" s="1882"/>
      <c r="I25" s="1882"/>
      <c r="J25" s="1882"/>
      <c r="K25" s="1882"/>
      <c r="L25" s="1882"/>
    </row>
    <row r="26" spans="1:12" s="12" customFormat="1" ht="26.25" customHeight="1">
      <c r="A26" s="1885" t="s">
        <v>443</v>
      </c>
      <c r="B26" s="1882"/>
      <c r="C26" s="1882"/>
      <c r="D26" s="1882"/>
      <c r="E26" s="1882"/>
      <c r="F26" s="1882"/>
      <c r="G26" s="1882"/>
      <c r="H26" s="1882"/>
      <c r="I26" s="1882"/>
      <c r="J26" s="1882"/>
      <c r="K26" s="1882"/>
      <c r="L26" s="1882"/>
    </row>
    <row r="27" spans="1:12" s="12" customFormat="1" ht="26.25" customHeight="1">
      <c r="A27" s="1882" t="s">
        <v>444</v>
      </c>
      <c r="B27" s="1882"/>
      <c r="C27" s="1882"/>
      <c r="D27" s="1882"/>
      <c r="E27" s="1882"/>
      <c r="F27" s="1882"/>
      <c r="G27" s="1882"/>
      <c r="H27" s="1882"/>
      <c r="I27" s="1882"/>
      <c r="J27" s="1882"/>
      <c r="K27" s="1882"/>
      <c r="L27" s="1882"/>
    </row>
    <row r="28" spans="1:12" s="12" customFormat="1" ht="26.25" customHeight="1">
      <c r="A28" s="1883"/>
      <c r="B28" s="1883"/>
      <c r="C28" s="1883"/>
      <c r="D28" s="1883"/>
      <c r="E28" s="1883"/>
      <c r="F28" s="1883"/>
      <c r="G28" s="1883"/>
      <c r="H28" s="1883"/>
      <c r="I28" s="1883"/>
      <c r="J28" s="1883"/>
      <c r="K28" s="1883"/>
      <c r="L28" s="1883"/>
    </row>
    <row r="29" spans="1:12" s="12" customFormat="1" ht="26.25" customHeight="1">
      <c r="A29" s="1884"/>
      <c r="B29" s="1884"/>
      <c r="C29" s="1884"/>
      <c r="D29" s="1884"/>
      <c r="E29" s="1884"/>
      <c r="F29" s="1884"/>
      <c r="G29" s="1884"/>
      <c r="H29" s="1884"/>
      <c r="I29" s="1884"/>
      <c r="J29" s="1884"/>
      <c r="K29" s="1884"/>
      <c r="L29" s="1884"/>
    </row>
    <row r="30" spans="1:12" s="12" customFormat="1" ht="23.25" customHeight="1"/>
    <row r="31" spans="1:12" s="12" customFormat="1" ht="23.25" customHeight="1"/>
    <row r="32" spans="1:12" s="12" customFormat="1" ht="23.25" customHeight="1"/>
    <row r="33" s="12" customFormat="1" ht="23.25" customHeight="1"/>
    <row r="34" s="12" customFormat="1" ht="23.25" customHeight="1"/>
    <row r="35" s="12" customFormat="1" ht="23.25" customHeight="1"/>
    <row r="36" s="12" customFormat="1" ht="23.25" customHeight="1"/>
    <row r="37" s="12" customFormat="1" ht="23.25" customHeight="1"/>
    <row r="38" s="12" customFormat="1" ht="23.25" customHeight="1"/>
    <row r="39" s="12" customFormat="1" ht="23.25" customHeight="1"/>
    <row r="40" s="12" customFormat="1" ht="23.25" customHeight="1"/>
    <row r="41" s="12" customFormat="1" ht="23.25" customHeight="1"/>
    <row r="42" s="12" customFormat="1" ht="23.25" customHeight="1"/>
    <row r="43" s="12" customFormat="1" ht="23.25" customHeight="1"/>
    <row r="44" s="12" customFormat="1" ht="23.25" customHeight="1"/>
    <row r="45" s="12" customFormat="1" ht="23.25" customHeight="1"/>
    <row r="46" s="12" customFormat="1" ht="23.25" customHeight="1"/>
    <row r="47" s="12" customFormat="1" ht="23.25" customHeight="1"/>
    <row r="48" s="12" customFormat="1" ht="23.25" customHeight="1"/>
    <row r="49" s="12" customFormat="1" ht="23.25" customHeight="1"/>
    <row r="50" s="12" customFormat="1" ht="23.25" customHeight="1"/>
    <row r="51" s="12" customFormat="1" ht="23.25" customHeight="1"/>
    <row r="52" s="12" customFormat="1" ht="23.25" customHeight="1"/>
    <row r="53" s="12" customFormat="1" ht="23.25" customHeight="1"/>
    <row r="54" s="12" customFormat="1" ht="23.25" customHeight="1"/>
    <row r="55" s="12" customFormat="1" ht="23.25" customHeight="1"/>
    <row r="56" ht="23.25" customHeight="1"/>
    <row r="57" ht="23.25" customHeight="1"/>
    <row r="58" ht="23.25" customHeight="1"/>
    <row r="59" ht="23.25" customHeight="1"/>
  </sheetData>
  <mergeCells count="28">
    <mergeCell ref="A1:L2"/>
    <mergeCell ref="A4:L4"/>
    <mergeCell ref="A5:B5"/>
    <mergeCell ref="C5:D5"/>
    <mergeCell ref="A6:B6"/>
    <mergeCell ref="C6:D6"/>
    <mergeCell ref="A7:E7"/>
    <mergeCell ref="A9:D13"/>
    <mergeCell ref="F9:L9"/>
    <mergeCell ref="F10:L10"/>
    <mergeCell ref="F11:L11"/>
    <mergeCell ref="F12:L12"/>
    <mergeCell ref="E13:L13"/>
    <mergeCell ref="A14:L14"/>
    <mergeCell ref="A15:L15"/>
    <mergeCell ref="A16:L16"/>
    <mergeCell ref="A17:L17"/>
    <mergeCell ref="A18:L18"/>
    <mergeCell ref="A20:L20"/>
    <mergeCell ref="A27:L27"/>
    <mergeCell ref="A28:L28"/>
    <mergeCell ref="A29:L29"/>
    <mergeCell ref="A21:L21"/>
    <mergeCell ref="A22:L22"/>
    <mergeCell ref="A23:L23"/>
    <mergeCell ref="A24:L24"/>
    <mergeCell ref="A25:L25"/>
    <mergeCell ref="A26:L26"/>
  </mergeCells>
  <phoneticPr fontId="40"/>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63D4-6DFE-4A9C-A90C-54E1F56CEF28}">
  <sheetPr codeName="Sheet3"/>
  <dimension ref="A1:P45"/>
  <sheetViews>
    <sheetView showZeros="0" zoomScaleNormal="100" workbookViewId="0">
      <selection sqref="A1:P1"/>
    </sheetView>
  </sheetViews>
  <sheetFormatPr defaultColWidth="9" defaultRowHeight="17.25"/>
  <cols>
    <col min="1" max="1" width="9.625" style="12" customWidth="1"/>
    <col min="2" max="2" width="3.875" style="12" customWidth="1"/>
    <col min="3" max="7" width="8.625" style="12" customWidth="1"/>
    <col min="8" max="16" width="4.375" style="12" customWidth="1"/>
    <col min="17" max="16384" width="9" style="12"/>
  </cols>
  <sheetData>
    <row r="1" spans="1:16" ht="63" customHeight="1">
      <c r="A1" s="1888" t="s">
        <v>5470</v>
      </c>
      <c r="B1" s="1893"/>
      <c r="C1" s="1893"/>
      <c r="D1" s="1893"/>
      <c r="E1" s="1893"/>
      <c r="F1" s="1893"/>
      <c r="G1" s="1893"/>
      <c r="H1" s="1893"/>
      <c r="I1" s="1893"/>
      <c r="J1" s="1893"/>
      <c r="K1" s="1893"/>
      <c r="L1" s="1893"/>
      <c r="M1" s="1893"/>
      <c r="N1" s="1893"/>
      <c r="O1" s="1893"/>
      <c r="P1" s="1893"/>
    </row>
    <row r="2" spans="1:16" ht="21" customHeight="1">
      <c r="A2" s="1883"/>
      <c r="B2" s="1893"/>
      <c r="C2" s="1893"/>
      <c r="D2" s="1893"/>
      <c r="E2" s="1893"/>
      <c r="F2" s="1893"/>
      <c r="G2" s="1893"/>
      <c r="H2" s="1893"/>
      <c r="I2" s="1893"/>
      <c r="J2" s="1893"/>
      <c r="K2" s="1893"/>
      <c r="L2" s="1893"/>
      <c r="M2" s="1893"/>
      <c r="N2" s="1893"/>
      <c r="O2" s="1893"/>
      <c r="P2" s="1893"/>
    </row>
    <row r="3" spans="1:16" ht="23.25" customHeight="1">
      <c r="B3" s="486" t="s">
        <v>5471</v>
      </c>
      <c r="C3" s="486"/>
      <c r="D3" s="486"/>
      <c r="E3" s="486"/>
      <c r="F3" s="486"/>
      <c r="G3" s="487"/>
      <c r="H3" s="488" t="s">
        <v>5472</v>
      </c>
      <c r="I3" s="489"/>
      <c r="J3" s="489"/>
      <c r="K3" s="489"/>
      <c r="L3" s="489"/>
      <c r="M3" s="490"/>
      <c r="N3" s="490"/>
      <c r="O3" s="489"/>
      <c r="P3" s="491"/>
    </row>
    <row r="4" spans="1:16" ht="23.25" customHeight="1">
      <c r="B4" s="486" t="s">
        <v>5473</v>
      </c>
      <c r="C4" s="486"/>
      <c r="D4" s="486"/>
      <c r="E4" s="486"/>
      <c r="F4" s="486"/>
      <c r="G4" s="487"/>
      <c r="H4" s="488" t="s">
        <v>5472</v>
      </c>
      <c r="I4" s="492"/>
      <c r="J4" s="492"/>
      <c r="K4" s="492"/>
      <c r="L4" s="492"/>
      <c r="M4" s="492"/>
      <c r="N4" s="492"/>
      <c r="O4" s="492"/>
      <c r="P4" s="50"/>
    </row>
    <row r="5" spans="1:16" ht="23.25" customHeight="1">
      <c r="B5" s="486" t="s">
        <v>5474</v>
      </c>
      <c r="C5" s="486"/>
      <c r="D5" s="486"/>
      <c r="E5" s="486"/>
      <c r="F5" s="486"/>
      <c r="G5" s="487"/>
      <c r="H5" s="488" t="s">
        <v>5472</v>
      </c>
      <c r="I5" s="470"/>
      <c r="J5" s="470"/>
      <c r="K5" s="470"/>
      <c r="L5" s="470"/>
      <c r="M5" s="470"/>
      <c r="N5" s="470"/>
      <c r="O5" s="470"/>
      <c r="P5" s="470"/>
    </row>
    <row r="6" spans="1:16" ht="23.25" customHeight="1">
      <c r="B6" s="50"/>
      <c r="C6" s="469"/>
      <c r="D6" s="470"/>
      <c r="E6" s="470"/>
      <c r="F6" s="470"/>
      <c r="G6" s="470"/>
      <c r="H6" s="470"/>
      <c r="I6" s="470"/>
      <c r="J6" s="470"/>
      <c r="K6" s="470"/>
      <c r="L6" s="470"/>
      <c r="M6" s="470"/>
      <c r="N6" s="470"/>
      <c r="O6" s="470"/>
      <c r="P6" s="470"/>
    </row>
    <row r="7" spans="1:16" ht="14.25" customHeight="1">
      <c r="B7" s="1894" t="s">
        <v>5475</v>
      </c>
      <c r="C7" s="1895"/>
      <c r="D7" s="1895"/>
      <c r="E7" s="1895"/>
      <c r="F7" s="1895"/>
      <c r="G7" s="1895"/>
      <c r="H7" s="1895"/>
      <c r="I7" s="1895"/>
      <c r="J7" s="1895"/>
      <c r="K7" s="1895"/>
      <c r="L7" s="1895"/>
      <c r="M7" s="1895"/>
      <c r="N7" s="1895"/>
      <c r="O7" s="1895"/>
      <c r="P7" s="470"/>
    </row>
    <row r="8" spans="1:16" ht="14.25" customHeight="1">
      <c r="B8" s="1895"/>
      <c r="C8" s="1895"/>
      <c r="D8" s="1895"/>
      <c r="E8" s="1895"/>
      <c r="F8" s="1895"/>
      <c r="G8" s="1895"/>
      <c r="H8" s="1895"/>
      <c r="I8" s="1895"/>
      <c r="J8" s="1895"/>
      <c r="K8" s="1895"/>
      <c r="L8" s="1895"/>
      <c r="M8" s="1895"/>
      <c r="N8" s="1895"/>
      <c r="O8" s="1895"/>
      <c r="P8" s="470"/>
    </row>
    <row r="9" spans="1:16" ht="14.25" customHeight="1">
      <c r="B9" s="1895"/>
      <c r="C9" s="1895"/>
      <c r="D9" s="1895"/>
      <c r="E9" s="1895"/>
      <c r="F9" s="1895"/>
      <c r="G9" s="1895"/>
      <c r="H9" s="1895"/>
      <c r="I9" s="1895"/>
      <c r="J9" s="1895"/>
      <c r="K9" s="1895"/>
      <c r="L9" s="1895"/>
      <c r="M9" s="1895"/>
      <c r="N9" s="1895"/>
      <c r="O9" s="1895"/>
      <c r="P9" s="470"/>
    </row>
    <row r="10" spans="1:16" ht="14.25" customHeight="1">
      <c r="B10" s="1895"/>
      <c r="C10" s="1895"/>
      <c r="D10" s="1895"/>
      <c r="E10" s="1895"/>
      <c r="F10" s="1895"/>
      <c r="G10" s="1895"/>
      <c r="H10" s="1895"/>
      <c r="I10" s="1895"/>
      <c r="J10" s="1895"/>
      <c r="K10" s="1895"/>
      <c r="L10" s="1895"/>
      <c r="M10" s="1895"/>
      <c r="N10" s="1895"/>
      <c r="O10" s="1895"/>
      <c r="P10" s="50"/>
    </row>
    <row r="11" spans="1:16" ht="14.25" customHeight="1">
      <c r="B11" s="493"/>
      <c r="C11" s="493"/>
      <c r="D11" s="493"/>
      <c r="E11" s="493"/>
      <c r="F11" s="493"/>
      <c r="G11" s="493"/>
      <c r="H11" s="493"/>
      <c r="I11" s="493"/>
      <c r="J11" s="493"/>
      <c r="K11" s="493"/>
      <c r="L11" s="493"/>
      <c r="M11" s="493"/>
      <c r="N11" s="493"/>
      <c r="O11" s="493"/>
      <c r="P11" s="50"/>
    </row>
    <row r="12" spans="1:16" ht="14.25" customHeight="1">
      <c r="A12" s="1896" t="s">
        <v>387</v>
      </c>
      <c r="B12" s="1896"/>
      <c r="C12" s="1896"/>
      <c r="D12" s="1896"/>
      <c r="E12" s="1896"/>
      <c r="F12" s="1896"/>
      <c r="G12" s="1896"/>
      <c r="H12" s="1896"/>
      <c r="I12" s="1896"/>
      <c r="J12" s="1896"/>
      <c r="K12" s="1896"/>
      <c r="L12" s="1896"/>
      <c r="M12" s="1896"/>
      <c r="N12" s="1896"/>
      <c r="O12" s="1896"/>
      <c r="P12" s="1896"/>
    </row>
    <row r="13" spans="1:16" ht="14.25" customHeight="1">
      <c r="B13" s="494"/>
      <c r="C13" s="471"/>
    </row>
    <row r="14" spans="1:16" ht="14.25" customHeight="1">
      <c r="B14" s="495">
        <v>1</v>
      </c>
      <c r="C14" s="1891" t="s">
        <v>5476</v>
      </c>
      <c r="D14" s="1891"/>
      <c r="E14" s="1891"/>
      <c r="F14" s="1891"/>
      <c r="G14" s="1891"/>
      <c r="H14" s="1891"/>
      <c r="I14" s="1891"/>
      <c r="J14" s="1891"/>
      <c r="K14" s="1891"/>
      <c r="L14" s="1891"/>
      <c r="M14" s="1891"/>
      <c r="N14" s="1891"/>
      <c r="O14" s="1891"/>
    </row>
    <row r="15" spans="1:16" ht="14.25" customHeight="1">
      <c r="C15" s="1891"/>
      <c r="D15" s="1891"/>
      <c r="E15" s="1891"/>
      <c r="F15" s="1891"/>
      <c r="G15" s="1891"/>
      <c r="H15" s="1891"/>
      <c r="I15" s="1891"/>
      <c r="J15" s="1891"/>
      <c r="K15" s="1891"/>
      <c r="L15" s="1891"/>
      <c r="M15" s="1891"/>
      <c r="N15" s="1891"/>
      <c r="O15" s="1891"/>
    </row>
    <row r="16" spans="1:16" ht="14.25" customHeight="1">
      <c r="C16" s="1891"/>
      <c r="D16" s="1891"/>
      <c r="E16" s="1891"/>
      <c r="F16" s="1891"/>
      <c r="G16" s="1891"/>
      <c r="H16" s="1891"/>
      <c r="I16" s="1891"/>
      <c r="J16" s="1891"/>
      <c r="K16" s="1891"/>
      <c r="L16" s="1891"/>
      <c r="M16" s="1891"/>
      <c r="N16" s="1891"/>
      <c r="O16" s="1891"/>
    </row>
    <row r="17" spans="2:15" ht="14.25" customHeight="1">
      <c r="C17" s="1891"/>
      <c r="D17" s="1891"/>
      <c r="E17" s="1891"/>
      <c r="F17" s="1891"/>
      <c r="G17" s="1891"/>
      <c r="H17" s="1891"/>
      <c r="I17" s="1891"/>
      <c r="J17" s="1891"/>
      <c r="K17" s="1891"/>
      <c r="L17" s="1891"/>
      <c r="M17" s="1891"/>
      <c r="N17" s="1891"/>
      <c r="O17" s="1891"/>
    </row>
    <row r="18" spans="2:15" ht="14.25" customHeight="1">
      <c r="C18" s="1891"/>
      <c r="D18" s="1891"/>
      <c r="E18" s="1891"/>
      <c r="F18" s="1891"/>
      <c r="G18" s="1891"/>
      <c r="H18" s="1891"/>
      <c r="I18" s="1891"/>
      <c r="J18" s="1891"/>
      <c r="K18" s="1891"/>
      <c r="L18" s="1891"/>
      <c r="M18" s="1891"/>
      <c r="N18" s="1891"/>
      <c r="O18" s="1891"/>
    </row>
    <row r="19" spans="2:15" ht="14.25" customHeight="1">
      <c r="C19" s="1891"/>
      <c r="D19" s="1891"/>
      <c r="E19" s="1891"/>
      <c r="F19" s="1891"/>
      <c r="G19" s="1891"/>
      <c r="H19" s="1891"/>
      <c r="I19" s="1891"/>
      <c r="J19" s="1891"/>
      <c r="K19" s="1891"/>
      <c r="L19" s="1891"/>
      <c r="M19" s="1891"/>
      <c r="N19" s="1891"/>
      <c r="O19" s="1891"/>
    </row>
    <row r="20" spans="2:15" ht="14.25" customHeight="1">
      <c r="C20" s="496"/>
      <c r="D20" s="496"/>
      <c r="E20" s="496"/>
      <c r="F20" s="496"/>
      <c r="G20" s="496"/>
      <c r="H20" s="496"/>
      <c r="I20" s="496"/>
      <c r="J20" s="496"/>
      <c r="K20" s="496"/>
      <c r="L20" s="496"/>
      <c r="M20" s="496"/>
      <c r="N20" s="496"/>
      <c r="O20" s="496"/>
    </row>
    <row r="21" spans="2:15" ht="14.25" customHeight="1"/>
    <row r="22" spans="2:15" ht="14.25" customHeight="1">
      <c r="B22" s="497">
        <v>2</v>
      </c>
      <c r="C22" s="1891" t="s">
        <v>5477</v>
      </c>
      <c r="D22" s="1892"/>
      <c r="E22" s="1892"/>
      <c r="F22" s="1892"/>
      <c r="G22" s="1892"/>
      <c r="H22" s="1892"/>
      <c r="I22" s="1892"/>
      <c r="J22" s="1892"/>
      <c r="K22" s="1892"/>
      <c r="L22" s="1892"/>
      <c r="M22" s="1892"/>
      <c r="N22" s="1892"/>
      <c r="O22" s="1892"/>
    </row>
    <row r="23" spans="2:15" ht="14.25" customHeight="1">
      <c r="C23" s="1892"/>
      <c r="D23" s="1892"/>
      <c r="E23" s="1892"/>
      <c r="F23" s="1892"/>
      <c r="G23" s="1892"/>
      <c r="H23" s="1892"/>
      <c r="I23" s="1892"/>
      <c r="J23" s="1892"/>
      <c r="K23" s="1892"/>
      <c r="L23" s="1892"/>
      <c r="M23" s="1892"/>
      <c r="N23" s="1892"/>
      <c r="O23" s="1892"/>
    </row>
    <row r="24" spans="2:15" ht="14.25" customHeight="1">
      <c r="C24" s="1892"/>
      <c r="D24" s="1892"/>
      <c r="E24" s="1892"/>
      <c r="F24" s="1892"/>
      <c r="G24" s="1892"/>
      <c r="H24" s="1892"/>
      <c r="I24" s="1892"/>
      <c r="J24" s="1892"/>
      <c r="K24" s="1892"/>
      <c r="L24" s="1892"/>
      <c r="M24" s="1892"/>
      <c r="N24" s="1892"/>
      <c r="O24" s="1892"/>
    </row>
    <row r="25" spans="2:15" ht="14.25" customHeight="1"/>
    <row r="26" spans="2:15" ht="14.25" customHeight="1">
      <c r="B26" s="468">
        <v>3</v>
      </c>
      <c r="C26" s="1891" t="s">
        <v>5478</v>
      </c>
      <c r="D26" s="1892"/>
      <c r="E26" s="1892"/>
      <c r="F26" s="1892"/>
      <c r="G26" s="1892"/>
      <c r="H26" s="1892"/>
      <c r="I26" s="1892"/>
      <c r="J26" s="1892"/>
      <c r="K26" s="1892"/>
      <c r="L26" s="1892"/>
      <c r="M26" s="1892"/>
      <c r="N26" s="1892"/>
      <c r="O26" s="1892"/>
    </row>
    <row r="27" spans="2:15" ht="14.25" customHeight="1">
      <c r="C27" s="1892"/>
      <c r="D27" s="1892"/>
      <c r="E27" s="1892"/>
      <c r="F27" s="1892"/>
      <c r="G27" s="1892"/>
      <c r="H27" s="1892"/>
      <c r="I27" s="1892"/>
      <c r="J27" s="1892"/>
      <c r="K27" s="1892"/>
      <c r="L27" s="1892"/>
      <c r="M27" s="1892"/>
      <c r="N27" s="1892"/>
      <c r="O27" s="1892"/>
    </row>
    <row r="28" spans="2:15" ht="14.25" customHeight="1">
      <c r="C28" s="1892"/>
      <c r="D28" s="1892"/>
      <c r="E28" s="1892"/>
      <c r="F28" s="1892"/>
      <c r="G28" s="1892"/>
      <c r="H28" s="1892"/>
      <c r="I28" s="1892"/>
      <c r="J28" s="1892"/>
      <c r="K28" s="1892"/>
      <c r="L28" s="1892"/>
      <c r="M28" s="1892"/>
      <c r="N28" s="1892"/>
      <c r="O28" s="1892"/>
    </row>
    <row r="29" spans="2:15" ht="14.25" customHeight="1"/>
    <row r="30" spans="2:15" ht="14.25" customHeight="1">
      <c r="M30" s="498"/>
      <c r="N30" s="498"/>
      <c r="O30" s="498" t="s">
        <v>5479</v>
      </c>
    </row>
    <row r="31" spans="2:15" ht="14.25" customHeight="1"/>
    <row r="32" spans="2:15" ht="14.25" customHeight="1">
      <c r="C32" s="499"/>
      <c r="D32" s="499"/>
      <c r="E32" s="499"/>
      <c r="F32" s="500"/>
      <c r="G32" s="491"/>
      <c r="H32" s="500"/>
      <c r="I32" s="605">
        <f>★入力画面!$N$3</f>
        <v>0</v>
      </c>
      <c r="J32" s="501" t="s">
        <v>267</v>
      </c>
      <c r="K32" s="605">
        <f>★入力画面!$Q$3</f>
        <v>0</v>
      </c>
      <c r="L32" s="501" t="s">
        <v>268</v>
      </c>
      <c r="M32" s="605">
        <f>★入力画面!$T$3</f>
        <v>0</v>
      </c>
      <c r="N32" s="501" t="s">
        <v>269</v>
      </c>
      <c r="O32" s="491"/>
    </row>
    <row r="33" spans="3:14" ht="14.25" customHeight="1">
      <c r="C33" s="499"/>
      <c r="D33" s="499"/>
      <c r="E33" s="499"/>
      <c r="F33" s="499"/>
      <c r="G33" s="499"/>
      <c r="H33" s="499"/>
      <c r="I33" s="499"/>
      <c r="J33" s="499"/>
      <c r="K33" s="499"/>
      <c r="L33" s="499"/>
      <c r="M33" s="329"/>
      <c r="N33" s="329"/>
    </row>
    <row r="34" spans="3:14" ht="14.25" customHeight="1">
      <c r="C34" s="1897" t="s">
        <v>5480</v>
      </c>
      <c r="D34" s="1897"/>
      <c r="E34" s="499"/>
      <c r="F34" s="499"/>
      <c r="G34" s="499"/>
      <c r="H34" s="499"/>
      <c r="I34" s="499"/>
      <c r="J34" s="499"/>
      <c r="K34" s="499"/>
      <c r="L34" s="499"/>
      <c r="M34" s="329"/>
      <c r="N34" s="329"/>
    </row>
    <row r="35" spans="3:14" ht="14.25" customHeight="1">
      <c r="C35" s="1897"/>
      <c r="D35" s="1897"/>
      <c r="E35" s="499"/>
      <c r="F35" s="499"/>
      <c r="G35" s="499"/>
      <c r="H35" s="499"/>
      <c r="I35" s="499"/>
      <c r="J35" s="499"/>
      <c r="K35" s="499"/>
      <c r="L35" s="499"/>
      <c r="M35" s="329"/>
      <c r="N35" s="329"/>
    </row>
    <row r="36" spans="3:14" ht="14.25" customHeight="1">
      <c r="C36" s="502"/>
      <c r="D36" s="502"/>
      <c r="E36" s="499"/>
      <c r="F36" s="499"/>
      <c r="G36" s="499"/>
      <c r="H36" s="499"/>
      <c r="I36" s="499"/>
      <c r="J36" s="499"/>
      <c r="K36" s="499"/>
      <c r="L36" s="499"/>
      <c r="M36" s="329"/>
      <c r="N36" s="329"/>
    </row>
    <row r="37" spans="3:14" ht="14.25" customHeight="1">
      <c r="C37" s="1897" t="s">
        <v>394</v>
      </c>
      <c r="D37" s="1897"/>
      <c r="E37" s="1900" t="str">
        <f>①入会申込書!M39</f>
        <v>東京都</v>
      </c>
      <c r="F37" s="1900"/>
      <c r="G37" s="1900"/>
      <c r="H37" s="1900"/>
      <c r="I37" s="1900"/>
      <c r="J37" s="1900"/>
      <c r="K37" s="1900"/>
      <c r="L37" s="499"/>
      <c r="M37" s="329"/>
      <c r="N37" s="329"/>
    </row>
    <row r="38" spans="3:14" ht="14.25" customHeight="1">
      <c r="C38" s="1897"/>
      <c r="D38" s="1897"/>
      <c r="E38" s="1900"/>
      <c r="F38" s="1900"/>
      <c r="G38" s="1900"/>
      <c r="H38" s="1900"/>
      <c r="I38" s="1900"/>
      <c r="J38" s="1900"/>
      <c r="K38" s="1900"/>
      <c r="L38" s="499"/>
      <c r="M38" s="329"/>
      <c r="N38" s="329"/>
    </row>
    <row r="39" spans="3:14" ht="14.25" customHeight="1">
      <c r="C39" s="503"/>
      <c r="D39" s="503"/>
      <c r="E39" s="499"/>
      <c r="F39" s="499"/>
      <c r="G39" s="499"/>
      <c r="H39" s="499"/>
      <c r="I39" s="499"/>
      <c r="J39" s="499"/>
      <c r="K39" s="499"/>
      <c r="L39" s="499"/>
      <c r="M39" s="329"/>
      <c r="N39" s="329"/>
    </row>
    <row r="40" spans="3:14" ht="14.25" customHeight="1">
      <c r="C40" s="1897" t="s">
        <v>5481</v>
      </c>
      <c r="D40" s="1897"/>
      <c r="E40" s="1901">
        <f>①入会申込書!M35</f>
        <v>0</v>
      </c>
      <c r="F40" s="1901"/>
      <c r="G40" s="1901"/>
      <c r="H40" s="1901"/>
      <c r="I40" s="1901"/>
      <c r="J40" s="1901"/>
      <c r="K40" s="1901"/>
      <c r="L40" s="499"/>
      <c r="M40" s="329"/>
      <c r="N40" s="329"/>
    </row>
    <row r="41" spans="3:14" ht="14.25" customHeight="1">
      <c r="C41" s="1897"/>
      <c r="D41" s="1897"/>
      <c r="E41" s="1901"/>
      <c r="F41" s="1901"/>
      <c r="G41" s="1901"/>
      <c r="H41" s="1901"/>
      <c r="I41" s="1901"/>
      <c r="J41" s="1901"/>
      <c r="K41" s="1901"/>
      <c r="L41" s="499"/>
      <c r="M41" s="329"/>
      <c r="N41" s="329"/>
    </row>
    <row r="42" spans="3:14" ht="14.25" customHeight="1">
      <c r="C42" s="503"/>
      <c r="D42" s="503"/>
      <c r="E42" s="499"/>
      <c r="F42" s="499"/>
      <c r="G42" s="499"/>
      <c r="H42" s="499"/>
      <c r="I42" s="499"/>
      <c r="J42" s="499"/>
      <c r="K42" s="499"/>
      <c r="L42" s="499"/>
      <c r="M42" s="329"/>
      <c r="N42" s="329"/>
    </row>
    <row r="43" spans="3:14" ht="14.25" customHeight="1">
      <c r="C43" s="1897" t="s">
        <v>393</v>
      </c>
      <c r="D43" s="1897"/>
      <c r="E43" s="1898">
        <f>①入会申込書!M45</f>
        <v>0</v>
      </c>
      <c r="F43" s="1899"/>
      <c r="G43" s="1899"/>
      <c r="H43" s="1899"/>
      <c r="I43" s="499"/>
      <c r="J43" s="499"/>
      <c r="K43" s="499"/>
      <c r="L43" s="499"/>
      <c r="M43" s="329"/>
      <c r="N43" s="329"/>
    </row>
    <row r="44" spans="3:14" ht="14.25" customHeight="1">
      <c r="C44" s="1897"/>
      <c r="D44" s="1897"/>
      <c r="E44" s="1899"/>
      <c r="F44" s="1899"/>
      <c r="G44" s="1899"/>
      <c r="H44" s="1899"/>
      <c r="I44" s="499"/>
      <c r="J44" s="499"/>
      <c r="K44" s="499"/>
      <c r="L44" s="499"/>
      <c r="M44" s="329"/>
      <c r="N44" s="329"/>
    </row>
    <row r="45" spans="3:14" ht="14.25" customHeight="1"/>
  </sheetData>
  <sheetProtection algorithmName="SHA-512" hashValue="1p8II/vaKSqzJJ1CIGCIazAUeDzVncBdi7zqnAiUBPqXMftPEUTBA1hR+aH7A/dOLle4anY7uyONWkfqEIXniQ==" saltValue="jxKpaWUwqu2FTAOwxUP+ew==" spinCount="100000" sheet="1" objects="1" scenarios="1"/>
  <mergeCells count="14">
    <mergeCell ref="C43:D44"/>
    <mergeCell ref="E43:H44"/>
    <mergeCell ref="E37:K38"/>
    <mergeCell ref="E40:K41"/>
    <mergeCell ref="C26:O28"/>
    <mergeCell ref="C34:D35"/>
    <mergeCell ref="C37:D38"/>
    <mergeCell ref="C40:D41"/>
    <mergeCell ref="C22:O24"/>
    <mergeCell ref="A1:P1"/>
    <mergeCell ref="A2:P2"/>
    <mergeCell ref="B7:O10"/>
    <mergeCell ref="A12:P12"/>
    <mergeCell ref="C14:O19"/>
  </mergeCells>
  <phoneticPr fontId="116"/>
  <printOptions horizontalCentered="1" verticalCentered="1"/>
  <pageMargins left="0.23622047244094491" right="0.23622047244094491" top="0" bottom="0" header="0.31496062992125984" footer="0.31496062992125984"/>
  <pageSetup paperSize="9" orientation="portrait" blackAndWhite="1"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K59"/>
  <sheetViews>
    <sheetView showZeros="0" zoomScaleNormal="100" workbookViewId="0"/>
  </sheetViews>
  <sheetFormatPr defaultColWidth="9" defaultRowHeight="13.5"/>
  <cols>
    <col min="1" max="3" width="6.875" style="23" customWidth="1"/>
    <col min="4" max="4" width="10.125" style="23" customWidth="1"/>
    <col min="5" max="7" width="9" style="23"/>
    <col min="8" max="8" width="10.125" style="23" customWidth="1"/>
    <col min="9" max="11" width="6.875" style="23" customWidth="1"/>
    <col min="12" max="16384" width="9" style="23"/>
  </cols>
  <sheetData>
    <row r="1" spans="1:11" ht="30" customHeight="1">
      <c r="A1" s="263"/>
      <c r="B1" s="263"/>
      <c r="C1" s="263"/>
      <c r="D1" s="264" t="s">
        <v>211</v>
      </c>
      <c r="E1" s="1902">
        <f>①入会申込書!M35</f>
        <v>0</v>
      </c>
      <c r="F1" s="1902"/>
      <c r="G1" s="1902"/>
      <c r="H1" s="1902"/>
      <c r="I1" s="263"/>
      <c r="J1" s="263"/>
      <c r="K1" s="263"/>
    </row>
    <row r="2" spans="1:11" ht="13.5" customHeight="1">
      <c r="B2" s="24"/>
      <c r="C2" s="24"/>
      <c r="D2" s="24"/>
      <c r="E2" s="24"/>
      <c r="F2" s="24"/>
      <c r="G2" s="24"/>
      <c r="H2" s="24"/>
      <c r="I2" s="24"/>
      <c r="J2" s="24"/>
      <c r="K2" s="24"/>
    </row>
    <row r="3" spans="1:11" s="25" customFormat="1"/>
    <row r="4" spans="1:11" s="25" customFormat="1" ht="22.5" customHeight="1">
      <c r="C4" s="1921" t="s">
        <v>615</v>
      </c>
      <c r="D4" s="1921"/>
      <c r="E4" s="1921"/>
      <c r="F4" s="1921"/>
      <c r="G4" s="1921"/>
      <c r="H4" s="1921"/>
      <c r="I4" s="1921"/>
      <c r="J4" s="26"/>
    </row>
    <row r="5" spans="1:11" s="25" customFormat="1"/>
    <row r="6" spans="1:11" s="25" customFormat="1" ht="17.25" customHeight="1">
      <c r="C6" s="1924" t="s">
        <v>393</v>
      </c>
      <c r="D6" s="1924"/>
      <c r="E6" s="1924"/>
      <c r="F6" s="261"/>
      <c r="G6" s="1924" t="s">
        <v>616</v>
      </c>
      <c r="H6" s="1924"/>
      <c r="I6" s="1924"/>
      <c r="J6" s="27"/>
    </row>
    <row r="7" spans="1:11" s="25" customFormat="1" ht="13.5" customHeight="1">
      <c r="C7" s="27"/>
      <c r="D7" s="261"/>
      <c r="E7" s="261"/>
      <c r="F7" s="261"/>
      <c r="G7" s="261"/>
      <c r="H7" s="261"/>
      <c r="I7" s="27"/>
      <c r="J7" s="27"/>
    </row>
    <row r="8" spans="1:11" s="25" customFormat="1" ht="13.5" customHeight="1">
      <c r="C8" s="27"/>
      <c r="D8" s="261"/>
      <c r="E8" s="261"/>
      <c r="F8" s="261"/>
      <c r="G8" s="261"/>
      <c r="H8" s="261"/>
      <c r="I8" s="27"/>
      <c r="J8" s="27"/>
    </row>
    <row r="9" spans="1:11" s="25" customFormat="1" ht="13.5" customHeight="1">
      <c r="C9" s="27"/>
      <c r="D9" s="261"/>
      <c r="E9" s="261"/>
      <c r="F9" s="261"/>
      <c r="G9" s="261"/>
      <c r="H9" s="261"/>
      <c r="I9" s="27"/>
      <c r="J9" s="27"/>
    </row>
    <row r="10" spans="1:11" s="25" customFormat="1" ht="13.5" customHeight="1">
      <c r="C10" s="27"/>
      <c r="D10" s="261"/>
      <c r="E10" s="261"/>
      <c r="F10" s="261"/>
      <c r="G10" s="261"/>
      <c r="H10" s="261"/>
      <c r="I10" s="27"/>
      <c r="J10" s="27"/>
    </row>
    <row r="11" spans="1:11" s="25" customFormat="1" ht="13.5" customHeight="1">
      <c r="C11" s="27"/>
      <c r="D11" s="261"/>
      <c r="E11" s="261"/>
      <c r="F11" s="261"/>
      <c r="G11" s="261"/>
      <c r="H11" s="261"/>
      <c r="I11" s="27"/>
      <c r="J11" s="27"/>
    </row>
    <row r="12" spans="1:11" s="25" customFormat="1" ht="17.25" customHeight="1">
      <c r="C12" s="27"/>
      <c r="D12" s="261"/>
      <c r="E12" s="261"/>
      <c r="F12" s="261"/>
      <c r="G12" s="261"/>
      <c r="H12" s="261"/>
      <c r="I12" s="27"/>
      <c r="J12" s="27"/>
    </row>
    <row r="13" spans="1:11" s="25" customFormat="1" ht="13.5" customHeight="1">
      <c r="C13" s="27"/>
      <c r="D13" s="261"/>
      <c r="E13" s="261"/>
      <c r="F13" s="261"/>
      <c r="G13" s="261"/>
      <c r="H13" s="261"/>
      <c r="I13" s="27"/>
      <c r="J13" s="27"/>
    </row>
    <row r="14" spans="1:11" s="25" customFormat="1" ht="13.5" customHeight="1">
      <c r="C14" s="27"/>
      <c r="D14" s="261"/>
      <c r="E14" s="261"/>
      <c r="F14" s="261"/>
      <c r="G14" s="261"/>
      <c r="H14" s="261"/>
      <c r="I14" s="27"/>
      <c r="J14" s="27"/>
    </row>
    <row r="15" spans="1:11" s="25" customFormat="1" ht="13.5" customHeight="1">
      <c r="C15" s="27"/>
      <c r="D15" s="261"/>
      <c r="E15" s="261"/>
      <c r="F15" s="261"/>
      <c r="G15" s="261"/>
      <c r="H15" s="261"/>
      <c r="I15" s="27"/>
      <c r="J15" s="27"/>
    </row>
    <row r="16" spans="1:11" s="25" customFormat="1" ht="13.5" customHeight="1">
      <c r="C16" s="27"/>
      <c r="D16" s="261"/>
      <c r="E16" s="261"/>
      <c r="F16" s="261"/>
      <c r="G16" s="261"/>
      <c r="H16" s="261"/>
      <c r="I16" s="27"/>
      <c r="J16" s="27"/>
    </row>
    <row r="17" spans="3:10" s="25" customFormat="1" ht="13.5" customHeight="1">
      <c r="C17" s="27"/>
      <c r="D17" s="261"/>
      <c r="E17" s="261"/>
      <c r="F17" s="261"/>
      <c r="G17" s="261"/>
      <c r="H17" s="261"/>
      <c r="I17" s="27"/>
      <c r="J17" s="27"/>
    </row>
    <row r="18" spans="3:10" s="25" customFormat="1" ht="18" customHeight="1">
      <c r="C18" s="27"/>
      <c r="D18" s="261"/>
      <c r="E18" s="261"/>
      <c r="F18" s="261"/>
      <c r="G18" s="261"/>
      <c r="H18" s="261"/>
      <c r="I18" s="27"/>
      <c r="J18" s="27"/>
    </row>
    <row r="19" spans="3:10" s="25" customFormat="1">
      <c r="C19" s="1903" t="s">
        <v>204</v>
      </c>
      <c r="D19" s="1903">
        <f>①入会申込書!M45</f>
        <v>0</v>
      </c>
      <c r="E19" s="1903"/>
      <c r="G19" s="1922" t="s">
        <v>617</v>
      </c>
      <c r="H19" s="1903">
        <f>①入会申込書!M61</f>
        <v>0</v>
      </c>
      <c r="I19" s="1903"/>
    </row>
    <row r="20" spans="3:10" s="25" customFormat="1">
      <c r="C20" s="1919"/>
      <c r="D20" s="1919"/>
      <c r="E20" s="1919"/>
      <c r="G20" s="1923"/>
      <c r="H20" s="1919"/>
      <c r="I20" s="1919"/>
    </row>
    <row r="21" spans="3:10" s="25" customFormat="1" ht="13.5" customHeight="1">
      <c r="D21" s="261"/>
      <c r="E21" s="261"/>
      <c r="F21" s="261"/>
      <c r="G21" s="261"/>
      <c r="H21" s="261"/>
    </row>
    <row r="22" spans="3:10" s="25" customFormat="1" ht="13.5" customHeight="1">
      <c r="D22" s="261"/>
      <c r="E22" s="261"/>
      <c r="F22" s="261"/>
      <c r="G22" s="261"/>
      <c r="H22" s="261"/>
    </row>
    <row r="23" spans="3:10" s="25" customFormat="1" ht="13.5" customHeight="1">
      <c r="C23" s="1924" t="s">
        <v>618</v>
      </c>
      <c r="D23" s="1924"/>
      <c r="E23" s="1924"/>
      <c r="F23" s="261"/>
      <c r="G23" s="261"/>
      <c r="H23" s="261"/>
    </row>
    <row r="24" spans="3:10" s="25" customFormat="1" ht="13.5" customHeight="1">
      <c r="D24" s="261"/>
      <c r="E24" s="261"/>
      <c r="F24" s="261"/>
      <c r="G24" s="261"/>
      <c r="H24" s="261"/>
    </row>
    <row r="25" spans="3:10" s="25" customFormat="1" ht="13.5" customHeight="1">
      <c r="D25" s="261"/>
      <c r="E25" s="261"/>
      <c r="F25" s="261"/>
      <c r="G25" s="261"/>
      <c r="H25" s="261"/>
    </row>
    <row r="26" spans="3:10" s="25" customFormat="1" ht="13.5" customHeight="1">
      <c r="D26" s="261"/>
      <c r="E26" s="261"/>
      <c r="F26" s="261"/>
      <c r="G26" s="261"/>
      <c r="H26" s="261"/>
    </row>
    <row r="27" spans="3:10" s="25" customFormat="1" ht="17.25" customHeight="1">
      <c r="D27" s="261"/>
      <c r="E27" s="261"/>
      <c r="F27" s="261"/>
      <c r="G27" s="261"/>
      <c r="H27" s="261"/>
    </row>
    <row r="28" spans="3:10" s="25" customFormat="1" ht="13.5" customHeight="1">
      <c r="D28" s="261"/>
      <c r="E28" s="261"/>
      <c r="F28" s="261"/>
      <c r="G28" s="261"/>
      <c r="H28" s="261"/>
    </row>
    <row r="29" spans="3:10" s="25" customFormat="1" ht="13.5" customHeight="1">
      <c r="D29" s="261"/>
      <c r="E29" s="261"/>
      <c r="F29" s="261"/>
      <c r="G29" s="261"/>
      <c r="H29" s="261"/>
    </row>
    <row r="30" spans="3:10" s="25" customFormat="1" ht="13.5" customHeight="1">
      <c r="D30" s="261"/>
      <c r="E30" s="261"/>
      <c r="F30" s="261"/>
      <c r="G30" s="261"/>
      <c r="H30" s="261"/>
    </row>
    <row r="31" spans="3:10" s="25" customFormat="1" ht="13.5" customHeight="1">
      <c r="D31" s="261"/>
      <c r="E31" s="261"/>
      <c r="F31" s="261"/>
      <c r="G31" s="261"/>
      <c r="H31" s="261"/>
    </row>
    <row r="32" spans="3:10" s="25" customFormat="1" ht="13.5" customHeight="1">
      <c r="D32" s="261"/>
      <c r="E32" s="261"/>
      <c r="F32" s="261"/>
      <c r="G32" s="261"/>
      <c r="H32" s="261"/>
    </row>
    <row r="33" spans="1:11" s="25" customFormat="1" ht="13.5" customHeight="1">
      <c r="D33" s="261"/>
      <c r="E33" s="261"/>
      <c r="F33" s="261"/>
      <c r="G33" s="261"/>
      <c r="H33" s="261"/>
    </row>
    <row r="34" spans="1:11" s="25" customFormat="1">
      <c r="D34" s="27"/>
      <c r="E34" s="27"/>
      <c r="F34" s="27"/>
      <c r="G34" s="27"/>
      <c r="H34" s="27"/>
    </row>
    <row r="35" spans="1:11" s="25" customFormat="1">
      <c r="D35" s="27"/>
      <c r="E35" s="27"/>
      <c r="F35" s="27"/>
      <c r="G35" s="27"/>
      <c r="H35" s="27"/>
    </row>
    <row r="36" spans="1:11" s="25" customFormat="1">
      <c r="C36" s="1903" t="s">
        <v>204</v>
      </c>
      <c r="D36" s="1903">
        <f>①入会申込書!M70</f>
        <v>0</v>
      </c>
      <c r="E36" s="1903"/>
      <c r="F36" s="27"/>
      <c r="G36" s="27"/>
      <c r="H36" s="27"/>
    </row>
    <row r="37" spans="1:11" s="25" customFormat="1" ht="18.75" customHeight="1">
      <c r="C37" s="1919"/>
      <c r="D37" s="1919"/>
      <c r="E37" s="1919"/>
    </row>
    <row r="38" spans="1:11" s="25" customFormat="1">
      <c r="D38" s="27"/>
      <c r="E38" s="27"/>
      <c r="F38" s="27"/>
      <c r="G38" s="27"/>
      <c r="H38" s="27"/>
    </row>
    <row r="39" spans="1:11" s="25" customFormat="1" ht="22.5" customHeight="1">
      <c r="A39" s="27"/>
      <c r="B39" s="27"/>
      <c r="C39" s="27"/>
      <c r="D39" s="27"/>
      <c r="E39" s="27"/>
      <c r="F39" s="27"/>
      <c r="G39" s="27"/>
      <c r="H39" s="27"/>
      <c r="I39" s="27"/>
      <c r="J39" s="27"/>
      <c r="K39" s="27"/>
    </row>
    <row r="40" spans="1:11" s="25" customFormat="1" ht="17.100000000000001" customHeight="1">
      <c r="A40" s="1903" t="s">
        <v>619</v>
      </c>
      <c r="B40" s="1903"/>
      <c r="C40" s="1903"/>
      <c r="D40" s="1903"/>
      <c r="E40" s="1903"/>
      <c r="F40" s="27"/>
      <c r="G40" s="1903" t="s">
        <v>623</v>
      </c>
      <c r="H40" s="1903"/>
      <c r="I40" s="1903"/>
      <c r="J40" s="1903"/>
      <c r="K40" s="1903"/>
    </row>
    <row r="41" spans="1:11" s="25" customFormat="1" ht="17.100000000000001" customHeight="1">
      <c r="A41" s="27"/>
      <c r="B41" s="27"/>
      <c r="C41" s="27"/>
      <c r="D41" s="27"/>
      <c r="E41" s="27"/>
      <c r="F41" s="27"/>
      <c r="G41" s="27"/>
      <c r="H41" s="27"/>
      <c r="I41" s="27"/>
      <c r="J41" s="27"/>
      <c r="K41" s="27"/>
    </row>
    <row r="42" spans="1:11" s="25" customFormat="1" ht="17.100000000000001" customHeight="1">
      <c r="A42" s="1904"/>
      <c r="B42" s="1905"/>
      <c r="C42" s="1905"/>
      <c r="D42" s="1905"/>
      <c r="E42" s="1906"/>
      <c r="F42" s="27"/>
      <c r="G42" s="1913"/>
      <c r="H42" s="1914"/>
      <c r="I42" s="1914"/>
      <c r="J42" s="1914"/>
      <c r="K42" s="1915"/>
    </row>
    <row r="43" spans="1:11" s="25" customFormat="1" ht="17.100000000000001" customHeight="1">
      <c r="A43" s="1907"/>
      <c r="B43" s="1908"/>
      <c r="C43" s="1908"/>
      <c r="D43" s="1908"/>
      <c r="E43" s="1909"/>
      <c r="F43" s="27"/>
      <c r="G43" s="1916"/>
      <c r="H43" s="1903"/>
      <c r="I43" s="1903"/>
      <c r="J43" s="1903"/>
      <c r="K43" s="1917"/>
    </row>
    <row r="44" spans="1:11" s="25" customFormat="1" ht="17.100000000000001" customHeight="1">
      <c r="A44" s="1907"/>
      <c r="B44" s="1908"/>
      <c r="C44" s="1908"/>
      <c r="D44" s="1908"/>
      <c r="E44" s="1909"/>
      <c r="F44" s="27"/>
      <c r="G44" s="1916"/>
      <c r="H44" s="1903"/>
      <c r="I44" s="1903"/>
      <c r="J44" s="1903"/>
      <c r="K44" s="1917"/>
    </row>
    <row r="45" spans="1:11" s="25" customFormat="1" ht="17.100000000000001" customHeight="1">
      <c r="A45" s="1907"/>
      <c r="B45" s="1908"/>
      <c r="C45" s="1908"/>
      <c r="D45" s="1908"/>
      <c r="E45" s="1909"/>
      <c r="F45" s="27"/>
      <c r="G45" s="1916"/>
      <c r="H45" s="1903"/>
      <c r="I45" s="1903"/>
      <c r="J45" s="1903"/>
      <c r="K45" s="1917"/>
    </row>
    <row r="46" spans="1:11" s="25" customFormat="1" ht="17.100000000000001" customHeight="1">
      <c r="A46" s="1907"/>
      <c r="B46" s="1908"/>
      <c r="C46" s="1908"/>
      <c r="D46" s="1908"/>
      <c r="E46" s="1909"/>
      <c r="F46" s="27"/>
      <c r="G46" s="1916"/>
      <c r="H46" s="1903"/>
      <c r="I46" s="1903"/>
      <c r="J46" s="1903"/>
      <c r="K46" s="1917"/>
    </row>
    <row r="47" spans="1:11" s="25" customFormat="1" ht="17.100000000000001" customHeight="1">
      <c r="A47" s="1907"/>
      <c r="B47" s="1908"/>
      <c r="C47" s="1908"/>
      <c r="D47" s="1908"/>
      <c r="E47" s="1909"/>
      <c r="F47" s="27"/>
      <c r="G47" s="1916"/>
      <c r="H47" s="1903"/>
      <c r="I47" s="1903"/>
      <c r="J47" s="1903"/>
      <c r="K47" s="1917"/>
    </row>
    <row r="48" spans="1:11" s="25" customFormat="1" ht="17.100000000000001" customHeight="1">
      <c r="A48" s="1907"/>
      <c r="B48" s="1908"/>
      <c r="C48" s="1908"/>
      <c r="D48" s="1908"/>
      <c r="E48" s="1909"/>
      <c r="F48" s="27"/>
      <c r="G48" s="1916"/>
      <c r="H48" s="1903"/>
      <c r="I48" s="1903"/>
      <c r="J48" s="1903"/>
      <c r="K48" s="1917"/>
    </row>
    <row r="49" spans="1:11" s="25" customFormat="1" ht="17.100000000000001" customHeight="1">
      <c r="A49" s="1910"/>
      <c r="B49" s="1911"/>
      <c r="C49" s="1911"/>
      <c r="D49" s="1911"/>
      <c r="E49" s="1912"/>
      <c r="F49" s="27"/>
      <c r="G49" s="1918"/>
      <c r="H49" s="1919"/>
      <c r="I49" s="1919"/>
      <c r="J49" s="1919"/>
      <c r="K49" s="1920"/>
    </row>
    <row r="50" spans="1:11" s="25" customFormat="1" ht="17.100000000000001" customHeight="1">
      <c r="A50" s="262"/>
      <c r="B50" s="27"/>
      <c r="C50" s="27"/>
      <c r="D50" s="27"/>
      <c r="E50" s="27"/>
      <c r="F50" s="27"/>
      <c r="G50" s="27"/>
      <c r="H50" s="27"/>
      <c r="I50" s="27"/>
      <c r="J50" s="27"/>
      <c r="K50" s="27"/>
    </row>
    <row r="51" spans="1:11" s="25" customFormat="1" ht="17.100000000000001" customHeight="1">
      <c r="A51" s="27"/>
      <c r="B51" s="27"/>
      <c r="C51" s="27"/>
      <c r="D51" s="27"/>
      <c r="E51" s="27"/>
      <c r="F51" s="27"/>
      <c r="G51" s="1903" t="s">
        <v>620</v>
      </c>
      <c r="H51" s="1903"/>
      <c r="I51" s="1903"/>
      <c r="J51" s="1903"/>
      <c r="K51" s="1903"/>
    </row>
    <row r="52" spans="1:11" s="25" customFormat="1" ht="22.5" customHeight="1">
      <c r="A52" s="27"/>
      <c r="B52" s="27"/>
      <c r="C52" s="27"/>
      <c r="D52" s="27"/>
      <c r="E52" s="27"/>
      <c r="F52" s="27"/>
      <c r="G52" s="27"/>
      <c r="H52" s="27"/>
      <c r="I52" s="27"/>
      <c r="J52" s="27"/>
      <c r="K52" s="27"/>
    </row>
    <row r="53" spans="1:11" s="25" customFormat="1"/>
    <row r="54" spans="1:11" s="25" customFormat="1"/>
    <row r="55" spans="1:11" s="25" customFormat="1"/>
    <row r="56" spans="1:11" s="25" customFormat="1"/>
    <row r="57" spans="1:11" s="25" customFormat="1"/>
    <row r="58" spans="1:11" s="25" customFormat="1"/>
    <row r="59" spans="1:11" s="25" customFormat="1"/>
  </sheetData>
  <sheetProtection algorithmName="SHA-512" hashValue="kE/K9vEKN2P9090f0fB/1yxGcR9StOm49O+MeYSetYZqqJUCsJMP4rzBnS+PG6x697DYLWzglO4tHUt7oZ94lQ==" saltValue="GvIwhYLiqwp4OLlOnrL4Vg==" spinCount="100000" sheet="1" scenarios="1"/>
  <mergeCells count="16">
    <mergeCell ref="E1:H1"/>
    <mergeCell ref="A40:E40"/>
    <mergeCell ref="G40:K40"/>
    <mergeCell ref="A42:E49"/>
    <mergeCell ref="G51:K51"/>
    <mergeCell ref="G42:K49"/>
    <mergeCell ref="C4:I4"/>
    <mergeCell ref="C19:C20"/>
    <mergeCell ref="D19:E20"/>
    <mergeCell ref="G19:G20"/>
    <mergeCell ref="H19:I20"/>
    <mergeCell ref="C6:E6"/>
    <mergeCell ref="G6:I6"/>
    <mergeCell ref="C23:E23"/>
    <mergeCell ref="C36:C37"/>
    <mergeCell ref="D36:E37"/>
  </mergeCells>
  <phoneticPr fontId="5"/>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68</vt:i4>
      </vt:variant>
    </vt:vector>
  </HeadingPairs>
  <TitlesOfParts>
    <vt:vector size="104" baseType="lpstr">
      <vt:lpstr>使い方</vt:lpstr>
      <vt:lpstr>★入力画面</vt:lpstr>
      <vt:lpstr>トップ</vt:lpstr>
      <vt:lpstr>①入会申込書</vt:lpstr>
      <vt:lpstr>②弁済業務保証金分担金納付書</vt:lpstr>
      <vt:lpstr>③連帯保証人届出書（法人の場合）</vt:lpstr>
      <vt:lpstr>④誓約書</vt:lpstr>
      <vt:lpstr>⑤確約書</vt:lpstr>
      <vt:lpstr>⑥写真・取引士証の表裏写し</vt:lpstr>
      <vt:lpstr>⑦個人情報（全日）</vt:lpstr>
      <vt:lpstr>⑧個人情報（保証）</vt:lpstr>
      <vt:lpstr>⑨東日本レインズ、ラビーネット加入申込書</vt:lpstr>
      <vt:lpstr>⑩入会申込書（ＴＲＡ）</vt:lpstr>
      <vt:lpstr>◆個人情報（ＴＲＡ）</vt:lpstr>
      <vt:lpstr>専任取引士届</vt:lpstr>
      <vt:lpstr>写真・取引士証の表裏写し (追加用)</vt:lpstr>
      <vt:lpstr>〔都〕(第一面)免許申請書</vt:lpstr>
      <vt:lpstr>〔都〕(第二面)役員に関する事項</vt:lpstr>
      <vt:lpstr>〔都〕(第三面)事務所に関する事項</vt:lpstr>
      <vt:lpstr>〔都〕(第四面)専任の宅地建物取引士に関する事項続き</vt:lpstr>
      <vt:lpstr>〔都〕(第五面)小紙はり付け欄</vt:lpstr>
      <vt:lpstr>〔都〕相談役及び顧問</vt:lpstr>
      <vt:lpstr>〔都〕株主</vt:lpstr>
      <vt:lpstr>〔都〕略歴書（代表）</vt:lpstr>
      <vt:lpstr>〔都〕略歴書（専任）</vt:lpstr>
      <vt:lpstr>〔都〕専任の宅地建物取引士設置証明書</vt:lpstr>
      <vt:lpstr>〔都〕宅地建物取引業に従事する者の名簿</vt:lpstr>
      <vt:lpstr>〔都〕専任写真</vt:lpstr>
      <vt:lpstr>〔都〕宅地建物取引業経歴書</vt:lpstr>
      <vt:lpstr>〔都〕売買交換の実績</vt:lpstr>
      <vt:lpstr>〔都〕誓約書</vt:lpstr>
      <vt:lpstr>〔都〕事務所を使用する権原に関する書面</vt:lpstr>
      <vt:lpstr>〔都〕案内図</vt:lpstr>
      <vt:lpstr>〔都〕写真（1）</vt:lpstr>
      <vt:lpstr>〔都〕写真（2）</vt:lpstr>
      <vt:lpstr>〔都〕写真（3）</vt:lpstr>
      <vt:lpstr>'〔都〕(第一面)免許申請書'!Print_Area</vt:lpstr>
      <vt:lpstr>〔都〕案内図!Print_Area</vt:lpstr>
      <vt:lpstr>〔都〕事務所を使用する権原に関する書面!Print_Area</vt:lpstr>
      <vt:lpstr>'〔都〕写真（1）'!Print_Area</vt:lpstr>
      <vt:lpstr>'〔都〕写真（2）'!Print_Area</vt:lpstr>
      <vt:lpstr>'〔都〕写真（3）'!Print_Area</vt:lpstr>
      <vt:lpstr>〔都〕誓約書!Print_Area</vt:lpstr>
      <vt:lpstr>〔都〕専任の宅地建物取引士設置証明書!Print_Area</vt:lpstr>
      <vt:lpstr>〔都〕専任写真!Print_Area</vt:lpstr>
      <vt:lpstr>〔都〕宅地建物取引業経歴書!Print_Area</vt:lpstr>
      <vt:lpstr>'〔都〕略歴書（専任）'!Print_Area</vt:lpstr>
      <vt:lpstr>'〔都〕略歴書（代表）'!Print_Area</vt:lpstr>
      <vt:lpstr>①入会申込書!Print_Area</vt:lpstr>
      <vt:lpstr>'③連帯保証人届出書（法人の場合）'!Print_Area</vt:lpstr>
      <vt:lpstr>⑤確約書!Print_Area</vt:lpstr>
      <vt:lpstr>⑥写真・取引士証の表裏写し!Print_Area</vt:lpstr>
      <vt:lpstr>'⑩入会申込書（ＴＲＡ）'!Print_Area</vt:lpstr>
      <vt:lpstr>トップ!Print_Area</vt:lpstr>
      <vt:lpstr>使い方!Print_Area</vt:lpstr>
      <vt:lpstr>'写真・取引士証の表裏写し (追加用)'!Print_Area</vt:lpstr>
      <vt:lpstr>専任取引士届!Print_Area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SONEHARA</cp:lastModifiedBy>
  <cp:lastPrinted>2021-09-21T07:34:45Z</cp:lastPrinted>
  <dcterms:created xsi:type="dcterms:W3CDTF">2013-02-13T08:59:26Z</dcterms:created>
  <dcterms:modified xsi:type="dcterms:W3CDTF">2021-09-21T07:35:02Z</dcterms:modified>
</cp:coreProperties>
</file>